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B:\School_Analysis\"/>
    </mc:Choice>
  </mc:AlternateContent>
  <xr:revisionPtr revIDLastSave="0" documentId="13_ncr:1_{51BB2967-163C-4B77-A683-D470281F7439}" xr6:coauthVersionLast="47" xr6:coauthVersionMax="47" xr10:uidLastSave="{00000000-0000-0000-0000-000000000000}"/>
  <bookViews>
    <workbookView xWindow="-15" yWindow="-15" windowWidth="20520" windowHeight="11550" xr2:uid="{D31DBF4F-4747-4D9F-86C3-29708A9758FA}"/>
  </bookViews>
  <sheets>
    <sheet name="Demographics" sheetId="1" r:id="rId1"/>
  </sheets>
  <definedNames>
    <definedName name="_xlnm._FilterDatabase" localSheetId="0" hidden="1">Demographics!$B$1:$J$1</definedName>
    <definedName name="_xlnm.Print_Area" localSheetId="0">Demographics!$L$1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B7" i="1"/>
  <c r="C116" i="1"/>
  <c r="C115" i="1"/>
  <c r="C111" i="1"/>
  <c r="C110" i="1"/>
  <c r="C100" i="1"/>
  <c r="C99" i="1"/>
  <c r="C98" i="1"/>
  <c r="C97" i="1"/>
  <c r="C93" i="1"/>
  <c r="C92" i="1"/>
  <c r="C80" i="1"/>
  <c r="C79" i="1"/>
  <c r="C78" i="1"/>
  <c r="M76" i="1"/>
  <c r="M75" i="1"/>
  <c r="C74" i="1"/>
  <c r="C73" i="1"/>
  <c r="M71" i="1"/>
  <c r="M70" i="1"/>
  <c r="C65" i="1"/>
  <c r="C64" i="1"/>
  <c r="M62" i="1"/>
  <c r="M61" i="1"/>
  <c r="C60" i="1"/>
  <c r="C59" i="1"/>
  <c r="M57" i="1"/>
  <c r="M56" i="1"/>
  <c r="M58" i="1" s="1"/>
  <c r="N62" i="1" s="1"/>
  <c r="D54" i="1"/>
  <c r="M51" i="1" s="1"/>
  <c r="M50" i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12" i="1"/>
  <c r="N12" i="1" s="1"/>
  <c r="M11" i="1"/>
  <c r="N11" i="1" s="1"/>
  <c r="M8" i="1"/>
  <c r="M6" i="1"/>
  <c r="N61" i="1" l="1"/>
  <c r="M72" i="1"/>
  <c r="N75" i="1" s="1"/>
  <c r="C61" i="1"/>
  <c r="D65" i="1" s="1"/>
  <c r="N76" i="1" l="1"/>
  <c r="D64" i="1"/>
  <c r="C75" i="1"/>
  <c r="D80" i="1" l="1"/>
  <c r="D78" i="1"/>
  <c r="D79" i="1"/>
  <c r="C94" i="1"/>
  <c r="D100" i="1" l="1"/>
  <c r="D99" i="1"/>
  <c r="D97" i="1"/>
  <c r="D98" i="1"/>
  <c r="M27" i="1"/>
  <c r="N27" i="1" s="1"/>
  <c r="M16" i="1"/>
  <c r="C112" i="1"/>
  <c r="M21" i="1"/>
  <c r="N21" i="1" s="1"/>
  <c r="M30" i="1" l="1"/>
  <c r="N30" i="1" s="1"/>
  <c r="D116" i="1"/>
  <c r="D115" i="1"/>
  <c r="M20" i="1"/>
  <c r="N20" i="1" s="1"/>
  <c r="M22" i="1"/>
  <c r="N22" i="1" s="1"/>
  <c r="M25" i="1"/>
  <c r="N25" i="1" s="1"/>
  <c r="M24" i="1"/>
  <c r="N24" i="1" s="1"/>
  <c r="M29" i="1"/>
  <c r="N29" i="1" s="1"/>
  <c r="M32" i="1"/>
  <c r="N32" i="1" s="1"/>
  <c r="M26" i="1"/>
  <c r="N26" i="1" s="1"/>
  <c r="M31" i="1"/>
  <c r="N31" i="1" s="1"/>
  <c r="M15" i="1"/>
  <c r="M23" i="1"/>
  <c r="N23" i="1" s="1"/>
  <c r="M28" i="1"/>
  <c r="N28" i="1" s="1"/>
</calcChain>
</file>

<file path=xl/sharedStrings.xml><?xml version="1.0" encoding="utf-8"?>
<sst xmlns="http://schemas.openxmlformats.org/spreadsheetml/2006/main" count="474" uniqueCount="71">
  <si>
    <t>Respondent</t>
  </si>
  <si>
    <t xml:space="preserve">Q_1 </t>
  </si>
  <si>
    <t>Q_2</t>
  </si>
  <si>
    <t>Q_3</t>
  </si>
  <si>
    <t>Q_4</t>
  </si>
  <si>
    <t>Q_5</t>
  </si>
  <si>
    <t>Q_6</t>
  </si>
  <si>
    <t>Q_7</t>
  </si>
  <si>
    <t>Q_9</t>
  </si>
  <si>
    <t>Q_12</t>
  </si>
  <si>
    <t>Male</t>
  </si>
  <si>
    <t>Meru</t>
  </si>
  <si>
    <t>Public</t>
  </si>
  <si>
    <t>Secondary</t>
  </si>
  <si>
    <t>Yes</t>
  </si>
  <si>
    <t>Between 1 to 3 years</t>
  </si>
  <si>
    <t>1hr to 2hrs a week</t>
  </si>
  <si>
    <t>Kakamega</t>
  </si>
  <si>
    <t>Private</t>
  </si>
  <si>
    <t>Primary</t>
  </si>
  <si>
    <t>No</t>
  </si>
  <si>
    <t>Nairobi</t>
  </si>
  <si>
    <t>Question 1</t>
  </si>
  <si>
    <t>Female</t>
  </si>
  <si>
    <t>Mombasa</t>
  </si>
  <si>
    <t>3hrs to 5hrs a week</t>
  </si>
  <si>
    <t>Count N</t>
  </si>
  <si>
    <t>Missing</t>
  </si>
  <si>
    <t>Nakuru</t>
  </si>
  <si>
    <t>Less than 1 year</t>
  </si>
  <si>
    <t>Less than 1hr a week</t>
  </si>
  <si>
    <t>Total</t>
  </si>
  <si>
    <t>Elgeyo Marakwet</t>
  </si>
  <si>
    <t>Busia</t>
  </si>
  <si>
    <t>Between 4 to 6 years</t>
  </si>
  <si>
    <t>More than 5hrs a week</t>
  </si>
  <si>
    <t>Question 2</t>
  </si>
  <si>
    <t>West Pokot</t>
  </si>
  <si>
    <t>Frequency</t>
  </si>
  <si>
    <t>(%) cases</t>
  </si>
  <si>
    <t>Kisumu</t>
  </si>
  <si>
    <t xml:space="preserve">Kisii </t>
  </si>
  <si>
    <t>Uasin Gishu</t>
  </si>
  <si>
    <t>Siaya</t>
  </si>
  <si>
    <t>Kiambu</t>
  </si>
  <si>
    <t>Question 3</t>
  </si>
  <si>
    <t>Count N =</t>
  </si>
  <si>
    <t>Missing =</t>
  </si>
  <si>
    <t>AGE</t>
  </si>
  <si>
    <t xml:space="preserve">Common age = </t>
  </si>
  <si>
    <t xml:space="preserve">Mean age = </t>
  </si>
  <si>
    <t>Question 4</t>
  </si>
  <si>
    <t>Question 6</t>
  </si>
  <si>
    <t>TOTAL</t>
  </si>
  <si>
    <t xml:space="preserve">Count N = </t>
  </si>
  <si>
    <t>Type</t>
  </si>
  <si>
    <t xml:space="preserve">Total </t>
  </si>
  <si>
    <t xml:space="preserve">Admit to use computer </t>
  </si>
  <si>
    <t>Freq</t>
  </si>
  <si>
    <t xml:space="preserve">Yes </t>
  </si>
  <si>
    <t>Question 5</t>
  </si>
  <si>
    <t>Question 7</t>
  </si>
  <si>
    <t xml:space="preserve">Level </t>
  </si>
  <si>
    <t>Years of use of computer</t>
  </si>
  <si>
    <t>% Cases</t>
  </si>
  <si>
    <t>Question 9</t>
  </si>
  <si>
    <t>Hours Spent</t>
  </si>
  <si>
    <t>Question 12</t>
  </si>
  <si>
    <t xml:space="preserve">Missing </t>
  </si>
  <si>
    <t>Outside class</t>
  </si>
  <si>
    <t>iiiiiiiiiiiiiiiiiiiiiiiiii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</si>
</sst>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2" xfId="0" applyBorder="1"/>
    <xf numFmtId="9" fontId="0" fillId="0" borderId="3" xfId="1" applyFont="1" applyBorder="1"/>
    <xf numFmtId="0" fontId="2" fillId="0" borderId="6" xfId="0" applyFont="1" applyBorder="1"/>
    <xf numFmtId="0" fontId="0" fillId="0" borderId="7" xfId="0" applyBorder="1"/>
    <xf numFmtId="9" fontId="0" fillId="0" borderId="8" xfId="1" applyFont="1" applyBorder="1"/>
    <xf numFmtId="0" fontId="0" fillId="2" borderId="1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9" fontId="0" fillId="0" borderId="5" xfId="1" applyFont="1" applyBorder="1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0" xfId="0" applyFill="1"/>
    <xf numFmtId="1" fontId="0" fillId="0" borderId="0" xfId="0" applyNumberFormat="1"/>
    <xf numFmtId="0" fontId="0" fillId="0" borderId="8" xfId="0" applyBorder="1"/>
    <xf numFmtId="0" fontId="0" fillId="4" borderId="0" xfId="0" applyFill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76-48C7-B2DA-A6D59A1C28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76-48C7-B2DA-A6D59A1C288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Demographics!$L$11:$L$12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Demographics!$N$11:$N$12</c:f>
              <c:numCache>
                <c:formatCode>0%</c:formatCode>
                <c:ptCount val="2"/>
                <c:pt idx="0">
                  <c:v>0.62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6-48C7-B2DA-A6D59A1C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by County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Demographics!$N$19</c:f>
              <c:strCache>
                <c:ptCount val="1"/>
                <c:pt idx="0">
                  <c:v>(%)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Demographics!$L$20:$L$32</c:f>
              <c:strCache>
                <c:ptCount val="13"/>
                <c:pt idx="0">
                  <c:v>Meru</c:v>
                </c:pt>
                <c:pt idx="1">
                  <c:v>Kakamega</c:v>
                </c:pt>
                <c:pt idx="2">
                  <c:v>Nairobi</c:v>
                </c:pt>
                <c:pt idx="3">
                  <c:v>Mombasa</c:v>
                </c:pt>
                <c:pt idx="4">
                  <c:v>Nakuru</c:v>
                </c:pt>
                <c:pt idx="5">
                  <c:v>Elgeyo Marakwet</c:v>
                </c:pt>
                <c:pt idx="6">
                  <c:v>Nairobi</c:v>
                </c:pt>
                <c:pt idx="7">
                  <c:v>Kisumu</c:v>
                </c:pt>
                <c:pt idx="8">
                  <c:v>Kisii </c:v>
                </c:pt>
                <c:pt idx="9">
                  <c:v>Uasin Gishu</c:v>
                </c:pt>
                <c:pt idx="10">
                  <c:v>Siaya</c:v>
                </c:pt>
                <c:pt idx="11">
                  <c:v>West Pokot</c:v>
                </c:pt>
                <c:pt idx="12">
                  <c:v>Kiambu</c:v>
                </c:pt>
              </c:strCache>
            </c:strRef>
          </c:cat>
          <c:val>
            <c:numRef>
              <c:f>Demographics!$N$20:$N$32</c:f>
              <c:numCache>
                <c:formatCode>0%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D-407D-87A0-2BA9A0BDF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222600"/>
        <c:axId val="661221944"/>
      </c:barChart>
      <c:catAx>
        <c:axId val="6612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61221944"/>
        <c:crosses val="autoZero"/>
        <c:auto val="1"/>
        <c:lblAlgn val="ctr"/>
        <c:lblOffset val="100"/>
        <c:noMultiLvlLbl val="0"/>
      </c:catAx>
      <c:valAx>
        <c:axId val="6612219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612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Demographics!$N$41</c:f>
              <c:strCache>
                <c:ptCount val="1"/>
                <c:pt idx="0">
                  <c:v>(%) 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Demographics!$L$42:$L$48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cat>
          <c:val>
            <c:numRef>
              <c:f>Demographics!$N$42:$N$48</c:f>
              <c:numCache>
                <c:formatCode>0%</c:formatCode>
                <c:ptCount val="7"/>
                <c:pt idx="0">
                  <c:v>0.08</c:v>
                </c:pt>
                <c:pt idx="1">
                  <c:v>0.08</c:v>
                </c:pt>
                <c:pt idx="2">
                  <c:v>0.02</c:v>
                </c:pt>
                <c:pt idx="3">
                  <c:v>0.06</c:v>
                </c:pt>
                <c:pt idx="4">
                  <c:v>0.48</c:v>
                </c:pt>
                <c:pt idx="5">
                  <c:v>0.18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2-41B9-8F13-6738BDE508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5120720"/>
        <c:axId val="695124656"/>
      </c:barChart>
      <c:catAx>
        <c:axId val="69512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95124656"/>
        <c:crosses val="autoZero"/>
        <c:auto val="1"/>
        <c:lblAlgn val="ctr"/>
        <c:lblOffset val="100"/>
        <c:noMultiLvlLbl val="0"/>
      </c:catAx>
      <c:valAx>
        <c:axId val="695124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69512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School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74-4665-9038-CB4060FA84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74-4665-9038-CB4060FA84D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Demographics!$L$61:$L$62</c:f>
              <c:strCache>
                <c:ptCount val="2"/>
                <c:pt idx="0">
                  <c:v>Private</c:v>
                </c:pt>
                <c:pt idx="1">
                  <c:v>Public</c:v>
                </c:pt>
              </c:strCache>
            </c:strRef>
          </c:cat>
          <c:val>
            <c:numRef>
              <c:f>Demographics!$N$61:$N$62</c:f>
              <c:numCache>
                <c:formatCode>0%</c:formatCode>
                <c:ptCount val="2"/>
                <c:pt idx="0">
                  <c:v>0.30769230769230771</c:v>
                </c:pt>
                <c:pt idx="1">
                  <c:v>0.65384615384615385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74-4665-9038-CB4060FA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level of Education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81-4FF4-B980-9B2DE5EE84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81-4FF4-B980-9B2DE5EE84D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Demographics!$L$75:$L$76</c:f>
              <c:strCache>
                <c:ptCount val="2"/>
                <c:pt idx="0">
                  <c:v>Primary</c:v>
                </c:pt>
                <c:pt idx="1">
                  <c:v>Secondary</c:v>
                </c:pt>
              </c:strCache>
            </c:strRef>
          </c:cat>
          <c:val>
            <c:numRef>
              <c:f>Demographics!$N$75:$N$76</c:f>
              <c:numCache>
                <c:formatCode>0%</c:formatCode>
                <c:ptCount val="2"/>
                <c:pt idx="0">
                  <c:v>0.15384615384615385</c:v>
                </c:pt>
                <c:pt idx="1">
                  <c:v>0.80769230769230771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81-4FF4-B980-9B2DE5EE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Have</a:t>
            </a:r>
            <a:r>
              <a:rPr lang="en-US" baseline="0"/>
              <a:t> you used a computer in school?</a:t>
            </a:r>
            <a:endParaRPr lang="en-US"/>
          </a:p>
        </c:rich>
      </c:tx>
      <c:layout>
        <c:manualLayout>
          <c:xMode val="edge"/>
          <c:yMode val="edge"/>
          <c:x val="0.16134972152871133"/>
          <c:y val="4.1104696818472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9D-4BF1-91B9-07F8A25C2D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9D-4BF1-91B9-07F8A25C2D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Demographics!$B$64:$B$65</c:f>
              <c:strCache>
                <c:ptCount val="2"/>
                <c:pt idx="0">
                  <c:v>Yes </c:v>
                </c:pt>
                <c:pt idx="1">
                  <c:v>No</c:v>
                </c:pt>
              </c:strCache>
            </c:strRef>
          </c:cat>
          <c:val>
            <c:numRef>
              <c:f>Demographics!$D$64:$D$65</c:f>
              <c:numCache>
                <c:formatCode>0%</c:formatCode>
                <c:ptCount val="2"/>
                <c:pt idx="0">
                  <c:v>0.78846153846153844</c:v>
                </c:pt>
                <c:pt idx="1">
                  <c:v>0.17307692307692307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9D-4BF1-91B9-07F8A25C2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</a:t>
            </a:r>
            <a:r>
              <a:rPr lang="en-US" baseline="0"/>
              <a:t>  how many hears have you used a computer in school?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Demographics!$B$78:$B$80</c:f>
              <c:strCache>
                <c:ptCount val="3"/>
                <c:pt idx="0">
                  <c:v>Less than 1 year</c:v>
                </c:pt>
                <c:pt idx="1">
                  <c:v>Between 1 to 3 years</c:v>
                </c:pt>
                <c:pt idx="2">
                  <c:v>Between 4 to 6 years</c:v>
                </c:pt>
              </c:strCache>
            </c:strRef>
          </c:cat>
          <c:val>
            <c:numRef>
              <c:f>Demographics!$D$78:$D$80</c:f>
              <c:numCache>
                <c:formatCode>0%</c:formatCode>
                <c:ptCount val="3"/>
                <c:pt idx="0">
                  <c:v>0.15384615384615385</c:v>
                </c:pt>
                <c:pt idx="1">
                  <c:v>0.34615384615384615</c:v>
                </c:pt>
                <c:pt idx="2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F-46DA-90BA-390E4DFA26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5754608"/>
        <c:axId val="695751656"/>
      </c:barChart>
      <c:catAx>
        <c:axId val="6957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95751656"/>
        <c:crosses val="autoZero"/>
        <c:auto val="1"/>
        <c:lblAlgn val="ctr"/>
        <c:lblOffset val="100"/>
        <c:noMultiLvlLbl val="0"/>
      </c:catAx>
      <c:valAx>
        <c:axId val="6957516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957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  <a:r>
              <a:rPr lang="en-US" baseline="0"/>
              <a:t> a typical week how much do you spend using a computer in classroom?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Demographics!$B$97:$B$100</c:f>
              <c:strCache>
                <c:ptCount val="4"/>
                <c:pt idx="0">
                  <c:v>Less than 1hr a week</c:v>
                </c:pt>
                <c:pt idx="1">
                  <c:v>1hr to 2hrs a week</c:v>
                </c:pt>
                <c:pt idx="2">
                  <c:v>3hrs to 5hrs a week</c:v>
                </c:pt>
                <c:pt idx="3">
                  <c:v>More than 5hrs a week</c:v>
                </c:pt>
              </c:strCache>
            </c:strRef>
          </c:cat>
          <c:val>
            <c:numRef>
              <c:f>Demographics!$D$97:$D$100</c:f>
              <c:numCache>
                <c:formatCode>0%</c:formatCode>
                <c:ptCount val="4"/>
                <c:pt idx="0">
                  <c:v>0.13461538461538461</c:v>
                </c:pt>
                <c:pt idx="1">
                  <c:v>0.26923076923076922</c:v>
                </c:pt>
                <c:pt idx="2">
                  <c:v>0.30769230769230771</c:v>
                </c:pt>
                <c:pt idx="3">
                  <c:v>5.7692307692307696E-2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0-4E21-8151-15C10941A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5761896"/>
        <c:axId val="715762224"/>
      </c:barChart>
      <c:catAx>
        <c:axId val="71576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15762224"/>
        <c:crosses val="autoZero"/>
        <c:auto val="1"/>
        <c:lblAlgn val="ctr"/>
        <c:lblOffset val="100"/>
        <c:noMultiLvlLbl val="0"/>
      </c:catAx>
      <c:valAx>
        <c:axId val="7157622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1576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</a:t>
            </a:r>
            <a:r>
              <a:rPr lang="en-US" baseline="0"/>
              <a:t> you have access to computer outside class?</a:t>
            </a:r>
            <a:endParaRPr lang="en-US"/>
          </a:p>
        </c:rich>
      </c:tx>
      <c:layout>
        <c:manualLayout>
          <c:xMode val="edge"/>
          <c:yMode val="edge"/>
          <c:x val="0.14201656299811838"/>
          <c:y val="3.0245752694531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ED-4742-87E2-9D174D58C1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ED-4742-87E2-9D174D58C1B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Demographics!$B$115:$B$116</c:f>
              <c:strCache>
                <c:ptCount val="2"/>
                <c:pt idx="0">
                  <c:v>Yes </c:v>
                </c:pt>
                <c:pt idx="1">
                  <c:v>No</c:v>
                </c:pt>
              </c:strCache>
            </c:strRef>
          </c:cat>
          <c:val>
            <c:numRef>
              <c:f>Demographics!$D$115:$D$116</c:f>
              <c:numCache>
                <c:formatCode>0%</c:formatCode>
                <c:ptCount val="2"/>
                <c:pt idx="0">
                  <c:v>0.51923076923076927</c:v>
                </c:pt>
                <c:pt idx="1">
                  <c:v>0.32692307692307693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ED-4742-87E2-9D174D58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600074</xdr:colOff>
      <xdr:row>0</xdr:row>
      <xdr:rowOff>0</xdr:rowOff>
    </xdr:from>
    <xdr:to>
      <xdr:col>21</xdr:col>
      <xdr:colOff>438149</xdr:colOff>
      <xdr:row>15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489CC-83D7-47CA-A87D-5A6F5000B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17</xdr:row>
      <xdr:rowOff>147637</xdr:rowOff>
    </xdr:from>
    <xdr:to>
      <xdr:col>22</xdr:col>
      <xdr:colOff>257175</xdr:colOff>
      <xdr:row>32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A5330-443F-45FC-83A9-474BEEB54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576262</xdr:colOff>
      <xdr:row>33</xdr:row>
      <xdr:rowOff>185737</xdr:rowOff>
    </xdr:from>
    <xdr:to>
      <xdr:col>22</xdr:col>
      <xdr:colOff>271462</xdr:colOff>
      <xdr:row>48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E882D-90B6-4640-9F0D-71FAEB3A2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609599</xdr:colOff>
      <xdr:row>52</xdr:row>
      <xdr:rowOff>185737</xdr:rowOff>
    </xdr:from>
    <xdr:to>
      <xdr:col>21</xdr:col>
      <xdr:colOff>333374</xdr:colOff>
      <xdr:row>66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8F1756-9DAA-4FE4-8180-313906AD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28574</xdr:colOff>
      <xdr:row>67</xdr:row>
      <xdr:rowOff>166686</xdr:rowOff>
    </xdr:from>
    <xdr:to>
      <xdr:col>21</xdr:col>
      <xdr:colOff>457199</xdr:colOff>
      <xdr:row>80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ABF232-CB58-4634-9D01-E07D8A6E6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38100</xdr:colOff>
      <xdr:row>56</xdr:row>
      <xdr:rowOff>9524</xdr:rowOff>
    </xdr:from>
    <xdr:to>
      <xdr:col>8</xdr:col>
      <xdr:colOff>885825</xdr:colOff>
      <xdr:row>69</xdr:row>
      <xdr:rowOff>4761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16D765-F237-4E7E-A90D-00A71B323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28574</xdr:colOff>
      <xdr:row>71</xdr:row>
      <xdr:rowOff>152399</xdr:rowOff>
    </xdr:from>
    <xdr:to>
      <xdr:col>8</xdr:col>
      <xdr:colOff>1266824</xdr:colOff>
      <xdr:row>85</xdr:row>
      <xdr:rowOff>147636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9FFF34-01E2-49A5-A2B6-72BF9D862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90</xdr:row>
      <xdr:rowOff>71437</xdr:rowOff>
    </xdr:from>
    <xdr:to>
      <xdr:col>9</xdr:col>
      <xdr:colOff>161925</xdr:colOff>
      <xdr:row>104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2BA4AD-6215-46A1-8558-5F896CD1E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38100</xdr:colOff>
      <xdr:row>107</xdr:row>
      <xdr:rowOff>180975</xdr:rowOff>
    </xdr:from>
    <xdr:to>
      <xdr:col>8</xdr:col>
      <xdr:colOff>1152525</xdr:colOff>
      <xdr:row>121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987457-FE67-41D4-A372-E26C5CCA4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FAB8-9A49-42BD-A434-978DE5AE149B}">
  <sheetPr codeName="Sheet1"/>
  <dimension ref="A1:N159"/>
  <sheetViews>
    <sheetView tabSelected="1" topLeftCell="B1" workbookViewId="0">
      <selection activeCell="M2" sqref="M2"/>
    </sheetView>
  </sheetViews>
  <sheetFormatPr defaultRowHeight="15" x14ac:dyDescent="0.25"/>
  <cols>
    <col min="1" max="1" width="11.7109375" style="8" hidden="1" customWidth="1"/>
    <col min="2" max="2" width="23.42578125" bestFit="1" customWidth="1"/>
    <col min="3" max="3" width="16.28515625" bestFit="1" customWidth="1"/>
    <col min="4" max="4" width="9.28515625" customWidth="1"/>
    <col min="5" max="5" width="9.85546875" customWidth="1"/>
    <col min="6" max="6" width="10.140625" customWidth="1"/>
    <col min="7" max="7" width="4.42578125" bestFit="1" customWidth="1"/>
    <col min="8" max="9" width="21.42578125" bestFit="1" customWidth="1"/>
    <col min="12" max="12" width="16.28515625" bestFit="1" customWidth="1"/>
    <col min="13" max="13" width="10.28515625" bestFit="1" customWidth="1"/>
  </cols>
  <sheetData>
    <row r="1" spans="1:14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4" x14ac:dyDescent="0.25">
      <c r="A2" s="5">
        <v>1</v>
      </c>
      <c r="B2" t="s">
        <v>10</v>
      </c>
      <c r="C2" t="s">
        <v>33</v>
      </c>
      <c r="D2">
        <v>17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s="6" t="s">
        <v>14</v>
      </c>
      <c r="M2" t="str">
        <f>E8</f>
        <v>Public</v>
      </c>
    </row>
    <row r="3" spans="1:14" x14ac:dyDescent="0.25">
      <c r="A3" s="5">
        <v>2</v>
      </c>
      <c r="B3" t="s">
        <v>10</v>
      </c>
      <c r="C3" t="s">
        <v>33</v>
      </c>
      <c r="D3">
        <v>12</v>
      </c>
      <c r="E3" t="s">
        <v>18</v>
      </c>
      <c r="F3" t="s">
        <v>19</v>
      </c>
      <c r="G3" t="s">
        <v>14</v>
      </c>
      <c r="H3" t="s">
        <v>15</v>
      </c>
      <c r="I3" t="s">
        <v>16</v>
      </c>
      <c r="J3" s="6" t="s">
        <v>20</v>
      </c>
    </row>
    <row r="4" spans="1:14" x14ac:dyDescent="0.25">
      <c r="A4" s="5">
        <v>3</v>
      </c>
      <c r="B4" t="s">
        <v>10</v>
      </c>
      <c r="C4" t="s">
        <v>33</v>
      </c>
      <c r="D4">
        <v>18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s="6" t="s">
        <v>14</v>
      </c>
      <c r="L4" s="7" t="s">
        <v>22</v>
      </c>
    </row>
    <row r="5" spans="1:14" x14ac:dyDescent="0.25">
      <c r="A5" s="5"/>
      <c r="J5" s="6"/>
      <c r="L5" s="7"/>
    </row>
    <row r="6" spans="1:14" x14ac:dyDescent="0.25">
      <c r="A6" s="5">
        <v>4</v>
      </c>
      <c r="B6" t="s">
        <v>23</v>
      </c>
      <c r="C6" t="s">
        <v>33</v>
      </c>
      <c r="D6">
        <v>16</v>
      </c>
      <c r="E6" t="s">
        <v>12</v>
      </c>
      <c r="F6" t="s">
        <v>13</v>
      </c>
      <c r="G6" t="s">
        <v>14</v>
      </c>
      <c r="H6" t="s">
        <v>15</v>
      </c>
      <c r="I6" t="s">
        <v>25</v>
      </c>
      <c r="J6" s="6" t="s">
        <v>14</v>
      </c>
      <c r="L6" s="8" t="s">
        <v>26</v>
      </c>
      <c r="M6">
        <f>COUNTA(B2:B53)</f>
        <v>51</v>
      </c>
    </row>
    <row r="7" spans="1:14" x14ac:dyDescent="0.25">
      <c r="A7" s="5"/>
      <c r="B7" t="e">
        <f>SUM</f>
        <v>#NAME?</v>
      </c>
      <c r="J7" s="6"/>
      <c r="L7" s="8"/>
    </row>
    <row r="8" spans="1:14" x14ac:dyDescent="0.25">
      <c r="A8" s="5">
        <v>5</v>
      </c>
      <c r="B8" t="s">
        <v>23</v>
      </c>
      <c r="C8" t="s">
        <v>33</v>
      </c>
      <c r="D8">
        <v>17</v>
      </c>
      <c r="E8" t="s">
        <v>12</v>
      </c>
      <c r="F8" t="s">
        <v>13</v>
      </c>
      <c r="G8" t="s">
        <v>20</v>
      </c>
      <c r="J8" s="6" t="s">
        <v>20</v>
      </c>
      <c r="L8" s="8" t="s">
        <v>27</v>
      </c>
      <c r="M8">
        <f>COUNTBLANK(B2:B53)</f>
        <v>1</v>
      </c>
    </row>
    <row r="9" spans="1:14" x14ac:dyDescent="0.25">
      <c r="A9" s="5">
        <v>6</v>
      </c>
      <c r="B9" t="s">
        <v>10</v>
      </c>
      <c r="C9" t="s">
        <v>32</v>
      </c>
      <c r="D9">
        <v>18</v>
      </c>
      <c r="E9" t="s">
        <v>12</v>
      </c>
      <c r="F9" t="s">
        <v>13</v>
      </c>
      <c r="G9" t="s">
        <v>14</v>
      </c>
      <c r="H9" t="s">
        <v>29</v>
      </c>
      <c r="I9" t="s">
        <v>30</v>
      </c>
      <c r="J9" s="6" t="s">
        <v>20</v>
      </c>
      <c r="L9" s="8" t="s">
        <v>31</v>
      </c>
      <c r="M9">
        <v>50</v>
      </c>
    </row>
    <row r="10" spans="1:14" ht="15.75" x14ac:dyDescent="0.25">
      <c r="A10" s="5">
        <v>7</v>
      </c>
      <c r="B10" t="s">
        <v>23</v>
      </c>
      <c r="C10" t="s">
        <v>32</v>
      </c>
      <c r="D10">
        <v>17</v>
      </c>
      <c r="E10" t="s">
        <v>18</v>
      </c>
      <c r="F10" s="34" t="s">
        <v>13</v>
      </c>
      <c r="G10" t="s">
        <v>14</v>
      </c>
      <c r="H10" s="34" t="s">
        <v>15</v>
      </c>
      <c r="I10" t="s">
        <v>25</v>
      </c>
      <c r="J10" s="6" t="s">
        <v>20</v>
      </c>
    </row>
    <row r="11" spans="1:14" x14ac:dyDescent="0.25">
      <c r="A11" s="5">
        <v>8</v>
      </c>
      <c r="B11" t="s">
        <v>10</v>
      </c>
      <c r="C11" t="s">
        <v>32</v>
      </c>
      <c r="D11">
        <v>17</v>
      </c>
      <c r="E11" t="s">
        <v>12</v>
      </c>
      <c r="F11" t="s">
        <v>13</v>
      </c>
      <c r="G11" t="s">
        <v>14</v>
      </c>
      <c r="H11" s="35" t="s">
        <v>29</v>
      </c>
      <c r="I11" t="s">
        <v>16</v>
      </c>
      <c r="J11" s="6" t="s">
        <v>20</v>
      </c>
      <c r="L11" s="9" t="s">
        <v>10</v>
      </c>
      <c r="M11" s="10">
        <f>COUNTIF(B$2:B$53,$L11)</f>
        <v>31</v>
      </c>
      <c r="N11" s="11">
        <f>M11/$M$9</f>
        <v>0.62</v>
      </c>
    </row>
    <row r="12" spans="1:14" ht="15.75" thickBot="1" x14ac:dyDescent="0.3">
      <c r="A12" s="5">
        <v>9</v>
      </c>
      <c r="B12" t="s">
        <v>10</v>
      </c>
      <c r="C12" t="s">
        <v>32</v>
      </c>
      <c r="D12">
        <v>16</v>
      </c>
      <c r="E12" t="s">
        <v>12</v>
      </c>
      <c r="F12" t="s">
        <v>13</v>
      </c>
      <c r="G12" t="s">
        <v>14</v>
      </c>
      <c r="H12" t="s">
        <v>34</v>
      </c>
      <c r="I12" t="s">
        <v>25</v>
      </c>
      <c r="J12" s="6" t="s">
        <v>14</v>
      </c>
      <c r="L12" s="12" t="s">
        <v>23</v>
      </c>
      <c r="M12" s="13">
        <f>COUNTIF(B$2:B$53,$L12)</f>
        <v>19</v>
      </c>
      <c r="N12" s="14">
        <f>M12/$M$9</f>
        <v>0.38</v>
      </c>
    </row>
    <row r="13" spans="1:14" x14ac:dyDescent="0.25">
      <c r="A13" s="5">
        <v>10</v>
      </c>
      <c r="B13" t="s">
        <v>23</v>
      </c>
      <c r="C13" t="s">
        <v>32</v>
      </c>
      <c r="D13">
        <v>16</v>
      </c>
      <c r="E13" t="s">
        <v>18</v>
      </c>
      <c r="F13" t="s">
        <v>13</v>
      </c>
      <c r="G13" t="s">
        <v>14</v>
      </c>
      <c r="H13" t="s">
        <v>34</v>
      </c>
      <c r="I13" s="32" t="s">
        <v>25</v>
      </c>
      <c r="J13" s="6" t="s">
        <v>14</v>
      </c>
    </row>
    <row r="14" spans="1:14" x14ac:dyDescent="0.25">
      <c r="A14" s="5">
        <v>11</v>
      </c>
      <c r="B14" t="s">
        <v>10</v>
      </c>
      <c r="C14" t="s">
        <v>17</v>
      </c>
      <c r="D14">
        <v>13</v>
      </c>
      <c r="E14" t="s">
        <v>18</v>
      </c>
      <c r="F14" t="s">
        <v>19</v>
      </c>
      <c r="G14" t="s">
        <v>14</v>
      </c>
      <c r="H14" t="s">
        <v>34</v>
      </c>
      <c r="I14" t="s">
        <v>35</v>
      </c>
      <c r="J14" s="6" t="s">
        <v>20</v>
      </c>
      <c r="L14" s="7" t="s">
        <v>36</v>
      </c>
    </row>
    <row r="15" spans="1:14" x14ac:dyDescent="0.25">
      <c r="A15" s="5">
        <v>12</v>
      </c>
      <c r="B15" t="s">
        <v>23</v>
      </c>
      <c r="C15" t="s">
        <v>17</v>
      </c>
      <c r="D15">
        <v>17</v>
      </c>
      <c r="E15" t="s">
        <v>18</v>
      </c>
      <c r="F15" t="s">
        <v>13</v>
      </c>
      <c r="G15" t="s">
        <v>14</v>
      </c>
      <c r="H15" t="s">
        <v>15</v>
      </c>
      <c r="I15" t="s">
        <v>25</v>
      </c>
      <c r="J15" s="6" t="s">
        <v>14</v>
      </c>
      <c r="L15" s="8" t="s">
        <v>26</v>
      </c>
      <c r="M15">
        <f>COUNTA(C2:C53)</f>
        <v>50</v>
      </c>
    </row>
    <row r="16" spans="1:14" x14ac:dyDescent="0.25">
      <c r="A16" s="5">
        <v>13</v>
      </c>
      <c r="B16" s="34" t="s">
        <v>10</v>
      </c>
      <c r="C16" t="s">
        <v>17</v>
      </c>
      <c r="D16">
        <v>16</v>
      </c>
      <c r="E16" t="s">
        <v>12</v>
      </c>
      <c r="F16" t="s">
        <v>13</v>
      </c>
      <c r="G16" t="s">
        <v>14</v>
      </c>
      <c r="H16" t="s">
        <v>34</v>
      </c>
      <c r="I16" t="s">
        <v>25</v>
      </c>
      <c r="J16" s="6" t="s">
        <v>14</v>
      </c>
      <c r="L16" s="8" t="s">
        <v>27</v>
      </c>
      <c r="M16">
        <f>COUNTBLANK(C2:C53)</f>
        <v>2</v>
      </c>
    </row>
    <row r="17" spans="1:14" x14ac:dyDescent="0.25">
      <c r="A17" s="5">
        <v>14</v>
      </c>
      <c r="B17" t="s">
        <v>23</v>
      </c>
      <c r="C17" t="s">
        <v>17</v>
      </c>
      <c r="D17">
        <v>16</v>
      </c>
      <c r="E17" t="s">
        <v>18</v>
      </c>
      <c r="F17" t="s">
        <v>13</v>
      </c>
      <c r="G17" t="s">
        <v>14</v>
      </c>
      <c r="H17" t="s">
        <v>15</v>
      </c>
      <c r="I17" t="s">
        <v>25</v>
      </c>
      <c r="J17" s="6" t="s">
        <v>14</v>
      </c>
      <c r="L17" s="8" t="s">
        <v>31</v>
      </c>
      <c r="M17">
        <v>50</v>
      </c>
    </row>
    <row r="18" spans="1:14" ht="15.75" x14ac:dyDescent="0.25">
      <c r="A18" s="5">
        <v>15</v>
      </c>
      <c r="B18" t="s">
        <v>23</v>
      </c>
      <c r="C18" t="s">
        <v>17</v>
      </c>
      <c r="D18">
        <v>16</v>
      </c>
      <c r="E18" t="s">
        <v>12</v>
      </c>
      <c r="F18" t="s">
        <v>13</v>
      </c>
      <c r="G18" t="s">
        <v>14</v>
      </c>
      <c r="H18" t="s">
        <v>34</v>
      </c>
      <c r="I18" t="s">
        <v>25</v>
      </c>
      <c r="J18" s="6" t="s">
        <v>14</v>
      </c>
    </row>
    <row r="19" spans="1:14" x14ac:dyDescent="0.25">
      <c r="A19" s="5">
        <v>16</v>
      </c>
      <c r="B19" t="s">
        <v>10</v>
      </c>
      <c r="C19" t="s">
        <v>11</v>
      </c>
      <c r="D19">
        <v>16</v>
      </c>
      <c r="E19" t="s">
        <v>18</v>
      </c>
      <c r="F19" t="s">
        <v>13</v>
      </c>
      <c r="G19" t="s">
        <v>14</v>
      </c>
      <c r="H19" t="s">
        <v>34</v>
      </c>
      <c r="I19" t="s">
        <v>35</v>
      </c>
      <c r="J19" s="6" t="s">
        <v>14</v>
      </c>
      <c r="L19" s="15"/>
      <c r="M19" s="16" t="s">
        <v>38</v>
      </c>
      <c r="N19" s="17" t="s">
        <v>39</v>
      </c>
    </row>
    <row r="20" spans="1:14" x14ac:dyDescent="0.25">
      <c r="A20" s="5">
        <v>17</v>
      </c>
      <c r="B20" t="s">
        <v>10</v>
      </c>
      <c r="C20" t="s">
        <v>11</v>
      </c>
      <c r="D20">
        <v>17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s="6" t="s">
        <v>14</v>
      </c>
      <c r="L20" s="18" t="s">
        <v>11</v>
      </c>
      <c r="M20">
        <f t="shared" ref="M20:M32" si="0">COUNTIF(C$2:C$53,$L20)</f>
        <v>5</v>
      </c>
      <c r="N20" s="19">
        <f>M20/$M$17</f>
        <v>0.1</v>
      </c>
    </row>
    <row r="21" spans="1:14" x14ac:dyDescent="0.25">
      <c r="A21" s="5">
        <v>18</v>
      </c>
      <c r="B21" t="s">
        <v>10</v>
      </c>
      <c r="C21" t="s">
        <v>11</v>
      </c>
      <c r="D21">
        <v>17</v>
      </c>
      <c r="E21" t="s">
        <v>18</v>
      </c>
      <c r="F21" t="s">
        <v>13</v>
      </c>
      <c r="G21" t="s">
        <v>14</v>
      </c>
      <c r="H21" t="s">
        <v>15</v>
      </c>
      <c r="I21" t="s">
        <v>25</v>
      </c>
      <c r="J21" s="6" t="s">
        <v>20</v>
      </c>
      <c r="L21" s="18" t="s">
        <v>17</v>
      </c>
      <c r="M21">
        <f t="shared" si="0"/>
        <v>5</v>
      </c>
      <c r="N21" s="19">
        <f t="shared" ref="N21:N32" si="1">M21/$M$17</f>
        <v>0.1</v>
      </c>
    </row>
    <row r="22" spans="1:14" x14ac:dyDescent="0.25">
      <c r="A22" s="5">
        <v>19</v>
      </c>
      <c r="B22" t="s">
        <v>10</v>
      </c>
      <c r="C22" t="s">
        <v>11</v>
      </c>
      <c r="D22">
        <v>18</v>
      </c>
      <c r="E22" t="s">
        <v>12</v>
      </c>
      <c r="F22" t="s">
        <v>13</v>
      </c>
      <c r="G22" t="s">
        <v>14</v>
      </c>
      <c r="H22" t="s">
        <v>29</v>
      </c>
      <c r="I22" t="s">
        <v>30</v>
      </c>
      <c r="J22" s="6" t="s">
        <v>14</v>
      </c>
      <c r="L22" s="18" t="s">
        <v>21</v>
      </c>
      <c r="M22">
        <f t="shared" si="0"/>
        <v>15</v>
      </c>
      <c r="N22" s="19">
        <f t="shared" si="1"/>
        <v>0.3</v>
      </c>
    </row>
    <row r="23" spans="1:14" x14ac:dyDescent="0.25">
      <c r="A23" s="5">
        <v>20</v>
      </c>
      <c r="B23" t="s">
        <v>10</v>
      </c>
      <c r="C23" t="s">
        <v>11</v>
      </c>
      <c r="D23">
        <v>16</v>
      </c>
      <c r="E23" t="s">
        <v>12</v>
      </c>
      <c r="F23" t="s">
        <v>13</v>
      </c>
      <c r="G23" t="s">
        <v>14</v>
      </c>
      <c r="H23" t="s">
        <v>34</v>
      </c>
      <c r="I23" t="s">
        <v>30</v>
      </c>
      <c r="J23" s="6" t="s">
        <v>14</v>
      </c>
      <c r="L23" s="18" t="s">
        <v>24</v>
      </c>
      <c r="M23">
        <f t="shared" si="0"/>
        <v>10</v>
      </c>
      <c r="N23" s="19">
        <f t="shared" si="1"/>
        <v>0.2</v>
      </c>
    </row>
    <row r="24" spans="1:14" x14ac:dyDescent="0.25">
      <c r="A24" s="5">
        <v>21</v>
      </c>
      <c r="B24" t="s">
        <v>10</v>
      </c>
      <c r="C24" t="s">
        <v>24</v>
      </c>
      <c r="D24">
        <v>16</v>
      </c>
      <c r="E24" t="s">
        <v>18</v>
      </c>
      <c r="F24" t="s">
        <v>13</v>
      </c>
      <c r="G24" t="s">
        <v>14</v>
      </c>
      <c r="H24" t="s">
        <v>34</v>
      </c>
      <c r="I24" t="s">
        <v>25</v>
      </c>
      <c r="J24" s="6" t="s">
        <v>14</v>
      </c>
      <c r="L24" s="18" t="s">
        <v>28</v>
      </c>
      <c r="M24">
        <f t="shared" si="0"/>
        <v>5</v>
      </c>
      <c r="N24" s="19">
        <f t="shared" si="1"/>
        <v>0.1</v>
      </c>
    </row>
    <row r="25" spans="1:14" x14ac:dyDescent="0.25">
      <c r="A25" s="5">
        <v>22</v>
      </c>
      <c r="B25" t="s">
        <v>10</v>
      </c>
      <c r="C25" t="s">
        <v>24</v>
      </c>
      <c r="D25">
        <v>16</v>
      </c>
      <c r="E25" t="s">
        <v>12</v>
      </c>
      <c r="F25" t="s">
        <v>13</v>
      </c>
      <c r="G25" t="s">
        <v>14</v>
      </c>
      <c r="H25" t="s">
        <v>29</v>
      </c>
      <c r="I25" t="s">
        <v>16</v>
      </c>
      <c r="J25" s="6" t="s">
        <v>14</v>
      </c>
      <c r="L25" s="18" t="s">
        <v>32</v>
      </c>
      <c r="M25">
        <f t="shared" si="0"/>
        <v>5</v>
      </c>
      <c r="N25" s="19">
        <f t="shared" si="1"/>
        <v>0.1</v>
      </c>
    </row>
    <row r="26" spans="1:14" x14ac:dyDescent="0.25">
      <c r="A26" s="5">
        <v>23</v>
      </c>
      <c r="B26" t="s">
        <v>10</v>
      </c>
      <c r="C26" t="s">
        <v>24</v>
      </c>
      <c r="D26">
        <v>16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s="6" t="s">
        <v>14</v>
      </c>
      <c r="L26" s="18" t="s">
        <v>21</v>
      </c>
      <c r="M26">
        <f t="shared" si="0"/>
        <v>15</v>
      </c>
      <c r="N26" s="19">
        <f t="shared" si="1"/>
        <v>0.3</v>
      </c>
    </row>
    <row r="27" spans="1:14" x14ac:dyDescent="0.25">
      <c r="A27" s="5">
        <v>24</v>
      </c>
      <c r="B27" t="s">
        <v>10</v>
      </c>
      <c r="C27" t="s">
        <v>24</v>
      </c>
      <c r="D27">
        <v>16</v>
      </c>
      <c r="E27" t="s">
        <v>18</v>
      </c>
      <c r="F27" t="s">
        <v>13</v>
      </c>
      <c r="G27" t="s">
        <v>14</v>
      </c>
      <c r="H27" t="s">
        <v>34</v>
      </c>
      <c r="I27" t="s">
        <v>16</v>
      </c>
      <c r="J27" s="6" t="s">
        <v>14</v>
      </c>
      <c r="L27" s="18" t="s">
        <v>40</v>
      </c>
      <c r="M27">
        <f t="shared" si="0"/>
        <v>0</v>
      </c>
      <c r="N27" s="19">
        <f t="shared" si="1"/>
        <v>0</v>
      </c>
    </row>
    <row r="28" spans="1:14" x14ac:dyDescent="0.25">
      <c r="A28" s="5">
        <v>25</v>
      </c>
      <c r="B28" t="s">
        <v>23</v>
      </c>
      <c r="C28" t="s">
        <v>24</v>
      </c>
      <c r="D28">
        <v>16</v>
      </c>
      <c r="E28" t="s">
        <v>12</v>
      </c>
      <c r="F28" t="s">
        <v>13</v>
      </c>
      <c r="G28" t="s">
        <v>14</v>
      </c>
      <c r="H28" t="s">
        <v>34</v>
      </c>
      <c r="I28" t="s">
        <v>16</v>
      </c>
      <c r="J28" s="6" t="s">
        <v>20</v>
      </c>
      <c r="L28" s="18" t="s">
        <v>41</v>
      </c>
      <c r="M28">
        <f t="shared" si="0"/>
        <v>0</v>
      </c>
      <c r="N28" s="19">
        <f t="shared" si="1"/>
        <v>0</v>
      </c>
    </row>
    <row r="29" spans="1:14" x14ac:dyDescent="0.25">
      <c r="A29" s="5">
        <v>26</v>
      </c>
      <c r="B29" t="s">
        <v>23</v>
      </c>
      <c r="C29" t="s">
        <v>24</v>
      </c>
      <c r="D29">
        <v>16</v>
      </c>
      <c r="E29" t="s">
        <v>12</v>
      </c>
      <c r="F29" t="s">
        <v>13</v>
      </c>
      <c r="G29" t="s">
        <v>14</v>
      </c>
      <c r="H29" t="s">
        <v>34</v>
      </c>
      <c r="I29" t="s">
        <v>25</v>
      </c>
      <c r="J29" s="6" t="s">
        <v>14</v>
      </c>
      <c r="L29" s="18" t="s">
        <v>42</v>
      </c>
      <c r="M29">
        <f t="shared" si="0"/>
        <v>0</v>
      </c>
      <c r="N29" s="19">
        <f t="shared" si="1"/>
        <v>0</v>
      </c>
    </row>
    <row r="30" spans="1:14" x14ac:dyDescent="0.25">
      <c r="A30" s="5">
        <v>27</v>
      </c>
      <c r="B30" t="s">
        <v>10</v>
      </c>
      <c r="C30" t="s">
        <v>24</v>
      </c>
      <c r="D30">
        <v>18</v>
      </c>
      <c r="E30" t="s">
        <v>12</v>
      </c>
      <c r="F30" t="s">
        <v>13</v>
      </c>
      <c r="G30" t="s">
        <v>14</v>
      </c>
      <c r="H30" t="s">
        <v>29</v>
      </c>
      <c r="I30" t="s">
        <v>30</v>
      </c>
      <c r="J30" s="6" t="s">
        <v>14</v>
      </c>
      <c r="L30" s="18" t="s">
        <v>43</v>
      </c>
      <c r="M30">
        <f t="shared" si="0"/>
        <v>0</v>
      </c>
      <c r="N30" s="19">
        <f t="shared" si="1"/>
        <v>0</v>
      </c>
    </row>
    <row r="31" spans="1:14" x14ac:dyDescent="0.25">
      <c r="A31" s="5">
        <v>28</v>
      </c>
      <c r="B31" t="s">
        <v>23</v>
      </c>
      <c r="C31" t="s">
        <v>24</v>
      </c>
      <c r="D31">
        <v>16</v>
      </c>
      <c r="E31" t="s">
        <v>12</v>
      </c>
      <c r="F31" t="s">
        <v>13</v>
      </c>
      <c r="G31" t="s">
        <v>14</v>
      </c>
      <c r="H31" t="s">
        <v>34</v>
      </c>
      <c r="I31" t="s">
        <v>30</v>
      </c>
      <c r="J31" s="6" t="s">
        <v>14</v>
      </c>
      <c r="L31" s="18" t="s">
        <v>37</v>
      </c>
      <c r="M31">
        <f t="shared" si="0"/>
        <v>0</v>
      </c>
      <c r="N31" s="19">
        <f t="shared" si="1"/>
        <v>0</v>
      </c>
    </row>
    <row r="32" spans="1:14" ht="15.75" thickBot="1" x14ac:dyDescent="0.3">
      <c r="A32" s="5">
        <v>29</v>
      </c>
      <c r="B32" t="s">
        <v>10</v>
      </c>
      <c r="C32" t="s">
        <v>24</v>
      </c>
      <c r="D32">
        <v>16</v>
      </c>
      <c r="E32" t="s">
        <v>12</v>
      </c>
      <c r="F32" t="s">
        <v>13</v>
      </c>
      <c r="G32" t="s">
        <v>14</v>
      </c>
      <c r="H32" t="s">
        <v>29</v>
      </c>
      <c r="I32" t="s">
        <v>35</v>
      </c>
      <c r="J32" s="6" t="s">
        <v>14</v>
      </c>
      <c r="L32" s="12" t="s">
        <v>44</v>
      </c>
      <c r="M32" s="13">
        <f t="shared" si="0"/>
        <v>0</v>
      </c>
      <c r="N32" s="14">
        <f t="shared" si="1"/>
        <v>0</v>
      </c>
    </row>
    <row r="33" spans="1:14" x14ac:dyDescent="0.25">
      <c r="A33" s="5">
        <v>30</v>
      </c>
      <c r="B33" t="s">
        <v>23</v>
      </c>
      <c r="C33" t="s">
        <v>24</v>
      </c>
      <c r="D33">
        <v>15</v>
      </c>
      <c r="E33" t="s">
        <v>18</v>
      </c>
      <c r="F33" t="s">
        <v>13</v>
      </c>
      <c r="G33" t="s">
        <v>14</v>
      </c>
      <c r="H33" t="s">
        <v>15</v>
      </c>
      <c r="I33" t="s">
        <v>25</v>
      </c>
      <c r="J33" s="6" t="s">
        <v>20</v>
      </c>
    </row>
    <row r="34" spans="1:14" x14ac:dyDescent="0.25">
      <c r="A34" s="5">
        <v>31</v>
      </c>
      <c r="B34" t="s">
        <v>10</v>
      </c>
      <c r="C34" t="s">
        <v>21</v>
      </c>
      <c r="D34">
        <v>14</v>
      </c>
      <c r="E34" t="s">
        <v>12</v>
      </c>
      <c r="F34" t="s">
        <v>13</v>
      </c>
      <c r="G34" t="s">
        <v>14</v>
      </c>
      <c r="H34" t="s">
        <v>29</v>
      </c>
      <c r="I34" t="s">
        <v>16</v>
      </c>
      <c r="J34" s="6" t="s">
        <v>20</v>
      </c>
    </row>
    <row r="35" spans="1:14" x14ac:dyDescent="0.25">
      <c r="A35" s="5">
        <v>32</v>
      </c>
      <c r="B35" t="s">
        <v>10</v>
      </c>
      <c r="C35" s="33" t="s">
        <v>21</v>
      </c>
      <c r="D35">
        <v>17</v>
      </c>
      <c r="E35" t="s">
        <v>12</v>
      </c>
      <c r="F35" t="s">
        <v>13</v>
      </c>
      <c r="G35" t="s">
        <v>14</v>
      </c>
      <c r="H35" t="s">
        <v>15</v>
      </c>
      <c r="I35" t="s">
        <v>30</v>
      </c>
      <c r="J35" s="6" t="s">
        <v>14</v>
      </c>
      <c r="L35" s="20" t="s">
        <v>45</v>
      </c>
    </row>
    <row r="36" spans="1:14" x14ac:dyDescent="0.25">
      <c r="A36" s="5">
        <v>33</v>
      </c>
      <c r="B36" t="s">
        <v>23</v>
      </c>
      <c r="C36" t="s">
        <v>21</v>
      </c>
      <c r="D36">
        <v>16</v>
      </c>
      <c r="E36" t="s">
        <v>12</v>
      </c>
      <c r="F36" t="s">
        <v>13</v>
      </c>
      <c r="G36" t="s">
        <v>14</v>
      </c>
      <c r="H36" t="s">
        <v>34</v>
      </c>
      <c r="I36" t="s">
        <v>25</v>
      </c>
      <c r="J36" s="6" t="s">
        <v>14</v>
      </c>
    </row>
    <row r="37" spans="1:14" x14ac:dyDescent="0.25">
      <c r="A37" s="5">
        <v>34</v>
      </c>
      <c r="B37" t="s">
        <v>10</v>
      </c>
      <c r="C37" t="s">
        <v>21</v>
      </c>
      <c r="D37">
        <v>16</v>
      </c>
      <c r="E37" t="s">
        <v>12</v>
      </c>
      <c r="F37" t="s">
        <v>13</v>
      </c>
      <c r="G37" t="s">
        <v>20</v>
      </c>
      <c r="H37" t="s">
        <v>15</v>
      </c>
      <c r="J37" s="6" t="s">
        <v>14</v>
      </c>
      <c r="L37" s="8" t="s">
        <v>46</v>
      </c>
      <c r="M37">
        <v>50</v>
      </c>
    </row>
    <row r="38" spans="1:14" x14ac:dyDescent="0.25">
      <c r="A38" s="5">
        <v>35</v>
      </c>
      <c r="B38" t="s">
        <v>23</v>
      </c>
      <c r="C38" s="33" t="s">
        <v>21</v>
      </c>
      <c r="D38">
        <v>16</v>
      </c>
      <c r="E38" t="s">
        <v>12</v>
      </c>
      <c r="F38" t="s">
        <v>13</v>
      </c>
      <c r="G38" t="s">
        <v>14</v>
      </c>
      <c r="H38" t="s">
        <v>34</v>
      </c>
      <c r="I38" t="s">
        <v>16</v>
      </c>
      <c r="J38" s="6" t="s">
        <v>20</v>
      </c>
      <c r="L38" s="8" t="s">
        <v>47</v>
      </c>
      <c r="M38">
        <v>0</v>
      </c>
    </row>
    <row r="39" spans="1:14" x14ac:dyDescent="0.25">
      <c r="A39" s="5">
        <v>36</v>
      </c>
      <c r="B39" t="s">
        <v>23</v>
      </c>
      <c r="C39" t="s">
        <v>21</v>
      </c>
      <c r="D39">
        <v>16</v>
      </c>
      <c r="E39" t="s">
        <v>12</v>
      </c>
      <c r="F39" t="s">
        <v>13</v>
      </c>
      <c r="G39" t="s">
        <v>20</v>
      </c>
      <c r="J39" s="6" t="s">
        <v>14</v>
      </c>
      <c r="L39" s="8" t="s">
        <v>31</v>
      </c>
      <c r="M39">
        <v>50</v>
      </c>
    </row>
    <row r="40" spans="1:14" ht="15.75" x14ac:dyDescent="0.25">
      <c r="A40" s="5">
        <v>37</v>
      </c>
      <c r="B40" t="s">
        <v>10</v>
      </c>
      <c r="C40" t="s">
        <v>21</v>
      </c>
      <c r="D40">
        <v>18</v>
      </c>
      <c r="E40" t="s">
        <v>12</v>
      </c>
      <c r="F40" t="s">
        <v>13</v>
      </c>
      <c r="G40" t="s">
        <v>14</v>
      </c>
      <c r="H40" t="s">
        <v>29</v>
      </c>
      <c r="I40" t="s">
        <v>25</v>
      </c>
      <c r="J40" s="6" t="s">
        <v>20</v>
      </c>
    </row>
    <row r="41" spans="1:14" x14ac:dyDescent="0.25">
      <c r="A41" s="5">
        <v>38</v>
      </c>
      <c r="B41" t="s">
        <v>10</v>
      </c>
      <c r="C41" s="33" t="s">
        <v>21</v>
      </c>
      <c r="D41">
        <v>16</v>
      </c>
      <c r="E41" t="s">
        <v>12</v>
      </c>
      <c r="F41" t="s">
        <v>13</v>
      </c>
      <c r="G41" t="s">
        <v>14</v>
      </c>
      <c r="H41" t="s">
        <v>34</v>
      </c>
      <c r="I41" t="s">
        <v>16</v>
      </c>
      <c r="J41" s="6" t="s">
        <v>14</v>
      </c>
      <c r="L41" s="21" t="s">
        <v>48</v>
      </c>
      <c r="M41" s="16" t="s">
        <v>38</v>
      </c>
      <c r="N41" s="17" t="s">
        <v>39</v>
      </c>
    </row>
    <row r="42" spans="1:14" x14ac:dyDescent="0.25">
      <c r="A42" s="5">
        <v>39</v>
      </c>
      <c r="B42" t="s">
        <v>23</v>
      </c>
      <c r="C42" t="s">
        <v>21</v>
      </c>
      <c r="D42">
        <v>16</v>
      </c>
      <c r="E42" t="s">
        <v>12</v>
      </c>
      <c r="F42" t="s">
        <v>13</v>
      </c>
      <c r="G42" t="s">
        <v>14</v>
      </c>
      <c r="H42" t="s">
        <v>34</v>
      </c>
      <c r="I42" t="s">
        <v>25</v>
      </c>
      <c r="J42" s="6" t="s">
        <v>14</v>
      </c>
      <c r="L42" s="5">
        <v>12</v>
      </c>
      <c r="M42">
        <f>COUNTIF(D$2:D$53,$L42)</f>
        <v>4</v>
      </c>
      <c r="N42" s="19">
        <f>M42/$M$39</f>
        <v>0.08</v>
      </c>
    </row>
    <row r="43" spans="1:14" x14ac:dyDescent="0.25">
      <c r="A43" s="5">
        <v>40</v>
      </c>
      <c r="B43" t="s">
        <v>10</v>
      </c>
      <c r="C43" t="s">
        <v>21</v>
      </c>
      <c r="D43">
        <v>16</v>
      </c>
      <c r="E43" t="s">
        <v>18</v>
      </c>
      <c r="F43" t="s">
        <v>13</v>
      </c>
      <c r="G43" t="s">
        <v>14</v>
      </c>
      <c r="H43" t="s">
        <v>15</v>
      </c>
      <c r="I43" t="s">
        <v>16</v>
      </c>
      <c r="J43" s="6" t="s">
        <v>20</v>
      </c>
      <c r="L43" s="5">
        <v>13</v>
      </c>
      <c r="M43">
        <f t="shared" ref="M43:M48" si="2">COUNTIF(D$2:D$53,$L43)</f>
        <v>4</v>
      </c>
      <c r="N43" s="19">
        <f t="shared" ref="N43:N48" si="3">M43/$M$39</f>
        <v>0.08</v>
      </c>
    </row>
    <row r="44" spans="1:14" x14ac:dyDescent="0.25">
      <c r="A44" s="5">
        <v>41</v>
      </c>
      <c r="B44" t="s">
        <v>23</v>
      </c>
      <c r="C44" s="33" t="s">
        <v>21</v>
      </c>
      <c r="D44">
        <v>16</v>
      </c>
      <c r="E44" t="s">
        <v>18</v>
      </c>
      <c r="F44" t="s">
        <v>13</v>
      </c>
      <c r="G44" t="s">
        <v>14</v>
      </c>
      <c r="H44" t="s">
        <v>15</v>
      </c>
      <c r="I44" t="s">
        <v>16</v>
      </c>
      <c r="J44" s="6" t="s">
        <v>20</v>
      </c>
      <c r="L44" s="5">
        <v>14</v>
      </c>
      <c r="M44">
        <f t="shared" si="2"/>
        <v>1</v>
      </c>
      <c r="N44" s="19">
        <f t="shared" si="3"/>
        <v>0.02</v>
      </c>
    </row>
    <row r="45" spans="1:14" x14ac:dyDescent="0.25">
      <c r="A45" s="5">
        <v>42</v>
      </c>
      <c r="B45" t="s">
        <v>23</v>
      </c>
      <c r="C45" t="s">
        <v>21</v>
      </c>
      <c r="D45">
        <v>15</v>
      </c>
      <c r="E45" t="s">
        <v>12</v>
      </c>
      <c r="F45" t="s">
        <v>13</v>
      </c>
      <c r="G45" t="s">
        <v>20</v>
      </c>
      <c r="J45" s="6"/>
      <c r="L45" s="5">
        <v>15</v>
      </c>
      <c r="M45">
        <f t="shared" si="2"/>
        <v>3</v>
      </c>
      <c r="N45" s="19">
        <f t="shared" si="3"/>
        <v>0.06</v>
      </c>
    </row>
    <row r="46" spans="1:14" x14ac:dyDescent="0.25">
      <c r="A46" s="5">
        <v>43</v>
      </c>
      <c r="B46" t="s">
        <v>10</v>
      </c>
      <c r="C46" t="s">
        <v>21</v>
      </c>
      <c r="D46">
        <v>13</v>
      </c>
      <c r="E46" t="s">
        <v>12</v>
      </c>
      <c r="F46" t="s">
        <v>19</v>
      </c>
      <c r="G46" t="s">
        <v>20</v>
      </c>
      <c r="J46" s="6"/>
      <c r="L46" s="5">
        <v>16</v>
      </c>
      <c r="M46">
        <f t="shared" si="2"/>
        <v>24</v>
      </c>
      <c r="N46" s="19">
        <f t="shared" si="3"/>
        <v>0.48</v>
      </c>
    </row>
    <row r="47" spans="1:14" x14ac:dyDescent="0.25">
      <c r="A47" s="5">
        <v>44</v>
      </c>
      <c r="B47" t="s">
        <v>10</v>
      </c>
      <c r="C47" s="33" t="s">
        <v>21</v>
      </c>
      <c r="D47">
        <v>13</v>
      </c>
      <c r="E47" t="s">
        <v>18</v>
      </c>
      <c r="F47" t="s">
        <v>19</v>
      </c>
      <c r="G47" t="s">
        <v>20</v>
      </c>
      <c r="J47" s="6"/>
      <c r="L47" s="5">
        <v>17</v>
      </c>
      <c r="M47">
        <f t="shared" si="2"/>
        <v>9</v>
      </c>
      <c r="N47" s="19">
        <f t="shared" si="3"/>
        <v>0.18</v>
      </c>
    </row>
    <row r="48" spans="1:14" ht="15.75" thickBot="1" x14ac:dyDescent="0.3">
      <c r="A48" s="5">
        <v>45</v>
      </c>
      <c r="B48" t="s">
        <v>10</v>
      </c>
      <c r="C48" t="s">
        <v>21</v>
      </c>
      <c r="D48">
        <v>12</v>
      </c>
      <c r="E48" t="s">
        <v>18</v>
      </c>
      <c r="F48" t="s">
        <v>19</v>
      </c>
      <c r="G48" t="s">
        <v>14</v>
      </c>
      <c r="H48" t="s">
        <v>15</v>
      </c>
      <c r="I48" t="s">
        <v>30</v>
      </c>
      <c r="J48" s="6" t="s">
        <v>20</v>
      </c>
      <c r="L48" s="22">
        <v>18</v>
      </c>
      <c r="M48" s="13">
        <f t="shared" si="2"/>
        <v>5</v>
      </c>
      <c r="N48" s="14">
        <f t="shared" si="3"/>
        <v>0.1</v>
      </c>
    </row>
    <row r="49" spans="1:14" x14ac:dyDescent="0.25">
      <c r="A49" s="5">
        <v>46</v>
      </c>
      <c r="B49" t="s">
        <v>23</v>
      </c>
      <c r="C49" t="s">
        <v>28</v>
      </c>
      <c r="D49">
        <v>13</v>
      </c>
      <c r="E49" t="s">
        <v>12</v>
      </c>
      <c r="F49" t="s">
        <v>19</v>
      </c>
      <c r="G49" t="s">
        <v>20</v>
      </c>
      <c r="J49" s="6"/>
    </row>
    <row r="50" spans="1:14" x14ac:dyDescent="0.25">
      <c r="A50" s="5">
        <v>47</v>
      </c>
      <c r="B50" t="s">
        <v>10</v>
      </c>
      <c r="C50" t="s">
        <v>28</v>
      </c>
      <c r="D50">
        <v>12</v>
      </c>
      <c r="E50" t="s">
        <v>12</v>
      </c>
      <c r="F50" t="s">
        <v>19</v>
      </c>
      <c r="G50" t="s">
        <v>20</v>
      </c>
      <c r="J50" s="6"/>
      <c r="L50" s="23" t="s">
        <v>49</v>
      </c>
      <c r="M50">
        <f>MODE(D2:D53)</f>
        <v>16</v>
      </c>
    </row>
    <row r="51" spans="1:14" x14ac:dyDescent="0.25">
      <c r="A51" s="5">
        <v>48</v>
      </c>
      <c r="B51" t="s">
        <v>10</v>
      </c>
      <c r="C51" t="s">
        <v>28</v>
      </c>
      <c r="D51">
        <v>15</v>
      </c>
      <c r="E51" t="s">
        <v>12</v>
      </c>
      <c r="F51" t="s">
        <v>13</v>
      </c>
      <c r="G51" t="s">
        <v>14</v>
      </c>
      <c r="H51" t="s">
        <v>15</v>
      </c>
      <c r="I51" t="s">
        <v>25</v>
      </c>
      <c r="J51" s="6" t="s">
        <v>20</v>
      </c>
      <c r="L51" s="23" t="s">
        <v>50</v>
      </c>
      <c r="M51" s="24">
        <f>D54/M39</f>
        <v>15.72</v>
      </c>
    </row>
    <row r="52" spans="1:14" x14ac:dyDescent="0.25">
      <c r="A52" s="5">
        <v>49</v>
      </c>
      <c r="B52" t="s">
        <v>10</v>
      </c>
      <c r="C52" t="s">
        <v>28</v>
      </c>
      <c r="D52">
        <v>17</v>
      </c>
      <c r="E52" t="s">
        <v>12</v>
      </c>
      <c r="F52" t="s">
        <v>13</v>
      </c>
      <c r="G52" t="s">
        <v>14</v>
      </c>
      <c r="H52" t="s">
        <v>15</v>
      </c>
      <c r="J52" s="6" t="s">
        <v>20</v>
      </c>
    </row>
    <row r="53" spans="1:14" ht="15.75" thickBot="1" x14ac:dyDescent="0.3">
      <c r="A53" s="22">
        <v>50</v>
      </c>
      <c r="B53" s="13" t="s">
        <v>23</v>
      </c>
      <c r="C53" t="s">
        <v>28</v>
      </c>
      <c r="D53" s="13">
        <v>12</v>
      </c>
      <c r="E53" s="13" t="s">
        <v>18</v>
      </c>
      <c r="F53" s="13" t="s">
        <v>19</v>
      </c>
      <c r="G53" s="13" t="s">
        <v>20</v>
      </c>
      <c r="H53" s="13"/>
      <c r="I53" s="13"/>
      <c r="J53" s="25"/>
    </row>
    <row r="54" spans="1:14" x14ac:dyDescent="0.25">
      <c r="D54">
        <f>SUM(D2:D53)</f>
        <v>786</v>
      </c>
      <c r="L54" s="26" t="s">
        <v>51</v>
      </c>
    </row>
    <row r="56" spans="1:14" x14ac:dyDescent="0.25">
      <c r="L56" s="8" t="s">
        <v>46</v>
      </c>
      <c r="M56">
        <f>COUNTA(E2:E53)</f>
        <v>50</v>
      </c>
    </row>
    <row r="57" spans="1:14" x14ac:dyDescent="0.25">
      <c r="B57" s="26" t="s">
        <v>52</v>
      </c>
      <c r="L57" s="8" t="s">
        <v>47</v>
      </c>
      <c r="M57">
        <f>COUNTBLANK(E2:E53)</f>
        <v>2</v>
      </c>
    </row>
    <row r="58" spans="1:14" x14ac:dyDescent="0.25">
      <c r="L58" s="8" t="s">
        <v>53</v>
      </c>
      <c r="M58">
        <f>SUM(M56:M57)</f>
        <v>52</v>
      </c>
    </row>
    <row r="59" spans="1:14" ht="15.75" thickBot="1" x14ac:dyDescent="0.3">
      <c r="B59" s="8" t="s">
        <v>54</v>
      </c>
      <c r="C59">
        <f>COUNTA(G2:G53)</f>
        <v>50</v>
      </c>
    </row>
    <row r="60" spans="1:14" x14ac:dyDescent="0.25">
      <c r="B60" s="8" t="s">
        <v>47</v>
      </c>
      <c r="C60">
        <f>COUNTBLANK(G2:G53)</f>
        <v>2</v>
      </c>
      <c r="L60" s="1" t="s">
        <v>55</v>
      </c>
      <c r="M60" s="2" t="s">
        <v>38</v>
      </c>
      <c r="N60" s="27"/>
    </row>
    <row r="61" spans="1:14" x14ac:dyDescent="0.25">
      <c r="B61" s="8" t="s">
        <v>56</v>
      </c>
      <c r="C61">
        <f>SUM(C59:C60)</f>
        <v>52</v>
      </c>
      <c r="L61" s="5" t="s">
        <v>18</v>
      </c>
      <c r="M61">
        <f>COUNTIF(E$2:E$53,$L61)</f>
        <v>16</v>
      </c>
      <c r="N61" s="19">
        <f>M61/$M$58</f>
        <v>0.30769230769230771</v>
      </c>
    </row>
    <row r="62" spans="1:14" ht="15.75" thickBot="1" x14ac:dyDescent="0.3">
      <c r="L62" s="22" t="s">
        <v>12</v>
      </c>
      <c r="M62" s="13">
        <f>COUNTIF(E$2:E$53,$L62)</f>
        <v>34</v>
      </c>
      <c r="N62" s="14">
        <f>M62/$M$58</f>
        <v>0.65384615384615385</v>
      </c>
    </row>
    <row r="63" spans="1:14" x14ac:dyDescent="0.25">
      <c r="B63" s="1" t="s">
        <v>57</v>
      </c>
      <c r="C63" s="2" t="s">
        <v>58</v>
      </c>
      <c r="D63" s="27"/>
    </row>
    <row r="64" spans="1:14" x14ac:dyDescent="0.25">
      <c r="B64" s="5" t="s">
        <v>59</v>
      </c>
      <c r="C64">
        <f>COUNTIF(G2:G53,"Yes")</f>
        <v>41</v>
      </c>
      <c r="D64" s="19">
        <f>C64/$C$61</f>
        <v>0.78846153846153844</v>
      </c>
    </row>
    <row r="65" spans="2:14" ht="15.75" thickBot="1" x14ac:dyDescent="0.3">
      <c r="B65" s="22" t="s">
        <v>20</v>
      </c>
      <c r="C65" s="13">
        <f>COUNTIF(G2:G53,"No")</f>
        <v>9</v>
      </c>
      <c r="D65" s="14">
        <f>C65/$C$61</f>
        <v>0.17307692307692307</v>
      </c>
    </row>
    <row r="68" spans="2:14" x14ac:dyDescent="0.25">
      <c r="L68" s="26" t="s">
        <v>60</v>
      </c>
    </row>
    <row r="70" spans="2:14" x14ac:dyDescent="0.25">
      <c r="L70" s="8" t="s">
        <v>46</v>
      </c>
      <c r="M70">
        <f>COUNTA(F2:F53)</f>
        <v>50</v>
      </c>
    </row>
    <row r="71" spans="2:14" x14ac:dyDescent="0.25">
      <c r="B71" s="26" t="s">
        <v>61</v>
      </c>
      <c r="L71" s="8" t="s">
        <v>47</v>
      </c>
      <c r="M71">
        <f>COUNTBLANK(F2:F53)</f>
        <v>2</v>
      </c>
    </row>
    <row r="72" spans="2:14" x14ac:dyDescent="0.25">
      <c r="L72" s="8" t="s">
        <v>31</v>
      </c>
      <c r="M72">
        <f>SUM(M70:M71)</f>
        <v>52</v>
      </c>
    </row>
    <row r="73" spans="2:14" ht="15.75" thickBot="1" x14ac:dyDescent="0.3">
      <c r="B73" s="8" t="s">
        <v>54</v>
      </c>
      <c r="C73">
        <f>COUNTA(H2:H53)</f>
        <v>42</v>
      </c>
    </row>
    <row r="74" spans="2:14" x14ac:dyDescent="0.25">
      <c r="B74" s="8" t="s">
        <v>47</v>
      </c>
      <c r="C74">
        <f>COUNTBLANK(H2:H53)</f>
        <v>10</v>
      </c>
      <c r="L74" s="1" t="s">
        <v>62</v>
      </c>
      <c r="M74" s="2" t="s">
        <v>38</v>
      </c>
      <c r="N74" s="27"/>
    </row>
    <row r="75" spans="2:14" x14ac:dyDescent="0.25">
      <c r="B75" s="8" t="s">
        <v>31</v>
      </c>
      <c r="C75">
        <f>SUM(C73:C74)</f>
        <v>52</v>
      </c>
      <c r="L75" s="5" t="s">
        <v>19</v>
      </c>
      <c r="M75">
        <f>COUNTIF(F$2:F$53,$L75)</f>
        <v>8</v>
      </c>
      <c r="N75" s="19">
        <f>M75/$M$72</f>
        <v>0.15384615384615385</v>
      </c>
    </row>
    <row r="76" spans="2:14" ht="15.75" thickBot="1" x14ac:dyDescent="0.3">
      <c r="L76" s="22" t="s">
        <v>13</v>
      </c>
      <c r="M76" s="13">
        <f>COUNTIF(F$2:F$53,$L76)</f>
        <v>42</v>
      </c>
      <c r="N76" s="14">
        <f>M76/$M$72</f>
        <v>0.80769230769230771</v>
      </c>
    </row>
    <row r="77" spans="2:14" x14ac:dyDescent="0.25">
      <c r="B77" s="9" t="s">
        <v>63</v>
      </c>
      <c r="C77" s="2" t="s">
        <v>58</v>
      </c>
      <c r="D77" s="3" t="s">
        <v>64</v>
      </c>
    </row>
    <row r="78" spans="2:14" x14ac:dyDescent="0.25">
      <c r="B78" s="28" t="s">
        <v>29</v>
      </c>
      <c r="C78">
        <f>COUNTIF(H$2:H$53,$B78)</f>
        <v>8</v>
      </c>
      <c r="D78" s="19">
        <f>C78/$C$75</f>
        <v>0.15384615384615385</v>
      </c>
    </row>
    <row r="79" spans="2:14" x14ac:dyDescent="0.25">
      <c r="B79" s="28" t="s">
        <v>15</v>
      </c>
      <c r="C79">
        <f>COUNTIF(H$2:H$53,$B79)</f>
        <v>18</v>
      </c>
      <c r="D79" s="19">
        <f t="shared" ref="D79:D80" si="4">C79/$C$75</f>
        <v>0.34615384615384615</v>
      </c>
    </row>
    <row r="80" spans="2:14" ht="15.75" thickBot="1" x14ac:dyDescent="0.3">
      <c r="B80" s="29" t="s">
        <v>34</v>
      </c>
      <c r="C80" s="13">
        <f>COUNTIF(H$2:H$53,$B80)</f>
        <v>16</v>
      </c>
      <c r="D80" s="14">
        <f t="shared" si="4"/>
        <v>0.30769230769230771</v>
      </c>
    </row>
    <row r="90" spans="2:4" x14ac:dyDescent="0.25">
      <c r="B90" s="26" t="s">
        <v>65</v>
      </c>
    </row>
    <row r="92" spans="2:4" x14ac:dyDescent="0.25">
      <c r="B92" s="8" t="s">
        <v>46</v>
      </c>
      <c r="C92">
        <f>COUNTA(I2:I53)</f>
        <v>40</v>
      </c>
    </row>
    <row r="93" spans="2:4" x14ac:dyDescent="0.25">
      <c r="B93" s="8" t="s">
        <v>47</v>
      </c>
      <c r="C93">
        <f>COUNTBLANK(I2:I53)</f>
        <v>12</v>
      </c>
    </row>
    <row r="94" spans="2:4" x14ac:dyDescent="0.25">
      <c r="B94" s="8" t="s">
        <v>31</v>
      </c>
      <c r="C94">
        <f>SUM(C92:C93)</f>
        <v>52</v>
      </c>
    </row>
    <row r="95" spans="2:4" ht="15.75" thickBot="1" x14ac:dyDescent="0.3"/>
    <row r="96" spans="2:4" x14ac:dyDescent="0.25">
      <c r="B96" s="9" t="s">
        <v>66</v>
      </c>
      <c r="C96" s="2" t="s">
        <v>58</v>
      </c>
      <c r="D96" s="3" t="s">
        <v>64</v>
      </c>
    </row>
    <row r="97" spans="2:4" x14ac:dyDescent="0.25">
      <c r="B97" s="30" t="s">
        <v>30</v>
      </c>
      <c r="C97">
        <f>COUNTIF(I$2:I$53,$B97)</f>
        <v>7</v>
      </c>
      <c r="D97" s="19">
        <f>C97/$C$94</f>
        <v>0.13461538461538461</v>
      </c>
    </row>
    <row r="98" spans="2:4" x14ac:dyDescent="0.25">
      <c r="B98" s="30" t="s">
        <v>16</v>
      </c>
      <c r="C98">
        <f>COUNTIF(I$2:I$53,$B98)</f>
        <v>14</v>
      </c>
      <c r="D98" s="19">
        <f t="shared" ref="D98:D100" si="5">C98/$C$94</f>
        <v>0.26923076923076922</v>
      </c>
    </row>
    <row r="99" spans="2:4" x14ac:dyDescent="0.25">
      <c r="B99" s="30" t="s">
        <v>25</v>
      </c>
      <c r="C99">
        <f>COUNTIF(I$2:I$53,$B99)</f>
        <v>16</v>
      </c>
      <c r="D99" s="19">
        <f t="shared" si="5"/>
        <v>0.30769230769230771</v>
      </c>
    </row>
    <row r="100" spans="2:4" ht="15.75" thickBot="1" x14ac:dyDescent="0.3">
      <c r="B100" s="31" t="s">
        <v>35</v>
      </c>
      <c r="C100" s="13">
        <f>COUNTIF(I$2:I$53,$B100)</f>
        <v>3</v>
      </c>
      <c r="D100" s="14">
        <f t="shared" si="5"/>
        <v>5.7692307692307696E-2</v>
      </c>
    </row>
    <row r="108" spans="2:4" x14ac:dyDescent="0.25">
      <c r="B108" s="26" t="s">
        <v>67</v>
      </c>
      <c r="C108" s="33"/>
    </row>
    <row r="110" spans="2:4" x14ac:dyDescent="0.25">
      <c r="B110" s="8" t="s">
        <v>46</v>
      </c>
      <c r="C110">
        <f>COUNTA(J2:J53)</f>
        <v>44</v>
      </c>
    </row>
    <row r="111" spans="2:4" x14ac:dyDescent="0.25">
      <c r="B111" s="8" t="s">
        <v>68</v>
      </c>
      <c r="C111">
        <f>COUNTBLANK(J2:J53)</f>
        <v>8</v>
      </c>
    </row>
    <row r="112" spans="2:4" x14ac:dyDescent="0.25">
      <c r="B112" s="8" t="s">
        <v>31</v>
      </c>
      <c r="C112">
        <f>SUM(C110:C111)</f>
        <v>52</v>
      </c>
    </row>
    <row r="113" spans="2:4" ht="15.75" thickBot="1" x14ac:dyDescent="0.3">
      <c r="C113" s="33"/>
    </row>
    <row r="114" spans="2:4" x14ac:dyDescent="0.25">
      <c r="B114" s="1" t="s">
        <v>69</v>
      </c>
      <c r="C114" s="2" t="s">
        <v>58</v>
      </c>
      <c r="D114" s="27"/>
    </row>
    <row r="115" spans="2:4" x14ac:dyDescent="0.25">
      <c r="B115" s="5" t="s">
        <v>59</v>
      </c>
      <c r="C115">
        <f>COUNTIF(J2:J53,"Yes")</f>
        <v>27</v>
      </c>
      <c r="D115" s="19">
        <f>C115/$C$112</f>
        <v>0.51923076923076927</v>
      </c>
    </row>
    <row r="116" spans="2:4" ht="15.75" thickBot="1" x14ac:dyDescent="0.3">
      <c r="B116" s="22" t="s">
        <v>20</v>
      </c>
      <c r="C116" s="13">
        <f>COUNTIF(J2:J53,"No")</f>
        <v>17</v>
      </c>
      <c r="D116" s="14">
        <f>C116/$C$112</f>
        <v>0.32692307692307693</v>
      </c>
    </row>
    <row r="159" spans="5:5" ht="30" x14ac:dyDescent="0.25">
      <c r="E159" s="34" t="s">
        <v>70</v>
      </c>
    </row>
  </sheetData>
  <autoFilter ref="B1:J1" xr:uid="{5062FAB8-9A49-42BD-A434-978DE5AE149B}"/>
  <sortState xmlns:xlrd2="http://schemas.microsoft.com/office/spreadsheetml/2017/richdata2" ref="C2:C53">
    <sortCondition ref="C2:C53"/>
  </sortState>
  <pageMargins left="1" right="1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Demographics</vt:lpstr>
      <vt:lpstr>Demographics!Print_Area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tedauto</dc:creator>
  <cp:lastModifiedBy>tedauto</cp:lastModifiedBy>
  <dcterms:created xsi:type="dcterms:W3CDTF">2022-03-03T09:33:35Z</dcterms:created>
  <dcterms:modified xsi:type="dcterms:W3CDTF">2023-04-03T10:28:17Z</dcterms:modified>
</cp:coreProperties>
</file>