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b0\Documents\debt-trap\DATA\"/>
    </mc:Choice>
  </mc:AlternateContent>
  <xr:revisionPtr revIDLastSave="0" documentId="13_ncr:1_{8BF5D49F-4A26-4B13-97A8-2EBAF740AB90}" xr6:coauthVersionLast="47" xr6:coauthVersionMax="47" xr10:uidLastSave="{00000000-0000-0000-0000-000000000000}"/>
  <bookViews>
    <workbookView xWindow="-108" yWindow="-108" windowWidth="23256" windowHeight="12456" activeTab="1" xr2:uid="{14C76DDB-03CE-42C6-8C31-48F9EBE2C784}"/>
  </bookViews>
  <sheets>
    <sheet name="Description" sheetId="2" r:id="rId1"/>
    <sheet name="GDP" sheetId="1" r:id="rId2"/>
    <sheet name="Debt" sheetId="3" r:id="rId3"/>
    <sheet name="Adjusted Debt" sheetId="5" r:id="rId4"/>
    <sheet name="Calibration Target" sheetId="6" r:id="rId5"/>
    <sheet name="表格1" sheetId="4" state="hidden" r:id="rId6"/>
  </sheets>
  <definedNames>
    <definedName name="外部資料_1" localSheetId="5" hidden="1">表格1!#REF!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3" i="5"/>
  <c r="O12" i="5"/>
  <c r="N2" i="5"/>
  <c r="N3" i="5"/>
  <c r="N4" i="5"/>
  <c r="N5" i="5"/>
  <c r="N6" i="5"/>
  <c r="N7" i="5"/>
  <c r="N8" i="5"/>
  <c r="N9" i="5"/>
  <c r="N10" i="5"/>
  <c r="N11" i="5"/>
  <c r="N12" i="5"/>
  <c r="L3" i="5"/>
  <c r="L4" i="5"/>
  <c r="L5" i="5"/>
  <c r="L6" i="5"/>
  <c r="L7" i="5"/>
  <c r="L8" i="5"/>
  <c r="L9" i="5"/>
  <c r="L10" i="5"/>
  <c r="L11" i="5"/>
  <c r="L12" i="5"/>
  <c r="L2" i="5"/>
  <c r="K3" i="5"/>
  <c r="K4" i="5"/>
  <c r="K5" i="5"/>
  <c r="K6" i="5"/>
  <c r="K7" i="5"/>
  <c r="K8" i="5"/>
  <c r="K9" i="5"/>
  <c r="K10" i="5"/>
  <c r="K11" i="5"/>
  <c r="K12" i="5"/>
  <c r="K2" i="5"/>
  <c r="H3" i="5"/>
  <c r="H4" i="5"/>
  <c r="H5" i="5"/>
  <c r="H6" i="5"/>
  <c r="H7" i="5"/>
  <c r="H8" i="5"/>
  <c r="H9" i="5"/>
  <c r="H10" i="5"/>
  <c r="H11" i="5"/>
  <c r="H12" i="5"/>
  <c r="H2" i="5"/>
  <c r="I3" i="5"/>
  <c r="I4" i="5"/>
  <c r="I5" i="5"/>
  <c r="I6" i="5"/>
  <c r="I7" i="5"/>
  <c r="I8" i="5"/>
  <c r="I9" i="5"/>
  <c r="I10" i="5"/>
  <c r="I11" i="5"/>
  <c r="I12" i="5"/>
  <c r="I2" i="5"/>
  <c r="J46" i="6"/>
  <c r="C46" i="6"/>
  <c r="L28" i="6"/>
  <c r="L29" i="6"/>
  <c r="L30" i="6"/>
  <c r="L31" i="6"/>
  <c r="L32" i="6"/>
  <c r="L33" i="6"/>
  <c r="L34" i="6"/>
  <c r="L27" i="6"/>
  <c r="G28" i="6"/>
  <c r="G29" i="6"/>
  <c r="G30" i="6"/>
  <c r="G31" i="6"/>
  <c r="G32" i="6"/>
  <c r="G33" i="6"/>
  <c r="G34" i="6"/>
  <c r="G27" i="6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G2" i="5"/>
  <c r="L7" i="6"/>
  <c r="G8" i="6"/>
  <c r="G9" i="6"/>
  <c r="G10" i="6"/>
  <c r="G11" i="6"/>
  <c r="G12" i="6"/>
  <c r="G13" i="6"/>
  <c r="G14" i="6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G7" i="6" s="1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L8" i="6" s="1"/>
  <c r="F30" i="3"/>
  <c r="L9" i="6" s="1"/>
  <c r="F31" i="3"/>
  <c r="L10" i="6" s="1"/>
  <c r="F32" i="3"/>
  <c r="L11" i="6" s="1"/>
  <c r="F33" i="3"/>
  <c r="L12" i="6" s="1"/>
  <c r="F34" i="3"/>
  <c r="L13" i="6" s="1"/>
  <c r="F35" i="3"/>
  <c r="L14" i="6" s="1"/>
  <c r="F36" i="3"/>
  <c r="F37" i="3"/>
  <c r="F38" i="3"/>
  <c r="F39" i="3"/>
  <c r="F40" i="3"/>
  <c r="F41" i="3"/>
  <c r="F42" i="3"/>
  <c r="F43" i="3"/>
  <c r="F2" i="3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F2" i="5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9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18" i="1"/>
  <c r="G36" i="6" l="1"/>
  <c r="G38" i="6" s="1"/>
  <c r="L36" i="6"/>
  <c r="L38" i="6" s="1"/>
  <c r="L16" i="6"/>
  <c r="L18" i="6" s="1"/>
  <c r="G16" i="6"/>
  <c r="G18" i="6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M64" i="1"/>
  <c r="M65" i="1"/>
  <c r="M66" i="1"/>
  <c r="M67" i="1"/>
  <c r="M68" i="1"/>
  <c r="M69" i="1"/>
  <c r="M70" i="1"/>
  <c r="L71" i="1"/>
  <c r="M71" i="1"/>
  <c r="M72" i="1"/>
  <c r="M73" i="1"/>
  <c r="M74" i="1"/>
  <c r="M75" i="1"/>
  <c r="L76" i="1"/>
  <c r="M76" i="1"/>
  <c r="L77" i="1"/>
  <c r="M77" i="1"/>
  <c r="L78" i="1"/>
  <c r="M78" i="1"/>
  <c r="L79" i="1"/>
  <c r="M79" i="1"/>
  <c r="M80" i="1"/>
  <c r="M81" i="1"/>
  <c r="M82" i="1"/>
  <c r="M83" i="1"/>
  <c r="M84" i="1"/>
  <c r="M85" i="1"/>
  <c r="M86" i="1"/>
  <c r="L87" i="1"/>
  <c r="M87" i="1"/>
  <c r="M88" i="1"/>
  <c r="M89" i="1"/>
  <c r="M90" i="1"/>
  <c r="M91" i="1"/>
  <c r="L92" i="1"/>
  <c r="M92" i="1"/>
  <c r="L93" i="1"/>
  <c r="M93" i="1"/>
  <c r="L94" i="1"/>
  <c r="M94" i="1"/>
  <c r="L95" i="1"/>
  <c r="M95" i="1"/>
  <c r="M96" i="1"/>
  <c r="M97" i="1"/>
  <c r="M98" i="1"/>
  <c r="M99" i="1"/>
  <c r="M100" i="1"/>
  <c r="M101" i="1"/>
  <c r="M102" i="1"/>
  <c r="L103" i="1"/>
  <c r="M103" i="1"/>
  <c r="M104" i="1"/>
  <c r="M105" i="1"/>
  <c r="M106" i="1"/>
  <c r="M107" i="1"/>
  <c r="L108" i="1"/>
  <c r="M108" i="1"/>
  <c r="L109" i="1"/>
  <c r="M109" i="1"/>
  <c r="L110" i="1"/>
  <c r="M110" i="1"/>
  <c r="L111" i="1"/>
  <c r="M111" i="1"/>
  <c r="M112" i="1"/>
  <c r="M113" i="1"/>
  <c r="M114" i="1"/>
  <c r="M115" i="1"/>
  <c r="M116" i="1"/>
  <c r="M117" i="1"/>
  <c r="M118" i="1"/>
  <c r="L119" i="1"/>
  <c r="M119" i="1"/>
  <c r="M120" i="1"/>
  <c r="M121" i="1"/>
  <c r="M122" i="1"/>
  <c r="M123" i="1"/>
  <c r="L124" i="1"/>
  <c r="M124" i="1"/>
  <c r="L125" i="1"/>
  <c r="M1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2" i="1"/>
  <c r="B3" i="5"/>
  <c r="C3" i="5" s="1"/>
  <c r="B4" i="5"/>
  <c r="C4" i="5" s="1"/>
  <c r="B5" i="5"/>
  <c r="C5" i="5"/>
  <c r="B6" i="5"/>
  <c r="C6" i="5" s="1"/>
  <c r="B7" i="5"/>
  <c r="C7" i="5"/>
  <c r="B8" i="5"/>
  <c r="C8" i="5" s="1"/>
  <c r="B9" i="5"/>
  <c r="C9" i="5" s="1"/>
  <c r="B10" i="5"/>
  <c r="C10" i="5" s="1"/>
  <c r="B11" i="5"/>
  <c r="C11" i="5" s="1"/>
  <c r="B12" i="5"/>
  <c r="C12" i="5" s="1"/>
  <c r="B2" i="5"/>
  <c r="C2" i="5" s="1"/>
  <c r="E9" i="5"/>
  <c r="E12" i="5"/>
  <c r="E2" i="5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D10" i="5"/>
  <c r="E10" i="5" s="1"/>
  <c r="D11" i="5"/>
  <c r="E11" i="5" s="1"/>
  <c r="D12" i="5"/>
  <c r="D2" i="5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26" i="1"/>
  <c r="L26" i="1" s="1"/>
  <c r="E27" i="1"/>
  <c r="L27" i="1" s="1"/>
  <c r="E28" i="1"/>
  <c r="L28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62" i="1"/>
  <c r="L62" i="1" s="1"/>
  <c r="E63" i="1"/>
  <c r="L63" i="1" s="1"/>
  <c r="E64" i="1"/>
  <c r="L64" i="1" s="1"/>
  <c r="E65" i="1"/>
  <c r="L65" i="1" s="1"/>
  <c r="E66" i="1"/>
  <c r="L66" i="1" s="1"/>
  <c r="E67" i="1"/>
  <c r="L67" i="1" s="1"/>
  <c r="E68" i="1"/>
  <c r="L68" i="1" s="1"/>
  <c r="E69" i="1"/>
  <c r="L69" i="1" s="1"/>
  <c r="E70" i="1"/>
  <c r="L70" i="1" s="1"/>
  <c r="E71" i="1"/>
  <c r="E72" i="1"/>
  <c r="L72" i="1" s="1"/>
  <c r="E73" i="1"/>
  <c r="L73" i="1" s="1"/>
  <c r="E74" i="1"/>
  <c r="L74" i="1" s="1"/>
  <c r="E75" i="1"/>
  <c r="L75" i="1" s="1"/>
  <c r="E76" i="1"/>
  <c r="E77" i="1"/>
  <c r="E78" i="1"/>
  <c r="E79" i="1"/>
  <c r="E80" i="1"/>
  <c r="L80" i="1" s="1"/>
  <c r="E81" i="1"/>
  <c r="L81" i="1" s="1"/>
  <c r="E82" i="1"/>
  <c r="L82" i="1" s="1"/>
  <c r="E83" i="1"/>
  <c r="L83" i="1" s="1"/>
  <c r="E84" i="1"/>
  <c r="L84" i="1" s="1"/>
  <c r="E85" i="1"/>
  <c r="L85" i="1" s="1"/>
  <c r="E86" i="1"/>
  <c r="L86" i="1" s="1"/>
  <c r="E87" i="1"/>
  <c r="E88" i="1"/>
  <c r="L88" i="1" s="1"/>
  <c r="E89" i="1"/>
  <c r="L89" i="1" s="1"/>
  <c r="E90" i="1"/>
  <c r="L90" i="1" s="1"/>
  <c r="E91" i="1"/>
  <c r="L91" i="1" s="1"/>
  <c r="E92" i="1"/>
  <c r="E93" i="1"/>
  <c r="E94" i="1"/>
  <c r="E95" i="1"/>
  <c r="E96" i="1"/>
  <c r="L96" i="1" s="1"/>
  <c r="E97" i="1"/>
  <c r="L97" i="1" s="1"/>
  <c r="E98" i="1"/>
  <c r="L98" i="1" s="1"/>
  <c r="E99" i="1"/>
  <c r="L99" i="1" s="1"/>
  <c r="E100" i="1"/>
  <c r="L100" i="1" s="1"/>
  <c r="E101" i="1"/>
  <c r="L101" i="1" s="1"/>
  <c r="E102" i="1"/>
  <c r="L102" i="1" s="1"/>
  <c r="E103" i="1"/>
  <c r="E104" i="1"/>
  <c r="L104" i="1" s="1"/>
  <c r="E105" i="1"/>
  <c r="L105" i="1" s="1"/>
  <c r="E106" i="1"/>
  <c r="L106" i="1" s="1"/>
  <c r="E107" i="1"/>
  <c r="L107" i="1" s="1"/>
  <c r="E108" i="1"/>
  <c r="E109" i="1"/>
  <c r="E110" i="1"/>
  <c r="E111" i="1"/>
  <c r="E112" i="1"/>
  <c r="L112" i="1" s="1"/>
  <c r="E113" i="1"/>
  <c r="L113" i="1" s="1"/>
  <c r="E114" i="1"/>
  <c r="L114" i="1" s="1"/>
  <c r="E115" i="1"/>
  <c r="L115" i="1" s="1"/>
  <c r="E116" i="1"/>
  <c r="L116" i="1" s="1"/>
  <c r="E117" i="1"/>
  <c r="L117" i="1" s="1"/>
  <c r="E118" i="1"/>
  <c r="L118" i="1" s="1"/>
  <c r="E119" i="1"/>
  <c r="E120" i="1"/>
  <c r="L120" i="1" s="1"/>
  <c r="E121" i="1"/>
  <c r="L121" i="1" s="1"/>
  <c r="E122" i="1"/>
  <c r="L122" i="1" s="1"/>
  <c r="E123" i="1"/>
  <c r="L123" i="1" s="1"/>
  <c r="E124" i="1"/>
  <c r="E125" i="1"/>
  <c r="E2" i="1"/>
  <c r="L2" i="1" s="1"/>
</calcChain>
</file>

<file path=xl/sharedStrings.xml><?xml version="1.0" encoding="utf-8"?>
<sst xmlns="http://schemas.openxmlformats.org/spreadsheetml/2006/main" count="357" uniqueCount="96">
  <si>
    <t>year</t>
    <phoneticPr fontId="1" type="noConversion"/>
  </si>
  <si>
    <t>code</t>
    <phoneticPr fontId="1" type="noConversion"/>
  </si>
  <si>
    <t>r_gdp_agr</t>
    <phoneticPr fontId="1" type="noConversion"/>
  </si>
  <si>
    <t>r_gdp_ind</t>
    <phoneticPr fontId="1" type="noConversion"/>
  </si>
  <si>
    <t>gdp_agr</t>
    <phoneticPr fontId="1" type="noConversion"/>
  </si>
  <si>
    <t>gdp_ind</t>
    <phoneticPr fontId="1" type="noConversion"/>
  </si>
  <si>
    <t>pop</t>
    <phoneticPr fontId="1" type="noConversion"/>
  </si>
  <si>
    <t>pc_trade</t>
    <phoneticPr fontId="1" type="noConversion"/>
  </si>
  <si>
    <t>r_gdp_trade</t>
    <phoneticPr fontId="1" type="noConversion"/>
  </si>
  <si>
    <t>gdp_trade</t>
    <phoneticPr fontId="1" type="noConversion"/>
  </si>
  <si>
    <t>pc_gdp</t>
    <phoneticPr fontId="1" type="noConversion"/>
  </si>
  <si>
    <t>PAK</t>
    <phoneticPr fontId="1" type="noConversion"/>
  </si>
  <si>
    <t>r_gdp</t>
    <phoneticPr fontId="1" type="noConversion"/>
  </si>
  <si>
    <t>gdp</t>
    <phoneticPr fontId="1" type="noConversion"/>
  </si>
  <si>
    <t>Data Description</t>
    <phoneticPr fontId="1" type="noConversion"/>
  </si>
  <si>
    <t>GDP</t>
    <phoneticPr fontId="1" type="noConversion"/>
  </si>
  <si>
    <t>Real GDP on Agriculture</t>
    <phoneticPr fontId="1" type="noConversion"/>
  </si>
  <si>
    <t>Column</t>
    <phoneticPr fontId="1" type="noConversion"/>
  </si>
  <si>
    <t>Description</t>
    <phoneticPr fontId="1" type="noConversion"/>
  </si>
  <si>
    <t>Source</t>
    <phoneticPr fontId="1" type="noConversion"/>
  </si>
  <si>
    <t>Real GDP on Industry</t>
    <phoneticPr fontId="1" type="noConversion"/>
  </si>
  <si>
    <t>Real Tradable GDP</t>
    <phoneticPr fontId="1" type="noConversion"/>
  </si>
  <si>
    <t>Real GDP</t>
    <phoneticPr fontId="1" type="noConversion"/>
  </si>
  <si>
    <t>Nominal GDP on Agriculture</t>
    <phoneticPr fontId="1" type="noConversion"/>
  </si>
  <si>
    <t>Nominal GDP on Industry</t>
    <phoneticPr fontId="1" type="noConversion"/>
  </si>
  <si>
    <t>Nominal Tradable GDP</t>
    <phoneticPr fontId="1" type="noConversion"/>
  </si>
  <si>
    <t>Nominal GDP</t>
    <phoneticPr fontId="1" type="noConversion"/>
  </si>
  <si>
    <t>Population</t>
    <phoneticPr fontId="1" type="noConversion"/>
  </si>
  <si>
    <t>Per Capital Real GDP</t>
    <phoneticPr fontId="1" type="noConversion"/>
  </si>
  <si>
    <t>Per Capita Real Tradable GDP</t>
    <phoneticPr fontId="1" type="noConversion"/>
  </si>
  <si>
    <t>tb</t>
    <phoneticPr fontId="1" type="noConversion"/>
  </si>
  <si>
    <t>Debt</t>
    <phoneticPr fontId="1" type="noConversion"/>
  </si>
  <si>
    <t>IDS_world</t>
    <phoneticPr fontId="1" type="noConversion"/>
  </si>
  <si>
    <t>IDS_china</t>
    <phoneticPr fontId="1" type="noConversion"/>
  </si>
  <si>
    <t>HRT_china</t>
    <phoneticPr fontId="1" type="noConversion"/>
  </si>
  <si>
    <t>SRI</t>
    <phoneticPr fontId="1" type="noConversion"/>
  </si>
  <si>
    <t>Sri Lanka</t>
    <phoneticPr fontId="1" type="noConversion"/>
  </si>
  <si>
    <t>Pakistan</t>
    <phoneticPr fontId="1" type="noConversion"/>
  </si>
  <si>
    <t>pak_x_china</t>
    <phoneticPr fontId="1" type="noConversion"/>
  </si>
  <si>
    <t>pak_with_china</t>
    <phoneticPr fontId="1" type="noConversion"/>
  </si>
  <si>
    <t>External Debt from All creditors, IDS database</t>
    <phoneticPr fontId="1" type="noConversion"/>
  </si>
  <si>
    <t>External Debt from China, IDS database</t>
    <phoneticPr fontId="1" type="noConversion"/>
  </si>
  <si>
    <t>External Debt from China, HRT database</t>
    <phoneticPr fontId="1" type="noConversion"/>
  </si>
  <si>
    <t>Adjusted Debt</t>
    <phoneticPr fontId="1" type="noConversion"/>
  </si>
  <si>
    <t>lka_x_china</t>
    <phoneticPr fontId="1" type="noConversion"/>
  </si>
  <si>
    <t>lka_with_china</t>
    <phoneticPr fontId="1" type="noConversion"/>
  </si>
  <si>
    <t>PAK External Debt Including China</t>
    <phoneticPr fontId="1" type="noConversion"/>
  </si>
  <si>
    <t>PAK External Debt Excluding China</t>
    <phoneticPr fontId="1" type="noConversion"/>
  </si>
  <si>
    <t>IDS_world - IDS_china</t>
    <phoneticPr fontId="1" type="noConversion"/>
  </si>
  <si>
    <t>pak_x_china + HRT_china</t>
    <phoneticPr fontId="1" type="noConversion"/>
  </si>
  <si>
    <t>LKA External Debt Excluding China</t>
    <phoneticPr fontId="1" type="noConversion"/>
  </si>
  <si>
    <t>LKA External Debt Including China</t>
    <phoneticPr fontId="1" type="noConversion"/>
  </si>
  <si>
    <t>lka_x_china + HRT_china</t>
    <phoneticPr fontId="1" type="noConversion"/>
  </si>
  <si>
    <t>* Real GDP refers to using data in constant 2015 U.S. dollar</t>
    <phoneticPr fontId="1" type="noConversion"/>
  </si>
  <si>
    <t>Country Code</t>
    <phoneticPr fontId="1" type="noConversion"/>
  </si>
  <si>
    <t>LKA</t>
    <phoneticPr fontId="1" type="noConversion"/>
  </si>
  <si>
    <t>World Bank</t>
    <phoneticPr fontId="1" type="noConversion"/>
  </si>
  <si>
    <t>NV.IND.TOTL.KD</t>
  </si>
  <si>
    <t>NY.GDP.PCAP.KD</t>
  </si>
  <si>
    <t>SP.POP.TOTL</t>
  </si>
  <si>
    <t>International Debt Statistics</t>
    <phoneticPr fontId="1" type="noConversion"/>
  </si>
  <si>
    <t>NY.GDP.MKTP.KD</t>
  </si>
  <si>
    <t>r_gdp_agr + r_gdp_ind</t>
    <phoneticPr fontId="1" type="noConversion"/>
  </si>
  <si>
    <t>NY.GDP.MKTP.CD</t>
  </si>
  <si>
    <t>trade/gdp</t>
    <phoneticPr fontId="1" type="noConversion"/>
  </si>
  <si>
    <t>NV.AGR.TOTL.KD</t>
    <phoneticPr fontId="1" type="noConversion"/>
  </si>
  <si>
    <t>r_trade/gdp</t>
    <phoneticPr fontId="1" type="noConversion"/>
  </si>
  <si>
    <t>Nominal Tradable GDP Share</t>
    <phoneticPr fontId="1" type="noConversion"/>
  </si>
  <si>
    <t>Real Tradable GDP Share</t>
    <phoneticPr fontId="1" type="noConversion"/>
  </si>
  <si>
    <t>NV.IND.TOTL.CD</t>
  </si>
  <si>
    <t>NV.AGR.TOTL.CD</t>
    <phoneticPr fontId="1" type="noConversion"/>
  </si>
  <si>
    <t>gdp_agr + gdp_ind</t>
    <phoneticPr fontId="1" type="noConversion"/>
  </si>
  <si>
    <t>Code/Method</t>
    <phoneticPr fontId="1" type="noConversion"/>
  </si>
  <si>
    <t>r_gdp/pop</t>
    <phoneticPr fontId="1" type="noConversion"/>
  </si>
  <si>
    <t>r_gdp_trade/r_gdp</t>
    <phoneticPr fontId="1" type="noConversion"/>
  </si>
  <si>
    <t>gdp_trade/gdp</t>
    <phoneticPr fontId="1" type="noConversion"/>
  </si>
  <si>
    <t>tb/gdp</t>
    <phoneticPr fontId="1" type="noConversion"/>
  </si>
  <si>
    <t>Nominal Trade Balance</t>
    <phoneticPr fontId="1" type="noConversion"/>
  </si>
  <si>
    <t>Nominal Trade Balance to GDP</t>
    <phoneticPr fontId="1" type="noConversion"/>
  </si>
  <si>
    <t>BN.GSR.MRCH.CD</t>
  </si>
  <si>
    <t>* Data with China is replaced by value estimated by Horn, Reinhart and Trebesch (2021)</t>
    <phoneticPr fontId="1" type="noConversion"/>
  </si>
  <si>
    <t>Horn, Reinhart and Trebecsh (2021)</t>
    <phoneticPr fontId="1" type="noConversion"/>
  </si>
  <si>
    <t>Country</t>
    <phoneticPr fontId="1" type="noConversion"/>
  </si>
  <si>
    <t>lka_gdp_trade</t>
    <phoneticPr fontId="1" type="noConversion"/>
  </si>
  <si>
    <t>pak_gdp_trade</t>
    <phoneticPr fontId="1" type="noConversion"/>
  </si>
  <si>
    <t>2001-2008</t>
    <phoneticPr fontId="1" type="noConversion"/>
  </si>
  <si>
    <t>2006-2013</t>
    <phoneticPr fontId="1" type="noConversion"/>
  </si>
  <si>
    <t>haircut</t>
    <phoneticPr fontId="1" type="noConversion"/>
  </si>
  <si>
    <t>*4 quartars</t>
    <phoneticPr fontId="1" type="noConversion"/>
  </si>
  <si>
    <t>Debt-to-Tradable Targets</t>
    <phoneticPr fontId="1" type="noConversion"/>
  </si>
  <si>
    <t>Debt-to-GDP Targets</t>
    <phoneticPr fontId="1" type="noConversion"/>
  </si>
  <si>
    <t>Tradable Share</t>
    <phoneticPr fontId="1" type="noConversion"/>
  </si>
  <si>
    <t>pak_gdp</t>
    <phoneticPr fontId="1" type="noConversion"/>
  </si>
  <si>
    <t>lka_gdp</t>
    <phoneticPr fontId="1" type="noConversion"/>
  </si>
  <si>
    <t>growth_sri_trad_gdp</t>
    <phoneticPr fontId="1" type="noConversion"/>
  </si>
  <si>
    <t>inflation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</si>
</sst>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1" fontId="2" fillId="0" borderId="1" xfId="0" applyNumberFormat="1" applyFont="1" applyBorder="1">
      <alignment vertical="center"/>
    </xf>
    <xf numFmtId="0" fontId="3" fillId="0" borderId="0" xfId="0" applyFont="1" applyAlignment="1"/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/>
    <xf numFmtId="176" fontId="3" fillId="0" borderId="1" xfId="0" applyNumberFormat="1" applyFont="1" applyBorder="1">
      <alignment vertical="center"/>
    </xf>
    <xf numFmtId="176" fontId="3" fillId="0" borderId="1" xfId="0" applyNumberFormat="1" applyFont="1" applyBorder="1" applyAlignment="1"/>
    <xf numFmtId="176" fontId="0" fillId="0" borderId="1" xfId="0" applyNumberFormat="1" applyBorder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1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0" xfId="0" applyNumberFormat="1" applyFont="1">
      <alignment vertical="center"/>
    </xf>
    <xf numFmtId="9" fontId="0" fillId="0" borderId="0" xfId="1" applyFont="1">
      <alignment vertical="center"/>
    </xf>
    <xf numFmtId="0" fontId="2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0" fontId="3" fillId="0" borderId="0" xfId="1" applyNumberFormat="1" applyFont="1" applyAlignment="1"/>
    <xf numFmtId="0" fontId="3" fillId="0" borderId="0" xfId="0" applyNumberFormat="1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2AA0-BA8A-46D3-BBF6-D3F65B18063F}">
  <dimension ref="A1:E41"/>
  <sheetViews>
    <sheetView showGridLines="0" topLeftCell="A28" workbookViewId="0">
      <selection activeCell="A43" sqref="A43"/>
    </sheetView>
  </sheetViews>
  <sheetFormatPr defaultRowHeight="15.6" x14ac:dyDescent="0.3"/>
  <cols>
    <col min="1" max="1" width="21.21875" style="2" customWidth="1"/>
    <col min="2" max="2" width="20.88671875" style="2" customWidth="1"/>
    <col min="3" max="3" width="59.44140625" style="2" customWidth="1"/>
    <col min="4" max="4" width="30" style="2" customWidth="1"/>
    <col min="5" max="5" width="22.6640625" style="2" customWidth="1"/>
    <col min="6" max="16384" width="8.88671875" style="2"/>
  </cols>
  <sheetData>
    <row r="1" spans="1:5" s="4" customFormat="1" x14ac:dyDescent="0.3">
      <c r="C1" s="22" t="s">
        <v>14</v>
      </c>
    </row>
    <row r="2" spans="1:5" s="4" customFormat="1" x14ac:dyDescent="0.3"/>
    <row r="3" spans="1:5" s="4" customFormat="1" x14ac:dyDescent="0.3"/>
    <row r="4" spans="1:5" s="4" customFormat="1" ht="16.2" thickBot="1" x14ac:dyDescent="0.35">
      <c r="B4" s="3" t="s">
        <v>54</v>
      </c>
      <c r="C4" s="3" t="s">
        <v>82</v>
      </c>
    </row>
    <row r="5" spans="1:5" s="4" customFormat="1" ht="19.95" customHeight="1" x14ac:dyDescent="0.3">
      <c r="B5" s="5" t="s">
        <v>11</v>
      </c>
      <c r="C5" s="4" t="s">
        <v>37</v>
      </c>
    </row>
    <row r="6" spans="1:5" s="4" customFormat="1" ht="19.95" customHeight="1" x14ac:dyDescent="0.3">
      <c r="B6" s="5" t="s">
        <v>55</v>
      </c>
      <c r="C6" s="4" t="s">
        <v>36</v>
      </c>
    </row>
    <row r="8" spans="1:5" ht="16.2" thickBot="1" x14ac:dyDescent="0.35">
      <c r="A8" s="3" t="s">
        <v>15</v>
      </c>
      <c r="B8" s="3" t="s">
        <v>17</v>
      </c>
      <c r="C8" s="3" t="s">
        <v>18</v>
      </c>
      <c r="D8" s="3" t="s">
        <v>19</v>
      </c>
      <c r="E8" s="3" t="s">
        <v>72</v>
      </c>
    </row>
    <row r="9" spans="1:5" ht="19.95" customHeight="1" x14ac:dyDescent="0.3">
      <c r="B9" s="5" t="s">
        <v>2</v>
      </c>
      <c r="C9" s="2" t="s">
        <v>16</v>
      </c>
      <c r="D9" s="2" t="s">
        <v>56</v>
      </c>
      <c r="E9" s="2" t="s">
        <v>65</v>
      </c>
    </row>
    <row r="10" spans="1:5" ht="19.95" customHeight="1" x14ac:dyDescent="0.3">
      <c r="B10" s="5" t="s">
        <v>3</v>
      </c>
      <c r="C10" s="2" t="s">
        <v>20</v>
      </c>
      <c r="D10" s="2" t="s">
        <v>56</v>
      </c>
      <c r="E10" s="2" t="s">
        <v>57</v>
      </c>
    </row>
    <row r="11" spans="1:5" ht="19.95" customHeight="1" x14ac:dyDescent="0.3">
      <c r="B11" s="5" t="s">
        <v>8</v>
      </c>
      <c r="C11" s="2" t="s">
        <v>21</v>
      </c>
      <c r="E11" s="5" t="s">
        <v>62</v>
      </c>
    </row>
    <row r="12" spans="1:5" ht="19.95" customHeight="1" x14ac:dyDescent="0.3">
      <c r="B12" s="5" t="s">
        <v>12</v>
      </c>
      <c r="C12" s="2" t="s">
        <v>22</v>
      </c>
      <c r="D12" s="2" t="s">
        <v>56</v>
      </c>
      <c r="E12" s="2" t="s">
        <v>61</v>
      </c>
    </row>
    <row r="13" spans="1:5" ht="19.95" customHeight="1" x14ac:dyDescent="0.3">
      <c r="B13" s="5" t="s">
        <v>4</v>
      </c>
      <c r="C13" s="2" t="s">
        <v>23</v>
      </c>
      <c r="D13" s="2" t="s">
        <v>56</v>
      </c>
      <c r="E13" s="2" t="s">
        <v>70</v>
      </c>
    </row>
    <row r="14" spans="1:5" ht="19.95" customHeight="1" x14ac:dyDescent="0.3">
      <c r="B14" s="5" t="s">
        <v>5</v>
      </c>
      <c r="C14" s="2" t="s">
        <v>24</v>
      </c>
      <c r="D14" s="2" t="s">
        <v>56</v>
      </c>
      <c r="E14" s="11" t="s">
        <v>69</v>
      </c>
    </row>
    <row r="15" spans="1:5" ht="19.95" customHeight="1" x14ac:dyDescent="0.3">
      <c r="B15" s="5" t="s">
        <v>9</v>
      </c>
      <c r="C15" s="2" t="s">
        <v>25</v>
      </c>
      <c r="E15" s="5" t="s">
        <v>71</v>
      </c>
    </row>
    <row r="16" spans="1:5" ht="19.95" customHeight="1" x14ac:dyDescent="0.3">
      <c r="B16" s="5" t="s">
        <v>13</v>
      </c>
      <c r="C16" s="2" t="s">
        <v>26</v>
      </c>
      <c r="D16" s="2" t="s">
        <v>56</v>
      </c>
      <c r="E16" s="2" t="s">
        <v>63</v>
      </c>
    </row>
    <row r="17" spans="1:5" ht="19.95" customHeight="1" x14ac:dyDescent="0.3">
      <c r="B17" s="5" t="s">
        <v>6</v>
      </c>
      <c r="C17" s="2" t="s">
        <v>27</v>
      </c>
      <c r="D17" s="2" t="s">
        <v>56</v>
      </c>
      <c r="E17" s="2" t="s">
        <v>59</v>
      </c>
    </row>
    <row r="18" spans="1:5" ht="19.95" customHeight="1" x14ac:dyDescent="0.3">
      <c r="B18" s="5" t="s">
        <v>7</v>
      </c>
      <c r="C18" s="2" t="s">
        <v>29</v>
      </c>
      <c r="E18" s="1" t="s">
        <v>73</v>
      </c>
    </row>
    <row r="19" spans="1:5" ht="19.95" customHeight="1" x14ac:dyDescent="0.3">
      <c r="B19" s="5" t="s">
        <v>10</v>
      </c>
      <c r="C19" s="2" t="s">
        <v>28</v>
      </c>
      <c r="D19" s="2" t="s">
        <v>56</v>
      </c>
      <c r="E19" s="2" t="s">
        <v>58</v>
      </c>
    </row>
    <row r="20" spans="1:5" ht="19.95" customHeight="1" x14ac:dyDescent="0.3">
      <c r="B20" s="5" t="s">
        <v>30</v>
      </c>
      <c r="C20" s="2" t="s">
        <v>77</v>
      </c>
      <c r="D20" s="2" t="s">
        <v>56</v>
      </c>
      <c r="E20" s="2" t="s">
        <v>79</v>
      </c>
    </row>
    <row r="21" spans="1:5" s="4" customFormat="1" ht="19.95" customHeight="1" x14ac:dyDescent="0.3">
      <c r="B21" s="5" t="s">
        <v>76</v>
      </c>
      <c r="C21" s="4" t="s">
        <v>78</v>
      </c>
      <c r="E21" s="5" t="s">
        <v>76</v>
      </c>
    </row>
    <row r="22" spans="1:5" ht="19.95" customHeight="1" x14ac:dyDescent="0.3">
      <c r="A22" s="4"/>
      <c r="B22" s="1" t="s">
        <v>66</v>
      </c>
      <c r="C22" s="4" t="s">
        <v>68</v>
      </c>
      <c r="D22" s="4"/>
      <c r="E22" s="5" t="s">
        <v>74</v>
      </c>
    </row>
    <row r="23" spans="1:5" ht="19.95" customHeight="1" thickBot="1" x14ac:dyDescent="0.35">
      <c r="A23" s="3"/>
      <c r="B23" s="9" t="s">
        <v>64</v>
      </c>
      <c r="C23" s="3" t="s">
        <v>67</v>
      </c>
      <c r="D23" s="3"/>
      <c r="E23" s="9" t="s">
        <v>75</v>
      </c>
    </row>
    <row r="24" spans="1:5" ht="19.95" customHeight="1" x14ac:dyDescent="0.3">
      <c r="A24" s="2" t="s">
        <v>53</v>
      </c>
      <c r="B24" s="5"/>
      <c r="C24" s="4"/>
      <c r="D24" s="4"/>
      <c r="E24" s="5"/>
    </row>
    <row r="25" spans="1:5" ht="19.95" customHeight="1" x14ac:dyDescent="0.3">
      <c r="B25" s="5"/>
      <c r="C25" s="4"/>
      <c r="D25" s="4"/>
      <c r="E25" s="5"/>
    </row>
    <row r="26" spans="1:5" x14ac:dyDescent="0.3">
      <c r="B26" s="5"/>
    </row>
    <row r="28" spans="1:5" ht="16.2" thickBot="1" x14ac:dyDescent="0.35">
      <c r="A28" s="3" t="s">
        <v>31</v>
      </c>
      <c r="B28" s="3" t="s">
        <v>17</v>
      </c>
      <c r="C28" s="3" t="s">
        <v>18</v>
      </c>
      <c r="D28" s="3" t="s">
        <v>19</v>
      </c>
    </row>
    <row r="29" spans="1:5" ht="19.95" customHeight="1" x14ac:dyDescent="0.3">
      <c r="B29" s="1" t="s">
        <v>32</v>
      </c>
      <c r="C29" s="2" t="s">
        <v>40</v>
      </c>
      <c r="D29" s="2" t="s">
        <v>60</v>
      </c>
    </row>
    <row r="30" spans="1:5" ht="19.95" customHeight="1" x14ac:dyDescent="0.3">
      <c r="B30" s="1" t="s">
        <v>33</v>
      </c>
      <c r="C30" s="2" t="s">
        <v>41</v>
      </c>
      <c r="D30" s="2" t="s">
        <v>60</v>
      </c>
    </row>
    <row r="31" spans="1:5" ht="19.95" customHeight="1" thickBot="1" x14ac:dyDescent="0.35">
      <c r="A31" s="3"/>
      <c r="B31" s="9" t="s">
        <v>34</v>
      </c>
      <c r="C31" s="3" t="s">
        <v>42</v>
      </c>
      <c r="D31" s="3" t="s">
        <v>81</v>
      </c>
    </row>
    <row r="32" spans="1:5" x14ac:dyDescent="0.3">
      <c r="B32" s="1"/>
    </row>
    <row r="33" spans="1:4" x14ac:dyDescent="0.3">
      <c r="B33" s="1"/>
    </row>
    <row r="34" spans="1:4" x14ac:dyDescent="0.3">
      <c r="B34" s="1"/>
    </row>
    <row r="36" spans="1:4" ht="16.2" thickBot="1" x14ac:dyDescent="0.35">
      <c r="A36" s="3" t="s">
        <v>43</v>
      </c>
      <c r="B36" s="3" t="s">
        <v>17</v>
      </c>
      <c r="C36" s="3" t="s">
        <v>18</v>
      </c>
      <c r="D36" s="3" t="s">
        <v>19</v>
      </c>
    </row>
    <row r="37" spans="1:4" ht="19.95" customHeight="1" x14ac:dyDescent="0.3">
      <c r="B37" s="8" t="s">
        <v>38</v>
      </c>
      <c r="C37" s="2" t="s">
        <v>47</v>
      </c>
      <c r="D37" s="1" t="s">
        <v>48</v>
      </c>
    </row>
    <row r="38" spans="1:4" ht="19.95" customHeight="1" x14ac:dyDescent="0.3">
      <c r="B38" s="8" t="s">
        <v>39</v>
      </c>
      <c r="C38" s="2" t="s">
        <v>46</v>
      </c>
      <c r="D38" s="8" t="s">
        <v>49</v>
      </c>
    </row>
    <row r="39" spans="1:4" ht="19.95" customHeight="1" x14ac:dyDescent="0.3">
      <c r="B39" s="8" t="s">
        <v>44</v>
      </c>
      <c r="C39" s="2" t="s">
        <v>50</v>
      </c>
      <c r="D39" s="1" t="s">
        <v>48</v>
      </c>
    </row>
    <row r="40" spans="1:4" ht="19.95" customHeight="1" thickBot="1" x14ac:dyDescent="0.35">
      <c r="A40" s="3"/>
      <c r="B40" s="10" t="s">
        <v>45</v>
      </c>
      <c r="C40" s="3" t="s">
        <v>51</v>
      </c>
      <c r="D40" s="10" t="s">
        <v>52</v>
      </c>
    </row>
    <row r="41" spans="1:4" x14ac:dyDescent="0.3">
      <c r="D41" s="2" t="s"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F44B-21FF-40E0-B536-52FF42DEFC39}">
  <dimension ref="A1:R126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R1" sqref="R1:R1048576"/>
    </sheetView>
  </sheetViews>
  <sheetFormatPr defaultRowHeight="16.2" x14ac:dyDescent="0.3"/>
  <cols>
    <col min="1" max="1" width="11.44140625" style="20" bestFit="1" customWidth="1"/>
    <col min="2" max="2" width="5.88671875" style="13" bestFit="1" customWidth="1"/>
    <col min="3" max="3" width="14.33203125" style="14" bestFit="1" customWidth="1"/>
    <col min="4" max="4" width="14.33203125" style="13" bestFit="1" customWidth="1"/>
    <col min="5" max="6" width="14.6640625" style="13" bestFit="1" customWidth="1"/>
    <col min="7" max="8" width="14.33203125" style="13" bestFit="1" customWidth="1"/>
    <col min="9" max="9" width="14.6640625" style="13" bestFit="1" customWidth="1"/>
    <col min="10" max="10" width="14.6640625" style="14" bestFit="1" customWidth="1"/>
    <col min="11" max="11" width="11.88671875" style="13" bestFit="1" customWidth="1"/>
    <col min="12" max="13" width="14.33203125" style="13" bestFit="1" customWidth="1"/>
    <col min="14" max="15" width="15.21875" style="13" bestFit="1" customWidth="1"/>
    <col min="16" max="16" width="14.33203125" style="13" bestFit="1" customWidth="1"/>
    <col min="17" max="17" width="14.33203125" style="14" bestFit="1" customWidth="1"/>
    <col min="18" max="18" width="10.5546875" style="27" bestFit="1" customWidth="1"/>
    <col min="19" max="16384" width="8.88671875" style="13"/>
  </cols>
  <sheetData>
    <row r="1" spans="1:18" x14ac:dyDescent="0.3">
      <c r="A1" s="19" t="s">
        <v>0</v>
      </c>
      <c r="B1" s="12" t="s">
        <v>1</v>
      </c>
      <c r="C1" s="12" t="s">
        <v>2</v>
      </c>
      <c r="D1" s="12" t="s">
        <v>3</v>
      </c>
      <c r="E1" s="12" t="s">
        <v>8</v>
      </c>
      <c r="F1" s="12" t="s">
        <v>12</v>
      </c>
      <c r="G1" s="12" t="s">
        <v>4</v>
      </c>
      <c r="H1" s="12" t="s">
        <v>5</v>
      </c>
      <c r="I1" s="12" t="s">
        <v>9</v>
      </c>
      <c r="J1" s="12" t="s">
        <v>13</v>
      </c>
      <c r="K1" s="12" t="s">
        <v>6</v>
      </c>
      <c r="L1" s="12" t="s">
        <v>7</v>
      </c>
      <c r="M1" s="12" t="s">
        <v>10</v>
      </c>
      <c r="N1" s="12" t="s">
        <v>30</v>
      </c>
      <c r="O1" s="12" t="s">
        <v>76</v>
      </c>
      <c r="P1" s="12" t="s">
        <v>66</v>
      </c>
      <c r="Q1" s="12" t="s">
        <v>64</v>
      </c>
      <c r="R1" s="26" t="s">
        <v>95</v>
      </c>
    </row>
    <row r="2" spans="1:18" x14ac:dyDescent="0.3">
      <c r="A2" s="20">
        <v>1960</v>
      </c>
      <c r="B2" s="14" t="s">
        <v>11</v>
      </c>
      <c r="C2" s="15">
        <v>9512207202.5461903</v>
      </c>
      <c r="D2" s="14">
        <v>1591551246.4716599</v>
      </c>
      <c r="E2" s="14">
        <f t="shared" ref="E2:E33" si="0">C2+D2</f>
        <v>11103758449.017851</v>
      </c>
      <c r="F2" s="15">
        <v>17051906515.055</v>
      </c>
      <c r="G2" s="14">
        <v>1619277614.44771</v>
      </c>
      <c r="H2" s="15">
        <v>546409071.8185637</v>
      </c>
      <c r="I2" s="14">
        <f>G2+H2</f>
        <v>2165686686.2662735</v>
      </c>
      <c r="J2" s="15">
        <v>3749265014.6997066</v>
      </c>
      <c r="K2" s="14">
        <v>45954226</v>
      </c>
      <c r="L2" s="14">
        <f t="shared" ref="L2:L33" si="1">E2/K2</f>
        <v>241.62649261066548</v>
      </c>
      <c r="M2" s="14">
        <f>F2/K2</f>
        <v>371.06285970424136</v>
      </c>
      <c r="N2" s="14"/>
      <c r="O2" s="14"/>
      <c r="P2" s="14">
        <f>E2/F2</f>
        <v>0.65117401618490145</v>
      </c>
      <c r="Q2" s="14">
        <f>I2/J2</f>
        <v>0.57762966282065609</v>
      </c>
      <c r="R2" s="27">
        <v>6.9473684210528504</v>
      </c>
    </row>
    <row r="3" spans="1:18" x14ac:dyDescent="0.3">
      <c r="A3" s="20">
        <v>1961</v>
      </c>
      <c r="B3" s="14" t="s">
        <v>11</v>
      </c>
      <c r="C3" s="15">
        <v>9493014576.2327404</v>
      </c>
      <c r="D3" s="14">
        <v>1875363677.0945201</v>
      </c>
      <c r="E3" s="14">
        <f t="shared" si="0"/>
        <v>11368378253.327261</v>
      </c>
      <c r="F3" s="15">
        <v>18072863229.204933</v>
      </c>
      <c r="G3" s="14">
        <v>1718605627.88744</v>
      </c>
      <c r="H3" s="15">
        <v>644687106.25787485</v>
      </c>
      <c r="I3" s="14">
        <f t="shared" ref="I3:I66" si="2">G3+H3</f>
        <v>2363292734.1453147</v>
      </c>
      <c r="J3" s="15">
        <v>4118647627.0474596</v>
      </c>
      <c r="K3" s="14">
        <v>47060915</v>
      </c>
      <c r="L3" s="14">
        <f t="shared" si="1"/>
        <v>241.56730172643819</v>
      </c>
      <c r="M3" s="14">
        <f t="shared" ref="M3:M66" si="3">F3/K3</f>
        <v>384.03127583058961</v>
      </c>
      <c r="N3" s="14"/>
      <c r="O3" s="14"/>
      <c r="P3" s="14">
        <f t="shared" ref="P3:P66" si="4">E3/F3</f>
        <v>0.6290302819841227</v>
      </c>
      <c r="Q3" s="14">
        <f t="shared" ref="Q3:Q66" si="5">I3/J3</f>
        <v>0.57380308978738526</v>
      </c>
      <c r="R3" s="28">
        <v>1.6404199475060499</v>
      </c>
    </row>
    <row r="4" spans="1:18" x14ac:dyDescent="0.3">
      <c r="A4" s="20">
        <v>1962</v>
      </c>
      <c r="B4" s="14" t="s">
        <v>11</v>
      </c>
      <c r="C4" s="15">
        <v>10079818061.583408</v>
      </c>
      <c r="D4" s="14">
        <v>2050256209.96066</v>
      </c>
      <c r="E4" s="14">
        <f t="shared" si="0"/>
        <v>12130074271.544067</v>
      </c>
      <c r="F4" s="15">
        <v>18883044137.70554</v>
      </c>
      <c r="G4" s="14">
        <v>1725325493.4901299</v>
      </c>
      <c r="H4" s="15">
        <v>716715665.68668628</v>
      </c>
      <c r="I4" s="14">
        <f t="shared" si="2"/>
        <v>2442041159.176816</v>
      </c>
      <c r="J4" s="15">
        <v>4310163796.7240658</v>
      </c>
      <c r="K4" s="14">
        <v>48161841</v>
      </c>
      <c r="L4" s="14">
        <f t="shared" si="1"/>
        <v>251.86068513336247</v>
      </c>
      <c r="M4" s="14">
        <f t="shared" si="3"/>
        <v>392.07479916944078</v>
      </c>
      <c r="N4" s="14"/>
      <c r="O4" s="14"/>
      <c r="P4" s="14">
        <f t="shared" si="4"/>
        <v>0.64237917271626843</v>
      </c>
      <c r="Q4" s="14">
        <f t="shared" si="5"/>
        <v>0.56657734470158327</v>
      </c>
      <c r="R4" s="28">
        <v>-0.51646223369850797</v>
      </c>
    </row>
    <row r="5" spans="1:18" x14ac:dyDescent="0.3">
      <c r="A5" s="20">
        <v>1963</v>
      </c>
      <c r="B5" s="14" t="s">
        <v>11</v>
      </c>
      <c r="C5" s="15">
        <v>10605090679.171648</v>
      </c>
      <c r="D5" s="14">
        <v>2304683945.9614301</v>
      </c>
      <c r="E5" s="14">
        <f t="shared" si="0"/>
        <v>12909774625.133078</v>
      </c>
      <c r="F5" s="15">
        <v>20523760028.348202</v>
      </c>
      <c r="G5" s="14">
        <v>1798614027.71945</v>
      </c>
      <c r="H5" s="15">
        <v>838513229.73540533</v>
      </c>
      <c r="I5" s="14">
        <f t="shared" si="2"/>
        <v>2637127257.4548554</v>
      </c>
      <c r="J5" s="15">
        <v>4630827383.4523315</v>
      </c>
      <c r="K5" s="14">
        <v>49325050</v>
      </c>
      <c r="L5" s="14">
        <f t="shared" si="1"/>
        <v>261.72856642077562</v>
      </c>
      <c r="M5" s="14">
        <f t="shared" si="3"/>
        <v>416.09202683723993</v>
      </c>
      <c r="N5" s="14"/>
      <c r="O5" s="14"/>
      <c r="P5" s="14">
        <f t="shared" si="4"/>
        <v>0.62901605784230585</v>
      </c>
      <c r="Q5" s="14">
        <f t="shared" si="5"/>
        <v>0.56947215672047979</v>
      </c>
      <c r="R5" s="28">
        <v>1.456488447975</v>
      </c>
    </row>
    <row r="6" spans="1:18" x14ac:dyDescent="0.3">
      <c r="A6" s="20">
        <v>1964</v>
      </c>
      <c r="B6" s="14" t="s">
        <v>11</v>
      </c>
      <c r="C6" s="15">
        <v>10872102263.846806</v>
      </c>
      <c r="D6" s="14">
        <v>2648818584.4892802</v>
      </c>
      <c r="E6" s="14">
        <f t="shared" si="0"/>
        <v>13520920848.336086</v>
      </c>
      <c r="F6" s="15">
        <v>22077358881.920662</v>
      </c>
      <c r="G6" s="14">
        <v>1994750104.9979</v>
      </c>
      <c r="H6" s="15">
        <v>975430491.39017224</v>
      </c>
      <c r="I6" s="14">
        <f t="shared" si="2"/>
        <v>2970180596.388072</v>
      </c>
      <c r="J6" s="15">
        <v>5204955900.8819828</v>
      </c>
      <c r="K6" s="14">
        <v>50552592</v>
      </c>
      <c r="L6" s="14">
        <f t="shared" si="1"/>
        <v>267.46246460193549</v>
      </c>
      <c r="M6" s="14">
        <f t="shared" si="3"/>
        <v>436.72061131743078</v>
      </c>
      <c r="N6" s="14"/>
      <c r="O6" s="14"/>
      <c r="P6" s="14">
        <f t="shared" si="4"/>
        <v>0.61243380246033341</v>
      </c>
      <c r="Q6" s="14">
        <f t="shared" si="5"/>
        <v>0.57064471879286682</v>
      </c>
      <c r="R6" s="28">
        <v>4.17958688145319</v>
      </c>
    </row>
    <row r="7" spans="1:18" x14ac:dyDescent="0.3">
      <c r="A7" s="20">
        <v>1965</v>
      </c>
      <c r="B7" s="14" t="s">
        <v>11</v>
      </c>
      <c r="C7" s="15">
        <v>11442544487.582008</v>
      </c>
      <c r="D7" s="14">
        <v>2945486068.2715502</v>
      </c>
      <c r="E7" s="14">
        <f t="shared" si="0"/>
        <v>14388030555.853558</v>
      </c>
      <c r="F7" s="15">
        <v>24377679667.666687</v>
      </c>
      <c r="G7" s="14">
        <v>2191936161.2767701</v>
      </c>
      <c r="H7" s="15">
        <v>1093868122.6375473</v>
      </c>
      <c r="I7" s="14">
        <f t="shared" si="2"/>
        <v>3285804283.9143171</v>
      </c>
      <c r="J7" s="15">
        <v>5929231415.3716927</v>
      </c>
      <c r="K7" s="14">
        <v>51841626</v>
      </c>
      <c r="L7" s="14">
        <f t="shared" si="1"/>
        <v>277.53818053186751</v>
      </c>
      <c r="M7" s="14">
        <f t="shared" si="3"/>
        <v>470.23370115101494</v>
      </c>
      <c r="N7" s="14"/>
      <c r="O7" s="14"/>
      <c r="P7" s="14">
        <f t="shared" si="4"/>
        <v>0.5902132915027638</v>
      </c>
      <c r="Q7" s="14">
        <f t="shared" si="5"/>
        <v>0.55417035594120689</v>
      </c>
      <c r="R7" s="28">
        <v>5.5686354793637598</v>
      </c>
    </row>
    <row r="8" spans="1:18" x14ac:dyDescent="0.3">
      <c r="A8" s="20">
        <v>1966</v>
      </c>
      <c r="B8" s="14" t="s">
        <v>11</v>
      </c>
      <c r="C8" s="15">
        <v>11494354196.868671</v>
      </c>
      <c r="D8" s="14">
        <v>3181758259.1863799</v>
      </c>
      <c r="E8" s="14">
        <f t="shared" si="0"/>
        <v>14676112456.055052</v>
      </c>
      <c r="F8" s="15">
        <v>25789135570.732674</v>
      </c>
      <c r="G8" s="14">
        <v>2220075598.48803</v>
      </c>
      <c r="H8" s="15">
        <v>1238555228.8954222</v>
      </c>
      <c r="I8" s="14">
        <f t="shared" si="2"/>
        <v>3458630827.3834524</v>
      </c>
      <c r="J8" s="15">
        <v>6561108777.8244438</v>
      </c>
      <c r="K8" s="14">
        <v>53199414</v>
      </c>
      <c r="L8" s="14">
        <f t="shared" si="1"/>
        <v>275.86981420613114</v>
      </c>
      <c r="M8" s="14">
        <f t="shared" si="3"/>
        <v>484.76352710826239</v>
      </c>
      <c r="N8" s="14"/>
      <c r="O8" s="14"/>
      <c r="P8" s="14">
        <f t="shared" si="4"/>
        <v>0.56908120924807337</v>
      </c>
      <c r="Q8" s="14">
        <f t="shared" si="5"/>
        <v>0.52714121111253365</v>
      </c>
      <c r="R8" s="28">
        <v>7.2276215978773202</v>
      </c>
    </row>
    <row r="9" spans="1:18" x14ac:dyDescent="0.3">
      <c r="A9" s="20">
        <v>1967</v>
      </c>
      <c r="B9" s="14" t="s">
        <v>11</v>
      </c>
      <c r="C9" s="15">
        <v>12124705667.781263</v>
      </c>
      <c r="D9" s="14">
        <v>3295022763.2881298</v>
      </c>
      <c r="E9" s="14">
        <f t="shared" si="0"/>
        <v>15419728431.069393</v>
      </c>
      <c r="F9" s="15">
        <v>27181906875.076771</v>
      </c>
      <c r="G9" s="14">
        <v>2616547669.0466199</v>
      </c>
      <c r="H9" s="15">
        <v>1335993280.1343975</v>
      </c>
      <c r="I9" s="14">
        <f t="shared" si="2"/>
        <v>3952540949.1810174</v>
      </c>
      <c r="J9" s="15">
        <v>7464510709.7858047</v>
      </c>
      <c r="K9" s="14">
        <v>54629793</v>
      </c>
      <c r="L9" s="14">
        <f t="shared" si="1"/>
        <v>282.25859159066175</v>
      </c>
      <c r="M9" s="14">
        <f t="shared" si="3"/>
        <v>497.56562092550433</v>
      </c>
      <c r="N9" s="14"/>
      <c r="O9" s="14"/>
      <c r="P9" s="14">
        <f t="shared" si="4"/>
        <v>0.56727912805881253</v>
      </c>
      <c r="Q9" s="14">
        <f t="shared" si="5"/>
        <v>0.52951105609632598</v>
      </c>
      <c r="R9" s="28">
        <v>6.8113996342869001</v>
      </c>
    </row>
    <row r="10" spans="1:18" x14ac:dyDescent="0.3">
      <c r="A10" s="20">
        <v>1968</v>
      </c>
      <c r="B10" s="14" t="s">
        <v>11</v>
      </c>
      <c r="C10" s="15">
        <v>13547005560.142267</v>
      </c>
      <c r="D10" s="14">
        <v>3463092675.2237101</v>
      </c>
      <c r="E10" s="14">
        <f t="shared" si="0"/>
        <v>17010098235.365978</v>
      </c>
      <c r="F10" s="15">
        <v>29148034250.979443</v>
      </c>
      <c r="G10" s="14">
        <v>2938681226.3754702</v>
      </c>
      <c r="H10" s="15">
        <v>1456740865.1826966</v>
      </c>
      <c r="I10" s="14">
        <f t="shared" si="2"/>
        <v>4395422091.5581665</v>
      </c>
      <c r="J10" s="15">
        <v>8041999160.0167999</v>
      </c>
      <c r="K10" s="14">
        <v>56124743</v>
      </c>
      <c r="L10" s="14">
        <f t="shared" si="1"/>
        <v>303.07663476278151</v>
      </c>
      <c r="M10" s="14">
        <f t="shared" si="3"/>
        <v>519.34374560930178</v>
      </c>
      <c r="N10" s="14"/>
      <c r="O10" s="14"/>
      <c r="P10" s="14">
        <f t="shared" si="4"/>
        <v>0.58357617151470165</v>
      </c>
      <c r="Q10" s="14">
        <f t="shared" si="5"/>
        <v>0.54655838729893436</v>
      </c>
      <c r="R10" s="28">
        <v>0.170627348438079</v>
      </c>
    </row>
    <row r="11" spans="1:18" x14ac:dyDescent="0.3">
      <c r="A11" s="20">
        <v>1969</v>
      </c>
      <c r="B11" s="14" t="s">
        <v>11</v>
      </c>
      <c r="C11" s="15">
        <v>14158853560.05615</v>
      </c>
      <c r="D11" s="14">
        <v>3877786908.0604901</v>
      </c>
      <c r="E11" s="14">
        <f t="shared" si="0"/>
        <v>18036640468.116642</v>
      </c>
      <c r="F11" s="15">
        <v>30753478722.89109</v>
      </c>
      <c r="G11" s="14">
        <v>2947921041.5791702</v>
      </c>
      <c r="H11" s="15">
        <v>1731415371.6925664</v>
      </c>
      <c r="I11" s="14">
        <f t="shared" si="2"/>
        <v>4679336413.2717361</v>
      </c>
      <c r="J11" s="15">
        <v>8683116337.6732464</v>
      </c>
      <c r="K11" s="14">
        <v>57676805</v>
      </c>
      <c r="L11" s="14">
        <f t="shared" si="1"/>
        <v>312.71913324804734</v>
      </c>
      <c r="M11" s="14">
        <f t="shared" si="3"/>
        <v>533.20357677390575</v>
      </c>
      <c r="N11" s="14"/>
      <c r="O11" s="14"/>
      <c r="P11" s="14">
        <f t="shared" si="4"/>
        <v>0.58649106433254405</v>
      </c>
      <c r="Q11" s="14">
        <f t="shared" si="5"/>
        <v>0.53890057800672342</v>
      </c>
      <c r="R11" s="28">
        <v>3.1869867957368898</v>
      </c>
    </row>
    <row r="12" spans="1:18" x14ac:dyDescent="0.3">
      <c r="A12" s="20">
        <v>1970</v>
      </c>
      <c r="B12" s="14" t="s">
        <v>11</v>
      </c>
      <c r="C12" s="15">
        <v>15510840275.103523</v>
      </c>
      <c r="D12" s="14">
        <v>4469076338.60221</v>
      </c>
      <c r="E12" s="14">
        <f t="shared" si="0"/>
        <v>19979916613.705734</v>
      </c>
      <c r="F12" s="15">
        <v>34245063156.705811</v>
      </c>
      <c r="G12" s="14">
        <v>3352372952.5409498</v>
      </c>
      <c r="H12" s="15">
        <v>2032129357.4128518</v>
      </c>
      <c r="I12" s="14">
        <f t="shared" si="2"/>
        <v>5384502309.9538021</v>
      </c>
      <c r="J12" s="15">
        <v>10027509449.811005</v>
      </c>
      <c r="K12" s="14">
        <v>59290872</v>
      </c>
      <c r="L12" s="14">
        <f t="shared" si="1"/>
        <v>336.98132511368249</v>
      </c>
      <c r="M12" s="14">
        <f t="shared" si="3"/>
        <v>577.57732348253899</v>
      </c>
      <c r="N12" s="14"/>
      <c r="O12" s="14"/>
      <c r="P12" s="14">
        <f t="shared" si="4"/>
        <v>0.58343932736457227</v>
      </c>
      <c r="Q12" s="14">
        <f t="shared" si="5"/>
        <v>0.53697304768486531</v>
      </c>
      <c r="R12" s="28">
        <v>5.3498409098301503</v>
      </c>
    </row>
    <row r="13" spans="1:18" x14ac:dyDescent="0.3">
      <c r="A13" s="20">
        <v>1971</v>
      </c>
      <c r="B13" s="14" t="s">
        <v>11</v>
      </c>
      <c r="C13" s="15">
        <v>15034684371.081999</v>
      </c>
      <c r="D13" s="14">
        <v>4754673395.13235</v>
      </c>
      <c r="E13" s="14">
        <f t="shared" si="0"/>
        <v>19789357766.214348</v>
      </c>
      <c r="F13" s="15">
        <v>34405457631.749695</v>
      </c>
      <c r="G13" s="14">
        <v>3409491810.1637998</v>
      </c>
      <c r="H13" s="15">
        <v>2252624947.50105</v>
      </c>
      <c r="I13" s="14">
        <f t="shared" si="2"/>
        <v>5662116757.6648502</v>
      </c>
      <c r="J13" s="15">
        <v>10665896682.06636</v>
      </c>
      <c r="K13" s="14">
        <v>60878781</v>
      </c>
      <c r="L13" s="14">
        <f t="shared" si="1"/>
        <v>325.06166255553552</v>
      </c>
      <c r="M13" s="14">
        <f t="shared" si="3"/>
        <v>565.14695377605699</v>
      </c>
      <c r="N13" s="14"/>
      <c r="O13" s="14"/>
      <c r="P13" s="14">
        <f t="shared" si="4"/>
        <v>0.57518077445807703</v>
      </c>
      <c r="Q13" s="14">
        <f t="shared" si="5"/>
        <v>0.53086176684845765</v>
      </c>
      <c r="R13" s="28">
        <v>4.7306914823227402</v>
      </c>
    </row>
    <row r="14" spans="1:18" x14ac:dyDescent="0.3">
      <c r="A14" s="20">
        <v>1972</v>
      </c>
      <c r="B14" s="14" t="s">
        <v>11</v>
      </c>
      <c r="C14" s="15">
        <v>15556482161.714527</v>
      </c>
      <c r="D14" s="14">
        <v>4684035317.4854898</v>
      </c>
      <c r="E14" s="14">
        <f t="shared" si="0"/>
        <v>20240517479.200016</v>
      </c>
      <c r="F14" s="15">
        <v>34685313827.652634</v>
      </c>
      <c r="G14" s="14">
        <v>3088341656.6213198</v>
      </c>
      <c r="H14" s="15">
        <v>1874289650.4219046</v>
      </c>
      <c r="I14" s="14">
        <f t="shared" si="2"/>
        <v>4962631307.0432243</v>
      </c>
      <c r="J14" s="15">
        <v>9415016359.56604</v>
      </c>
      <c r="K14" s="14">
        <v>62509565</v>
      </c>
      <c r="L14" s="14">
        <f t="shared" si="1"/>
        <v>323.79872551024818</v>
      </c>
      <c r="M14" s="14">
        <f t="shared" si="3"/>
        <v>554.88010239157211</v>
      </c>
      <c r="N14" s="14"/>
      <c r="O14" s="14"/>
      <c r="P14" s="14">
        <f t="shared" si="4"/>
        <v>0.58354719175305259</v>
      </c>
      <c r="Q14" s="14">
        <f t="shared" si="5"/>
        <v>0.52709747041501298</v>
      </c>
      <c r="R14" s="28">
        <v>5.1832376454914098</v>
      </c>
    </row>
    <row r="15" spans="1:18" x14ac:dyDescent="0.3">
      <c r="A15" s="20">
        <v>1973</v>
      </c>
      <c r="B15" s="14" t="s">
        <v>11</v>
      </c>
      <c r="C15" s="15">
        <v>15815530711.119671</v>
      </c>
      <c r="D15" s="14">
        <v>5168758680.6940804</v>
      </c>
      <c r="E15" s="14">
        <f t="shared" si="0"/>
        <v>20984289391.813751</v>
      </c>
      <c r="F15" s="15">
        <v>37135575916.045776</v>
      </c>
      <c r="G15" s="14">
        <v>2071975787.3829601</v>
      </c>
      <c r="H15" s="15">
        <v>1286484441.5019388</v>
      </c>
      <c r="I15" s="14">
        <f t="shared" si="2"/>
        <v>3358460228.8848991</v>
      </c>
      <c r="J15" s="15">
        <v>6383429490.2109146</v>
      </c>
      <c r="K15" s="14">
        <v>64285624</v>
      </c>
      <c r="L15" s="14">
        <f t="shared" si="1"/>
        <v>326.42273787081467</v>
      </c>
      <c r="M15" s="14">
        <f t="shared" si="3"/>
        <v>577.66532554845821</v>
      </c>
      <c r="N15" s="14"/>
      <c r="O15" s="14"/>
      <c r="P15" s="14">
        <f t="shared" si="4"/>
        <v>0.56507241032841304</v>
      </c>
      <c r="Q15" s="14">
        <f t="shared" si="5"/>
        <v>0.52612161441356065</v>
      </c>
      <c r="R15" s="28">
        <v>23.070084025084402</v>
      </c>
    </row>
    <row r="16" spans="1:18" x14ac:dyDescent="0.3">
      <c r="A16" s="20">
        <v>1974</v>
      </c>
      <c r="B16" s="14" t="s">
        <v>11</v>
      </c>
      <c r="C16" s="15">
        <v>16476721295.410633</v>
      </c>
      <c r="D16" s="14">
        <v>5603548231.0122299</v>
      </c>
      <c r="E16" s="14">
        <f t="shared" si="0"/>
        <v>22080269526.422863</v>
      </c>
      <c r="F16" s="15">
        <v>38450246497.125229</v>
      </c>
      <c r="G16" s="14">
        <v>2836767676.7676802</v>
      </c>
      <c r="H16" s="15">
        <v>1868080808.0808079</v>
      </c>
      <c r="I16" s="14">
        <f t="shared" si="2"/>
        <v>4704848484.8484879</v>
      </c>
      <c r="J16" s="15">
        <v>8899191919.1919193</v>
      </c>
      <c r="K16" s="14">
        <v>66149169</v>
      </c>
      <c r="L16" s="14">
        <f t="shared" si="1"/>
        <v>333.79511579991072</v>
      </c>
      <c r="M16" s="14">
        <f t="shared" si="3"/>
        <v>581.26575251648637</v>
      </c>
      <c r="N16" s="14"/>
      <c r="O16" s="14"/>
      <c r="P16" s="14">
        <f t="shared" si="4"/>
        <v>0.57425560400695264</v>
      </c>
      <c r="Q16" s="14">
        <f t="shared" si="5"/>
        <v>0.52868266327665692</v>
      </c>
      <c r="R16" s="28">
        <v>26.663034853748801</v>
      </c>
    </row>
    <row r="17" spans="1:18" x14ac:dyDescent="0.3">
      <c r="A17" s="20">
        <v>1975</v>
      </c>
      <c r="B17" s="14" t="s">
        <v>11</v>
      </c>
      <c r="C17" s="15">
        <v>16127622533.752312</v>
      </c>
      <c r="D17" s="14">
        <v>5713159041.8962202</v>
      </c>
      <c r="E17" s="14">
        <f t="shared" si="0"/>
        <v>21840781575.648533</v>
      </c>
      <c r="F17" s="15">
        <v>40069546188.445419</v>
      </c>
      <c r="G17" s="14">
        <v>3387171717.17172</v>
      </c>
      <c r="H17" s="15">
        <v>2317575757.5757575</v>
      </c>
      <c r="I17" s="14">
        <f t="shared" si="2"/>
        <v>5704747474.7474775</v>
      </c>
      <c r="J17" s="15">
        <v>11230606060.60606</v>
      </c>
      <c r="K17" s="14">
        <v>68126999</v>
      </c>
      <c r="L17" s="14">
        <f t="shared" si="1"/>
        <v>320.58922154560975</v>
      </c>
      <c r="M17" s="14">
        <f t="shared" si="3"/>
        <v>588.15956634821714</v>
      </c>
      <c r="N17" s="14"/>
      <c r="O17" s="14"/>
      <c r="P17" s="14">
        <f t="shared" si="4"/>
        <v>0.54507184765537997</v>
      </c>
      <c r="Q17" s="14">
        <f t="shared" si="5"/>
        <v>0.50796434706744764</v>
      </c>
      <c r="R17" s="28">
        <v>20.904509457399801</v>
      </c>
    </row>
    <row r="18" spans="1:18" x14ac:dyDescent="0.3">
      <c r="A18" s="20">
        <v>1976</v>
      </c>
      <c r="B18" s="14" t="s">
        <v>11</v>
      </c>
      <c r="C18" s="15">
        <v>16849257777.887003</v>
      </c>
      <c r="D18" s="14">
        <v>5993275558.5997601</v>
      </c>
      <c r="E18" s="14">
        <f t="shared" si="0"/>
        <v>22842533336.486763</v>
      </c>
      <c r="F18" s="15">
        <v>42135607957.714996</v>
      </c>
      <c r="G18" s="14">
        <v>3872525252.52525</v>
      </c>
      <c r="H18" s="15">
        <v>2750707070.7070708</v>
      </c>
      <c r="I18" s="14">
        <f t="shared" si="2"/>
        <v>6623232323.2323208</v>
      </c>
      <c r="J18" s="15">
        <v>13168080808.080807</v>
      </c>
      <c r="K18" s="14">
        <v>70230923</v>
      </c>
      <c r="L18" s="14">
        <f t="shared" si="1"/>
        <v>325.24894107524062</v>
      </c>
      <c r="M18" s="14">
        <f t="shared" si="3"/>
        <v>599.95805491143835</v>
      </c>
      <c r="N18" s="14">
        <v>-1030001983.62888</v>
      </c>
      <c r="O18" s="14">
        <f>N18/J18</f>
        <v>-7.8219597725797868E-2</v>
      </c>
      <c r="P18" s="14">
        <f t="shared" si="4"/>
        <v>0.54211946720717274</v>
      </c>
      <c r="Q18" s="14">
        <f t="shared" si="5"/>
        <v>0.50297628179558762</v>
      </c>
      <c r="R18" s="28">
        <v>7.1583237311846801</v>
      </c>
    </row>
    <row r="19" spans="1:18" x14ac:dyDescent="0.3">
      <c r="A19" s="20">
        <v>1977</v>
      </c>
      <c r="B19" s="14" t="s">
        <v>11</v>
      </c>
      <c r="C19" s="15">
        <v>17274837539.534527</v>
      </c>
      <c r="D19" s="14">
        <v>6169870753.9128199</v>
      </c>
      <c r="E19" s="14">
        <f t="shared" si="0"/>
        <v>23444708293.447346</v>
      </c>
      <c r="F19" s="15">
        <v>43798994631.453476</v>
      </c>
      <c r="G19" s="14">
        <v>4441212121.2121201</v>
      </c>
      <c r="H19" s="15">
        <v>3141313131.3131313</v>
      </c>
      <c r="I19" s="14">
        <f t="shared" si="2"/>
        <v>7582525252.5252514</v>
      </c>
      <c r="J19" s="15">
        <v>15126060606.060606</v>
      </c>
      <c r="K19" s="14">
        <v>72451105</v>
      </c>
      <c r="L19" s="14">
        <f t="shared" si="1"/>
        <v>323.59352274126593</v>
      </c>
      <c r="M19" s="14">
        <f t="shared" si="3"/>
        <v>604.53176844512552</v>
      </c>
      <c r="N19" s="14">
        <v>-1372727050.0109301</v>
      </c>
      <c r="O19" s="14">
        <f t="shared" ref="O19:O63" si="6">N19/J19</f>
        <v>-9.075244941573983E-2</v>
      </c>
      <c r="P19" s="14">
        <f t="shared" si="4"/>
        <v>0.53527959924018309</v>
      </c>
      <c r="Q19" s="14">
        <f t="shared" si="5"/>
        <v>0.50128883190426576</v>
      </c>
      <c r="R19" s="28">
        <v>10.132967687405401</v>
      </c>
    </row>
    <row r="20" spans="1:18" x14ac:dyDescent="0.3">
      <c r="A20" s="20">
        <v>1978</v>
      </c>
      <c r="B20" s="14" t="s">
        <v>11</v>
      </c>
      <c r="C20" s="15">
        <v>17762095524.966705</v>
      </c>
      <c r="D20" s="14">
        <v>6756897541.5698605</v>
      </c>
      <c r="E20" s="14">
        <f t="shared" si="0"/>
        <v>24518993066.536568</v>
      </c>
      <c r="F20" s="15">
        <v>47324171439.313797</v>
      </c>
      <c r="G20" s="14">
        <v>5107777777.7777796</v>
      </c>
      <c r="H20" s="15">
        <v>3676767676.7676768</v>
      </c>
      <c r="I20" s="14">
        <f t="shared" si="2"/>
        <v>8784545454.5454559</v>
      </c>
      <c r="J20" s="15">
        <v>17811515151.515152</v>
      </c>
      <c r="K20" s="14">
        <v>74789330</v>
      </c>
      <c r="L20" s="14">
        <f t="shared" si="1"/>
        <v>327.84079047822155</v>
      </c>
      <c r="M20" s="14">
        <f t="shared" si="3"/>
        <v>632.76635101977513</v>
      </c>
      <c r="N20" s="14">
        <v>-1832569299.2785101</v>
      </c>
      <c r="O20" s="14">
        <f t="shared" si="6"/>
        <v>-0.10288677205109197</v>
      </c>
      <c r="P20" s="14">
        <f t="shared" si="4"/>
        <v>0.5181071811891842</v>
      </c>
      <c r="Q20" s="14">
        <f t="shared" si="5"/>
        <v>0.49319473272312775</v>
      </c>
      <c r="R20" s="28">
        <v>6.1386926674274198</v>
      </c>
    </row>
    <row r="21" spans="1:18" x14ac:dyDescent="0.3">
      <c r="A21" s="20">
        <v>1979</v>
      </c>
      <c r="B21" s="14" t="s">
        <v>11</v>
      </c>
      <c r="C21" s="15">
        <v>18312265301.096024</v>
      </c>
      <c r="D21" s="14">
        <v>7272068352.2462301</v>
      </c>
      <c r="E21" s="14">
        <f t="shared" si="0"/>
        <v>25584333653.342255</v>
      </c>
      <c r="F21" s="15">
        <v>49102819931.202255</v>
      </c>
      <c r="G21" s="14">
        <v>5469393939.39394</v>
      </c>
      <c r="H21" s="15">
        <v>4229494949.4949493</v>
      </c>
      <c r="I21" s="14">
        <f t="shared" si="2"/>
        <v>9698888888.8888893</v>
      </c>
      <c r="J21" s="15">
        <v>19688383838.383839</v>
      </c>
      <c r="K21" s="14">
        <v>77407341</v>
      </c>
      <c r="L21" s="14">
        <f t="shared" si="1"/>
        <v>330.51559868646376</v>
      </c>
      <c r="M21" s="14">
        <f t="shared" si="3"/>
        <v>634.34319402861615</v>
      </c>
      <c r="N21" s="14">
        <v>-2352289484.3394699</v>
      </c>
      <c r="O21" s="14">
        <f t="shared" si="6"/>
        <v>-0.11947600695154684</v>
      </c>
      <c r="P21" s="14">
        <f t="shared" si="4"/>
        <v>0.52103593417217897</v>
      </c>
      <c r="Q21" s="14">
        <f t="shared" si="5"/>
        <v>0.49261985993894775</v>
      </c>
      <c r="R21" s="28">
        <v>8.2670469761757204</v>
      </c>
    </row>
    <row r="22" spans="1:18" x14ac:dyDescent="0.3">
      <c r="A22" s="20">
        <v>1980</v>
      </c>
      <c r="B22" s="14" t="s">
        <v>11</v>
      </c>
      <c r="C22" s="15">
        <v>19522392094.603554</v>
      </c>
      <c r="D22" s="14">
        <v>8055176700.6389799</v>
      </c>
      <c r="E22" s="14">
        <f t="shared" si="0"/>
        <v>27577568795.242535</v>
      </c>
      <c r="F22" s="15">
        <v>54119018689.327927</v>
      </c>
      <c r="G22" s="14">
        <v>6279191919.1919203</v>
      </c>
      <c r="H22" s="15">
        <v>5276161616.1616163</v>
      </c>
      <c r="I22" s="14">
        <f t="shared" si="2"/>
        <v>11555353535.353537</v>
      </c>
      <c r="J22" s="15">
        <v>23654444444.444443</v>
      </c>
      <c r="K22" s="14">
        <v>80624057</v>
      </c>
      <c r="L22" s="14">
        <f t="shared" si="1"/>
        <v>342.05136557742975</v>
      </c>
      <c r="M22" s="14">
        <f t="shared" si="3"/>
        <v>671.25149369905716</v>
      </c>
      <c r="N22" s="14">
        <v>-2889465609.9966998</v>
      </c>
      <c r="O22" s="14">
        <f t="shared" si="6"/>
        <v>-0.12215317999892104</v>
      </c>
      <c r="P22" s="14">
        <f t="shared" si="4"/>
        <v>0.50957259505299812</v>
      </c>
      <c r="Q22" s="14">
        <f t="shared" si="5"/>
        <v>0.48850665516549313</v>
      </c>
      <c r="R22" s="28">
        <v>11.9382309107087</v>
      </c>
    </row>
    <row r="23" spans="1:18" x14ac:dyDescent="0.3">
      <c r="A23" s="20">
        <v>1981</v>
      </c>
      <c r="B23" s="14" t="s">
        <v>11</v>
      </c>
      <c r="C23" s="15">
        <v>20236625952.121838</v>
      </c>
      <c r="D23" s="14">
        <v>8810882347.5066605</v>
      </c>
      <c r="E23" s="14">
        <f t="shared" si="0"/>
        <v>29047508299.628498</v>
      </c>
      <c r="F23" s="15">
        <v>58405658207.194801</v>
      </c>
      <c r="G23" s="14">
        <v>7717070707.0707102</v>
      </c>
      <c r="H23" s="15">
        <v>5657878787.878788</v>
      </c>
      <c r="I23" s="14">
        <f t="shared" si="2"/>
        <v>13374949494.949497</v>
      </c>
      <c r="J23" s="15">
        <v>28100606060.60606</v>
      </c>
      <c r="K23" s="14">
        <v>84270202</v>
      </c>
      <c r="L23" s="14">
        <f t="shared" si="1"/>
        <v>344.69489345271177</v>
      </c>
      <c r="M23" s="14">
        <f t="shared" si="3"/>
        <v>693.07604373838808</v>
      </c>
      <c r="N23" s="14">
        <v>-2939397719.1675901</v>
      </c>
      <c r="O23" s="14">
        <f t="shared" si="6"/>
        <v>-0.10460264496886779</v>
      </c>
      <c r="P23" s="14">
        <f t="shared" si="4"/>
        <v>0.4973406548485782</v>
      </c>
      <c r="Q23" s="14">
        <f t="shared" si="5"/>
        <v>0.47596658471006065</v>
      </c>
      <c r="R23" s="28">
        <v>11.8799135925283</v>
      </c>
    </row>
    <row r="24" spans="1:18" x14ac:dyDescent="0.3">
      <c r="A24" s="20">
        <v>1982</v>
      </c>
      <c r="B24" s="14" t="s">
        <v>11</v>
      </c>
      <c r="C24" s="15">
        <v>21192581156.608784</v>
      </c>
      <c r="D24" s="14">
        <v>9757045945.1788101</v>
      </c>
      <c r="E24" s="14">
        <f t="shared" si="0"/>
        <v>30949627101.787594</v>
      </c>
      <c r="F24" s="15">
        <v>62223920402.934792</v>
      </c>
      <c r="G24" s="14">
        <v>8740853080.5687199</v>
      </c>
      <c r="H24" s="15">
        <v>6163033175.3554497</v>
      </c>
      <c r="I24" s="14">
        <f t="shared" si="2"/>
        <v>14903886255.92417</v>
      </c>
      <c r="J24" s="15">
        <v>30725971563.981041</v>
      </c>
      <c r="K24" s="14">
        <v>87828198</v>
      </c>
      <c r="L24" s="14">
        <f t="shared" si="1"/>
        <v>352.38827400042516</v>
      </c>
      <c r="M24" s="14">
        <f t="shared" si="3"/>
        <v>708.4731534960423</v>
      </c>
      <c r="N24" s="14">
        <v>-3419080126.3153701</v>
      </c>
      <c r="O24" s="14">
        <f t="shared" si="6"/>
        <v>-0.11127655049721635</v>
      </c>
      <c r="P24" s="14">
        <f t="shared" si="4"/>
        <v>0.49739114638504606</v>
      </c>
      <c r="Q24" s="14">
        <f t="shared" si="5"/>
        <v>0.48505825844724348</v>
      </c>
      <c r="R24" s="28">
        <v>5.9035287843585698</v>
      </c>
    </row>
    <row r="25" spans="1:18" x14ac:dyDescent="0.3">
      <c r="A25" s="20">
        <v>1983</v>
      </c>
      <c r="B25" s="14" t="s">
        <v>11</v>
      </c>
      <c r="C25" s="15">
        <v>22126019274.389645</v>
      </c>
      <c r="D25" s="14">
        <v>10238857414.6229</v>
      </c>
      <c r="E25" s="14">
        <f t="shared" si="0"/>
        <v>32364876689.012543</v>
      </c>
      <c r="F25" s="15">
        <v>66441693145.02121</v>
      </c>
      <c r="G25" s="14">
        <v>7825196850.3936996</v>
      </c>
      <c r="H25" s="15">
        <v>5708031496.0629921</v>
      </c>
      <c r="I25" s="14">
        <f t="shared" si="2"/>
        <v>13533228346.456692</v>
      </c>
      <c r="J25" s="15">
        <v>28691889763.77953</v>
      </c>
      <c r="K25" s="14">
        <v>91080372</v>
      </c>
      <c r="L25" s="14">
        <f t="shared" si="1"/>
        <v>355.34414252296358</v>
      </c>
      <c r="M25" s="14">
        <f t="shared" si="3"/>
        <v>729.48420923249205</v>
      </c>
      <c r="N25" s="14">
        <v>-2728063121.56282</v>
      </c>
      <c r="O25" s="14">
        <f t="shared" si="6"/>
        <v>-9.5081332879185618E-2</v>
      </c>
      <c r="P25" s="14">
        <f t="shared" si="4"/>
        <v>0.48711697666057741</v>
      </c>
      <c r="Q25" s="14">
        <f t="shared" si="5"/>
        <v>0.47167434623079302</v>
      </c>
      <c r="R25" s="28">
        <v>6.3620334998529904</v>
      </c>
    </row>
    <row r="26" spans="1:18" x14ac:dyDescent="0.3">
      <c r="A26" s="20">
        <v>1984</v>
      </c>
      <c r="B26" s="14" t="s">
        <v>11</v>
      </c>
      <c r="C26" s="15">
        <v>21058550573.19751</v>
      </c>
      <c r="D26" s="14">
        <v>10961968931.009199</v>
      </c>
      <c r="E26" s="14">
        <f t="shared" si="0"/>
        <v>32020519504.206711</v>
      </c>
      <c r="F26" s="15">
        <v>69807101510.099442</v>
      </c>
      <c r="G26" s="14">
        <v>7758236865.5387402</v>
      </c>
      <c r="H26" s="15">
        <v>6306248144.8501034</v>
      </c>
      <c r="I26" s="14">
        <f t="shared" si="2"/>
        <v>14064485010.388844</v>
      </c>
      <c r="J26" s="15">
        <v>31151825467.497772</v>
      </c>
      <c r="K26" s="14">
        <v>94003867</v>
      </c>
      <c r="L26" s="14">
        <f t="shared" si="1"/>
        <v>340.62981158218429</v>
      </c>
      <c r="M26" s="14">
        <f t="shared" si="3"/>
        <v>742.59819024359331</v>
      </c>
      <c r="N26" s="14">
        <v>-3771256587.88553</v>
      </c>
      <c r="O26" s="14">
        <f t="shared" si="6"/>
        <v>-0.1210605327710335</v>
      </c>
      <c r="P26" s="14">
        <f t="shared" si="4"/>
        <v>0.4587000292452208</v>
      </c>
      <c r="Q26" s="14">
        <f t="shared" si="5"/>
        <v>0.45148188908104314</v>
      </c>
      <c r="R26" s="28">
        <v>6.0871667357371901</v>
      </c>
    </row>
    <row r="27" spans="1:18" x14ac:dyDescent="0.3">
      <c r="A27" s="20">
        <v>1985</v>
      </c>
      <c r="B27" s="14" t="s">
        <v>11</v>
      </c>
      <c r="C27" s="15">
        <v>23359040741.222084</v>
      </c>
      <c r="D27" s="14">
        <v>11820673481.468901</v>
      </c>
      <c r="E27" s="14">
        <f t="shared" si="0"/>
        <v>35179714222.690987</v>
      </c>
      <c r="F27" s="15">
        <v>75106936724.623276</v>
      </c>
      <c r="G27" s="14">
        <v>8000857519.7889204</v>
      </c>
      <c r="H27" s="15">
        <v>6300527704.4854879</v>
      </c>
      <c r="I27" s="14">
        <f t="shared" si="2"/>
        <v>14301385224.274408</v>
      </c>
      <c r="J27" s="15">
        <v>31144920844.327175</v>
      </c>
      <c r="K27" s="14">
        <v>97121552</v>
      </c>
      <c r="L27" s="14">
        <f t="shared" si="1"/>
        <v>362.22355901696244</v>
      </c>
      <c r="M27" s="14">
        <f t="shared" si="3"/>
        <v>773.32924750443931</v>
      </c>
      <c r="N27" s="14">
        <v>-3245323625.46912</v>
      </c>
      <c r="O27" s="14">
        <f t="shared" si="6"/>
        <v>-0.10420073442120283</v>
      </c>
      <c r="P27" s="14">
        <f t="shared" si="4"/>
        <v>0.46839500792950817</v>
      </c>
      <c r="Q27" s="14">
        <f t="shared" si="5"/>
        <v>0.45918836319275164</v>
      </c>
      <c r="R27" s="28">
        <v>5.6148392179322002</v>
      </c>
    </row>
    <row r="28" spans="1:18" x14ac:dyDescent="0.3">
      <c r="A28" s="20">
        <v>1986</v>
      </c>
      <c r="B28" s="14" t="s">
        <v>11</v>
      </c>
      <c r="C28" s="15">
        <v>24748605539.189053</v>
      </c>
      <c r="D28" s="14">
        <v>12778162648.3985</v>
      </c>
      <c r="E28" s="14">
        <f t="shared" si="0"/>
        <v>37526768187.587555</v>
      </c>
      <c r="F28" s="15">
        <v>79239060260.747131</v>
      </c>
      <c r="G28" s="14">
        <v>7985182889.02666</v>
      </c>
      <c r="H28" s="15">
        <v>6748481091.134532</v>
      </c>
      <c r="I28" s="14">
        <f t="shared" si="2"/>
        <v>14733663980.161192</v>
      </c>
      <c r="J28" s="15">
        <v>31899070055.796654</v>
      </c>
      <c r="K28" s="14">
        <v>100618523</v>
      </c>
      <c r="L28" s="14">
        <f t="shared" si="1"/>
        <v>372.9608333406718</v>
      </c>
      <c r="M28" s="14">
        <f t="shared" si="3"/>
        <v>787.51961267357433</v>
      </c>
      <c r="N28" s="14">
        <v>-2793269602.0549798</v>
      </c>
      <c r="O28" s="14">
        <f t="shared" si="6"/>
        <v>-8.7565863116670722E-2</v>
      </c>
      <c r="P28" s="14">
        <f t="shared" si="4"/>
        <v>0.47358926347814467</v>
      </c>
      <c r="Q28" s="14">
        <f t="shared" si="5"/>
        <v>0.46188380897592379</v>
      </c>
      <c r="R28" s="28">
        <v>3.5064142475820299</v>
      </c>
    </row>
    <row r="29" spans="1:18" x14ac:dyDescent="0.3">
      <c r="A29" s="20">
        <v>1987</v>
      </c>
      <c r="B29" s="14" t="s">
        <v>11</v>
      </c>
      <c r="C29" s="15">
        <v>25553841433.227367</v>
      </c>
      <c r="D29" s="14">
        <v>13882885480.9578</v>
      </c>
      <c r="E29" s="14">
        <f t="shared" si="0"/>
        <v>39436726914.185165</v>
      </c>
      <c r="F29" s="15">
        <v>84351836238.300644</v>
      </c>
      <c r="G29" s="14">
        <v>7882784736.3821697</v>
      </c>
      <c r="H29" s="15">
        <v>7213981939.994175</v>
      </c>
      <c r="I29" s="14">
        <f t="shared" si="2"/>
        <v>15096766676.376345</v>
      </c>
      <c r="J29" s="15">
        <v>33351529274.686863</v>
      </c>
      <c r="K29" s="14">
        <v>104251093</v>
      </c>
      <c r="L29" s="14">
        <f t="shared" si="1"/>
        <v>378.28598031279313</v>
      </c>
      <c r="M29" s="14">
        <f t="shared" si="3"/>
        <v>809.12184046166919</v>
      </c>
      <c r="N29" s="14">
        <v>-2326965764.24541</v>
      </c>
      <c r="O29" s="14">
        <f t="shared" si="6"/>
        <v>-6.9770886518584027E-2</v>
      </c>
      <c r="P29" s="14">
        <f t="shared" si="4"/>
        <v>0.46752659660867696</v>
      </c>
      <c r="Q29" s="14">
        <f t="shared" si="5"/>
        <v>0.45265590528211508</v>
      </c>
      <c r="R29" s="28">
        <v>4.6812185462021398</v>
      </c>
    </row>
    <row r="30" spans="1:18" x14ac:dyDescent="0.3">
      <c r="A30" s="20">
        <v>1988</v>
      </c>
      <c r="B30" s="14" t="s">
        <v>11</v>
      </c>
      <c r="C30" s="15">
        <v>26251803825.274094</v>
      </c>
      <c r="D30" s="14">
        <v>15246367055.879299</v>
      </c>
      <c r="E30" s="14">
        <f t="shared" si="0"/>
        <v>41498170881.153397</v>
      </c>
      <c r="F30" s="15">
        <v>90783898907.174576</v>
      </c>
      <c r="G30" s="14">
        <v>8907718598.6898308</v>
      </c>
      <c r="H30" s="15">
        <v>8346738820.8487616</v>
      </c>
      <c r="I30" s="14">
        <f t="shared" si="2"/>
        <v>17254457419.538593</v>
      </c>
      <c r="J30" s="15">
        <v>38472742808.316719</v>
      </c>
      <c r="K30" s="14">
        <v>107967838</v>
      </c>
      <c r="L30" s="14">
        <f t="shared" si="1"/>
        <v>384.35678300007635</v>
      </c>
      <c r="M30" s="14">
        <f t="shared" si="3"/>
        <v>840.84205619801867</v>
      </c>
      <c r="N30" s="14">
        <v>-2705261206.3745999</v>
      </c>
      <c r="O30" s="14">
        <f t="shared" si="6"/>
        <v>-7.0316307310166581E-2</v>
      </c>
      <c r="P30" s="14">
        <f t="shared" si="4"/>
        <v>0.45710937050175349</v>
      </c>
      <c r="Q30" s="14">
        <f t="shared" si="5"/>
        <v>0.44848524331903539</v>
      </c>
      <c r="R30" s="28">
        <v>8.8379370181777794</v>
      </c>
    </row>
    <row r="31" spans="1:18" x14ac:dyDescent="0.3">
      <c r="A31" s="20">
        <v>1989</v>
      </c>
      <c r="B31" s="14" t="s">
        <v>11</v>
      </c>
      <c r="C31" s="15">
        <v>28055375306.877407</v>
      </c>
      <c r="D31" s="14">
        <v>15955478501.428699</v>
      </c>
      <c r="E31" s="14">
        <f t="shared" si="0"/>
        <v>44010853808.306107</v>
      </c>
      <c r="F31" s="15">
        <v>95286570486.303986</v>
      </c>
      <c r="G31" s="14">
        <v>9606350167.2607307</v>
      </c>
      <c r="H31" s="15">
        <v>8519494616.8659363</v>
      </c>
      <c r="I31" s="14">
        <f t="shared" si="2"/>
        <v>18125844784.126667</v>
      </c>
      <c r="J31" s="15">
        <v>40171018229.071533</v>
      </c>
      <c r="K31" s="14">
        <v>111670386</v>
      </c>
      <c r="L31" s="14">
        <f t="shared" si="1"/>
        <v>394.11392209485251</v>
      </c>
      <c r="M31" s="14">
        <f t="shared" si="3"/>
        <v>853.28415078912667</v>
      </c>
      <c r="N31" s="14">
        <v>-2582699598.9612799</v>
      </c>
      <c r="O31" s="14">
        <f t="shared" si="6"/>
        <v>-6.4292609767411746E-2</v>
      </c>
      <c r="P31" s="14">
        <f t="shared" si="4"/>
        <v>0.46187887321049093</v>
      </c>
      <c r="Q31" s="14">
        <f t="shared" si="5"/>
        <v>0.45121696146126311</v>
      </c>
      <c r="R31" s="28">
        <v>7.8442647374003798</v>
      </c>
    </row>
    <row r="32" spans="1:18" x14ac:dyDescent="0.3">
      <c r="A32" s="20">
        <v>1990</v>
      </c>
      <c r="B32" s="14" t="s">
        <v>11</v>
      </c>
      <c r="C32" s="15">
        <v>28905643204.836483</v>
      </c>
      <c r="D32" s="14">
        <v>16981393990.682199</v>
      </c>
      <c r="E32" s="14">
        <f t="shared" si="0"/>
        <v>45887037195.518684</v>
      </c>
      <c r="F32" s="15">
        <v>99535004954.565979</v>
      </c>
      <c r="G32" s="14">
        <v>9229233861.5435009</v>
      </c>
      <c r="H32" s="15">
        <v>8940027111.6720428</v>
      </c>
      <c r="I32" s="14">
        <f t="shared" si="2"/>
        <v>18169260973.215546</v>
      </c>
      <c r="J32" s="15">
        <v>40010423970.457626</v>
      </c>
      <c r="K32" s="14">
        <v>115414069</v>
      </c>
      <c r="L32" s="14">
        <f t="shared" si="1"/>
        <v>397.58616599436141</v>
      </c>
      <c r="M32" s="14">
        <f t="shared" si="3"/>
        <v>862.41656512921293</v>
      </c>
      <c r="N32" s="14">
        <v>-2727067959.6950202</v>
      </c>
      <c r="O32" s="14">
        <f t="shared" si="6"/>
        <v>-6.8158936823778646E-2</v>
      </c>
      <c r="P32" s="14">
        <f t="shared" si="4"/>
        <v>0.46101406451393062</v>
      </c>
      <c r="Q32" s="14">
        <f t="shared" si="5"/>
        <v>0.45411318277034823</v>
      </c>
      <c r="R32" s="28">
        <v>9.0521315527977997</v>
      </c>
    </row>
    <row r="33" spans="1:18" x14ac:dyDescent="0.3">
      <c r="A33" s="20">
        <v>1991</v>
      </c>
      <c r="B33" s="14" t="s">
        <v>11</v>
      </c>
      <c r="C33" s="15">
        <v>30339972530.551746</v>
      </c>
      <c r="D33" s="14">
        <v>17853311051.655701</v>
      </c>
      <c r="E33" s="14">
        <f t="shared" si="0"/>
        <v>48193283582.207443</v>
      </c>
      <c r="F33" s="15">
        <v>104573036669.86722</v>
      </c>
      <c r="G33" s="14">
        <v>10421919424.923599</v>
      </c>
      <c r="H33" s="15">
        <v>10462287430.931818</v>
      </c>
      <c r="I33" s="14">
        <f t="shared" si="2"/>
        <v>20884206855.855415</v>
      </c>
      <c r="J33" s="15">
        <v>45625234697.709351</v>
      </c>
      <c r="K33" s="14">
        <v>119203569</v>
      </c>
      <c r="L33" s="14">
        <f t="shared" si="1"/>
        <v>404.29396524367019</v>
      </c>
      <c r="M33" s="14">
        <f t="shared" si="3"/>
        <v>877.26430967739918</v>
      </c>
      <c r="N33" s="14">
        <v>-2272444702.3295498</v>
      </c>
      <c r="O33" s="14">
        <f t="shared" si="6"/>
        <v>-4.9806750965461652E-2</v>
      </c>
      <c r="P33" s="14">
        <f t="shared" si="4"/>
        <v>0.46085764664510664</v>
      </c>
      <c r="Q33" s="14">
        <f t="shared" si="5"/>
        <v>0.45773368606702036</v>
      </c>
      <c r="R33" s="28">
        <v>11.791270335141601</v>
      </c>
    </row>
    <row r="34" spans="1:18" x14ac:dyDescent="0.3">
      <c r="A34" s="20">
        <v>1992</v>
      </c>
      <c r="B34" s="14" t="s">
        <v>11</v>
      </c>
      <c r="C34" s="15">
        <v>33222669888.223804</v>
      </c>
      <c r="D34" s="14">
        <v>19132322772.470501</v>
      </c>
      <c r="E34" s="14">
        <f t="shared" ref="E34:E65" si="7">C34+D34</f>
        <v>52354992660.694305</v>
      </c>
      <c r="F34" s="15">
        <v>112631328025.6747</v>
      </c>
      <c r="G34" s="14">
        <v>11395008171.7479</v>
      </c>
      <c r="H34" s="15">
        <v>11069913843.546337</v>
      </c>
      <c r="I34" s="14">
        <f t="shared" si="2"/>
        <v>22464922015.294235</v>
      </c>
      <c r="J34" s="15">
        <v>48884606848.126549</v>
      </c>
      <c r="K34" s="14">
        <v>122375179</v>
      </c>
      <c r="L34" s="14">
        <f t="shared" ref="L34:L65" si="8">E34/K34</f>
        <v>427.82362476212847</v>
      </c>
      <c r="M34" s="14">
        <f t="shared" si="3"/>
        <v>920.37722801349037</v>
      </c>
      <c r="N34" s="14">
        <v>-2803438058.9122801</v>
      </c>
      <c r="O34" s="14">
        <f t="shared" si="6"/>
        <v>-5.7348074162116715E-2</v>
      </c>
      <c r="P34" s="14">
        <f t="shared" si="4"/>
        <v>0.46483508255145323</v>
      </c>
      <c r="Q34" s="14">
        <f t="shared" si="5"/>
        <v>0.45955001919290633</v>
      </c>
      <c r="R34" s="28">
        <v>9.5090414619014592</v>
      </c>
    </row>
    <row r="35" spans="1:18" x14ac:dyDescent="0.3">
      <c r="A35" s="20">
        <v>1993</v>
      </c>
      <c r="B35" s="14" t="s">
        <v>11</v>
      </c>
      <c r="C35" s="15">
        <v>31466510417.009476</v>
      </c>
      <c r="D35" s="14">
        <v>20069362844.205502</v>
      </c>
      <c r="E35" s="14">
        <f t="shared" si="7"/>
        <v>51535873261.214981</v>
      </c>
      <c r="F35" s="15">
        <v>114611102601.62029</v>
      </c>
      <c r="G35" s="14">
        <v>11500741450.152901</v>
      </c>
      <c r="H35" s="15">
        <v>11705258117.334488</v>
      </c>
      <c r="I35" s="14">
        <f t="shared" si="2"/>
        <v>23205999567.487389</v>
      </c>
      <c r="J35" s="15">
        <v>51809949334.239555</v>
      </c>
      <c r="K35" s="14">
        <v>125546615</v>
      </c>
      <c r="L35" s="14">
        <f t="shared" si="8"/>
        <v>410.49193768557586</v>
      </c>
      <c r="M35" s="14">
        <f t="shared" si="3"/>
        <v>912.89679615511966</v>
      </c>
      <c r="N35" s="14">
        <v>-2586483901.8849301</v>
      </c>
      <c r="O35" s="14">
        <f t="shared" si="6"/>
        <v>-4.9922532932793369E-2</v>
      </c>
      <c r="P35" s="14">
        <f t="shared" si="4"/>
        <v>0.44965864642581677</v>
      </c>
      <c r="Q35" s="14">
        <f t="shared" si="5"/>
        <v>0.44790623935529073</v>
      </c>
      <c r="R35" s="28">
        <v>9.9736647602921007</v>
      </c>
    </row>
    <row r="36" spans="1:18" x14ac:dyDescent="0.3">
      <c r="A36" s="20">
        <v>1994</v>
      </c>
      <c r="B36" s="14" t="s">
        <v>11</v>
      </c>
      <c r="C36" s="15">
        <v>33111419968.73288</v>
      </c>
      <c r="D36" s="14">
        <v>20848787645.541599</v>
      </c>
      <c r="E36" s="14">
        <f t="shared" si="7"/>
        <v>53960207614.274475</v>
      </c>
      <c r="F36" s="15">
        <v>118894595775.99814</v>
      </c>
      <c r="G36" s="14">
        <v>11898238487.3396</v>
      </c>
      <c r="H36" s="15">
        <v>11698285691.490953</v>
      </c>
      <c r="I36" s="14">
        <f t="shared" si="2"/>
        <v>23596524178.830551</v>
      </c>
      <c r="J36" s="15">
        <v>52293456906.266518</v>
      </c>
      <c r="K36" s="14">
        <v>129245139</v>
      </c>
      <c r="L36" s="14">
        <f t="shared" si="8"/>
        <v>417.50280151174178</v>
      </c>
      <c r="M36" s="14">
        <f t="shared" si="3"/>
        <v>919.91541574339703</v>
      </c>
      <c r="N36" s="14">
        <v>-2238523331.3977299</v>
      </c>
      <c r="O36" s="14">
        <f t="shared" si="6"/>
        <v>-4.280694878156887E-2</v>
      </c>
      <c r="P36" s="14">
        <f t="shared" si="4"/>
        <v>0.45384911956753293</v>
      </c>
      <c r="Q36" s="14">
        <f t="shared" si="5"/>
        <v>0.45123282289648925</v>
      </c>
      <c r="R36" s="28">
        <v>12.3681943936948</v>
      </c>
    </row>
    <row r="37" spans="1:18" x14ac:dyDescent="0.3">
      <c r="A37" s="20">
        <v>1995</v>
      </c>
      <c r="B37" s="14" t="s">
        <v>11</v>
      </c>
      <c r="C37" s="15">
        <v>35286091043.313683</v>
      </c>
      <c r="D37" s="14">
        <v>21712525605.749298</v>
      </c>
      <c r="E37" s="14">
        <f t="shared" si="7"/>
        <v>56998616649.062981</v>
      </c>
      <c r="F37" s="15">
        <v>124794869862.95059</v>
      </c>
      <c r="G37" s="14">
        <v>14202096027.2971</v>
      </c>
      <c r="H37" s="15">
        <v>12929596230.40052</v>
      </c>
      <c r="I37" s="14">
        <f t="shared" si="2"/>
        <v>27131692257.69762</v>
      </c>
      <c r="J37" s="15">
        <v>60636022422.617592</v>
      </c>
      <c r="K37" s="14">
        <v>133117476</v>
      </c>
      <c r="L37" s="14">
        <f t="shared" si="8"/>
        <v>428.18282288542628</v>
      </c>
      <c r="M37" s="14">
        <f t="shared" si="3"/>
        <v>937.47923723366409</v>
      </c>
      <c r="N37" s="14">
        <v>-2891413939.85289</v>
      </c>
      <c r="O37" s="14">
        <f t="shared" si="6"/>
        <v>-4.7684756095979934E-2</v>
      </c>
      <c r="P37" s="14">
        <f t="shared" si="4"/>
        <v>0.45673845977529937</v>
      </c>
      <c r="Q37" s="14">
        <f t="shared" si="5"/>
        <v>0.44745171555938573</v>
      </c>
      <c r="R37" s="28">
        <v>12.3435785170513</v>
      </c>
    </row>
    <row r="38" spans="1:18" x14ac:dyDescent="0.3">
      <c r="A38" s="20">
        <v>1996</v>
      </c>
      <c r="B38" s="14" t="s">
        <v>11</v>
      </c>
      <c r="C38" s="15">
        <v>39422733943.214172</v>
      </c>
      <c r="D38" s="14">
        <v>22738125952.6343</v>
      </c>
      <c r="E38" s="14">
        <f t="shared" si="7"/>
        <v>62160859895.848473</v>
      </c>
      <c r="F38" s="15">
        <v>130843154669.55559</v>
      </c>
      <c r="G38" s="14">
        <v>14687606396.005199</v>
      </c>
      <c r="H38" s="15">
        <v>13926871225.741709</v>
      </c>
      <c r="I38" s="14">
        <f t="shared" si="2"/>
        <v>28614477621.74691</v>
      </c>
      <c r="J38" s="15">
        <v>63320122807.12233</v>
      </c>
      <c r="K38" s="14">
        <v>137234810</v>
      </c>
      <c r="L38" s="14">
        <f t="shared" si="8"/>
        <v>452.95257009390309</v>
      </c>
      <c r="M38" s="14">
        <f t="shared" si="3"/>
        <v>953.42540766118736</v>
      </c>
      <c r="N38" s="14">
        <v>-3656463560.51475</v>
      </c>
      <c r="O38" s="14">
        <f t="shared" si="6"/>
        <v>-5.7745680178994632E-2</v>
      </c>
      <c r="P38" s="14">
        <f t="shared" si="4"/>
        <v>0.47507918968199547</v>
      </c>
      <c r="Q38" s="14">
        <f t="shared" si="5"/>
        <v>0.45190180235292149</v>
      </c>
      <c r="R38" s="28">
        <v>10.3738085885002</v>
      </c>
    </row>
    <row r="39" spans="1:18" x14ac:dyDescent="0.3">
      <c r="A39" s="20">
        <v>1997</v>
      </c>
      <c r="B39" s="14" t="s">
        <v>11</v>
      </c>
      <c r="C39" s="15">
        <v>39471472002.946098</v>
      </c>
      <c r="D39" s="14">
        <v>22664194638.559299</v>
      </c>
      <c r="E39" s="14">
        <f t="shared" si="7"/>
        <v>62135666641.505402</v>
      </c>
      <c r="F39" s="15">
        <v>132170422415.14255</v>
      </c>
      <c r="G39" s="14">
        <v>15286325830.130199</v>
      </c>
      <c r="H39" s="15">
        <v>13458920927.123371</v>
      </c>
      <c r="I39" s="14">
        <f t="shared" si="2"/>
        <v>28745246757.253571</v>
      </c>
      <c r="J39" s="15">
        <v>62433300338.09407</v>
      </c>
      <c r="K39" s="14">
        <v>141330267</v>
      </c>
      <c r="L39" s="14">
        <f t="shared" si="8"/>
        <v>439.64868927549259</v>
      </c>
      <c r="M39" s="14">
        <f t="shared" si="3"/>
        <v>935.18837274355781</v>
      </c>
      <c r="N39" s="14">
        <v>-2399446675.5819802</v>
      </c>
      <c r="O39" s="14">
        <f t="shared" si="6"/>
        <v>-3.8432161404063123E-2</v>
      </c>
      <c r="P39" s="14">
        <f t="shared" si="4"/>
        <v>0.47011778812614752</v>
      </c>
      <c r="Q39" s="14">
        <f t="shared" si="5"/>
        <v>0.46041530083448878</v>
      </c>
      <c r="R39" s="28">
        <v>11.3754928865122</v>
      </c>
    </row>
    <row r="40" spans="1:18" x14ac:dyDescent="0.3">
      <c r="A40" s="20">
        <v>1998</v>
      </c>
      <c r="B40" s="14" t="s">
        <v>11</v>
      </c>
      <c r="C40" s="15">
        <v>41254649308.836395</v>
      </c>
      <c r="D40" s="14">
        <v>24050170810.886398</v>
      </c>
      <c r="E40" s="14">
        <f t="shared" si="7"/>
        <v>65304820119.722794</v>
      </c>
      <c r="F40" s="15">
        <v>135541077855.99423</v>
      </c>
      <c r="G40" s="14">
        <v>15736516570.780899</v>
      </c>
      <c r="H40" s="15">
        <v>13715204147.282412</v>
      </c>
      <c r="I40" s="14">
        <f t="shared" si="2"/>
        <v>29451720718.063309</v>
      </c>
      <c r="J40" s="15">
        <v>62191955814.347801</v>
      </c>
      <c r="K40" s="14">
        <v>145476106</v>
      </c>
      <c r="L40" s="14">
        <f t="shared" si="8"/>
        <v>448.90409782980299</v>
      </c>
      <c r="M40" s="14">
        <f t="shared" si="3"/>
        <v>931.70680452495913</v>
      </c>
      <c r="N40" s="14">
        <v>-2038000000</v>
      </c>
      <c r="O40" s="14">
        <f t="shared" si="6"/>
        <v>-3.2769511318854992E-2</v>
      </c>
      <c r="P40" s="14">
        <f t="shared" si="4"/>
        <v>0.48180832816680103</v>
      </c>
      <c r="Q40" s="14">
        <f t="shared" si="5"/>
        <v>0.47356157773814117</v>
      </c>
      <c r="R40" s="28">
        <v>6.22800415424547</v>
      </c>
    </row>
    <row r="41" spans="1:18" x14ac:dyDescent="0.3">
      <c r="A41" s="20">
        <v>1999</v>
      </c>
      <c r="B41" s="14" t="s">
        <v>11</v>
      </c>
      <c r="C41" s="15">
        <v>42058562429.388725</v>
      </c>
      <c r="D41" s="14">
        <v>25233701026.686798</v>
      </c>
      <c r="E41" s="14">
        <f t="shared" si="7"/>
        <v>67292263456.075523</v>
      </c>
      <c r="F41" s="15">
        <v>140502061227.47699</v>
      </c>
      <c r="G41" s="14">
        <v>15850069545.2022</v>
      </c>
      <c r="H41" s="15">
        <v>13919220407.927082</v>
      </c>
      <c r="I41" s="14">
        <f t="shared" si="2"/>
        <v>29769289953.12928</v>
      </c>
      <c r="J41" s="15">
        <v>62973855718.88736</v>
      </c>
      <c r="K41" s="14">
        <v>149694462</v>
      </c>
      <c r="L41" s="14">
        <f t="shared" si="8"/>
        <v>449.53074787813807</v>
      </c>
      <c r="M41" s="14">
        <f t="shared" si="3"/>
        <v>938.59224549988357</v>
      </c>
      <c r="N41" s="14">
        <v>-1905000000</v>
      </c>
      <c r="O41" s="14">
        <f t="shared" si="6"/>
        <v>-3.0250648912206357E-2</v>
      </c>
      <c r="P41" s="14">
        <f t="shared" si="4"/>
        <v>0.47894146796271808</v>
      </c>
      <c r="Q41" s="14">
        <f t="shared" si="5"/>
        <v>0.47272458726392963</v>
      </c>
      <c r="R41" s="28">
        <v>4.14263718082168</v>
      </c>
    </row>
    <row r="42" spans="1:18" x14ac:dyDescent="0.3">
      <c r="A42" s="20">
        <v>2000</v>
      </c>
      <c r="B42" s="14" t="s">
        <v>11</v>
      </c>
      <c r="C42" s="15">
        <v>44621490180.090714</v>
      </c>
      <c r="D42" s="14">
        <v>25554594386.738201</v>
      </c>
      <c r="E42" s="14">
        <f t="shared" si="7"/>
        <v>70176084566.828918</v>
      </c>
      <c r="F42" s="15">
        <v>146487572694.00314</v>
      </c>
      <c r="G42" s="14">
        <v>21010698236.289001</v>
      </c>
      <c r="H42" s="15">
        <v>14392848514.13385</v>
      </c>
      <c r="I42" s="14">
        <f t="shared" si="2"/>
        <v>35403546750.422852</v>
      </c>
      <c r="J42" s="15">
        <v>82017743416.284134</v>
      </c>
      <c r="K42" s="14">
        <v>154369924</v>
      </c>
      <c r="L42" s="14">
        <f t="shared" si="8"/>
        <v>454.59687190640142</v>
      </c>
      <c r="M42" s="14">
        <f t="shared" si="3"/>
        <v>948.93855550517173</v>
      </c>
      <c r="N42" s="14">
        <v>-1239000000</v>
      </c>
      <c r="O42" s="14">
        <f t="shared" si="6"/>
        <v>-1.5106487308623075E-2</v>
      </c>
      <c r="P42" s="14">
        <f t="shared" si="4"/>
        <v>0.47905827966321241</v>
      </c>
      <c r="Q42" s="14">
        <f t="shared" si="5"/>
        <v>0.4316571668002474</v>
      </c>
      <c r="R42" s="28">
        <v>4.3666645129168096</v>
      </c>
    </row>
    <row r="43" spans="1:18" x14ac:dyDescent="0.3">
      <c r="A43" s="20">
        <v>2001</v>
      </c>
      <c r="B43" s="14" t="s">
        <v>11</v>
      </c>
      <c r="C43" s="15">
        <v>44299713530.753258</v>
      </c>
      <c r="D43" s="14">
        <v>27039014762.229</v>
      </c>
      <c r="E43" s="14">
        <f t="shared" si="7"/>
        <v>71338728292.982254</v>
      </c>
      <c r="F43" s="15">
        <v>151694353661.72824</v>
      </c>
      <c r="G43" s="14">
        <v>19233854345.585701</v>
      </c>
      <c r="H43" s="15">
        <v>14289488148.402611</v>
      </c>
      <c r="I43" s="14">
        <f t="shared" si="2"/>
        <v>33523342493.988312</v>
      </c>
      <c r="J43" s="15">
        <v>79484403984.884918</v>
      </c>
      <c r="K43" s="14">
        <v>159217727</v>
      </c>
      <c r="L43" s="14">
        <f t="shared" si="8"/>
        <v>448.05769833017558</v>
      </c>
      <c r="M43" s="14">
        <f t="shared" si="3"/>
        <v>952.74789133077024</v>
      </c>
      <c r="N43" s="14">
        <v>-688000000</v>
      </c>
      <c r="O43" s="14">
        <f t="shared" si="6"/>
        <v>-8.6557861103271645E-3</v>
      </c>
      <c r="P43" s="14">
        <f t="shared" si="4"/>
        <v>0.47027939122944873</v>
      </c>
      <c r="Q43" s="14">
        <f t="shared" si="5"/>
        <v>0.42176000338837855</v>
      </c>
      <c r="R43" s="28">
        <v>3.1482614459061602</v>
      </c>
    </row>
    <row r="44" spans="1:18" x14ac:dyDescent="0.3">
      <c r="A44" s="20">
        <v>2002</v>
      </c>
      <c r="B44" s="14" t="s">
        <v>11</v>
      </c>
      <c r="C44" s="15">
        <v>44634863400.47364</v>
      </c>
      <c r="D44" s="14">
        <v>27402664738.176998</v>
      </c>
      <c r="E44" s="14">
        <f t="shared" si="7"/>
        <v>72037528138.650635</v>
      </c>
      <c r="F44" s="15">
        <v>155499360359.77625</v>
      </c>
      <c r="G44" s="14">
        <v>18428434556.674198</v>
      </c>
      <c r="H44" s="15">
        <v>14121841506.982786</v>
      </c>
      <c r="I44" s="14">
        <f t="shared" si="2"/>
        <v>32550276063.656982</v>
      </c>
      <c r="J44" s="15">
        <v>79904985384.865219</v>
      </c>
      <c r="K44" s="14">
        <v>163262807</v>
      </c>
      <c r="L44" s="14">
        <f t="shared" si="8"/>
        <v>441.2366139132389</v>
      </c>
      <c r="M44" s="14">
        <f t="shared" si="3"/>
        <v>952.44816144669278</v>
      </c>
      <c r="N44" s="14">
        <v>-655000000</v>
      </c>
      <c r="O44" s="14">
        <f t="shared" si="6"/>
        <v>-8.1972357149578227E-3</v>
      </c>
      <c r="P44" s="14">
        <f t="shared" si="4"/>
        <v>0.46326575216758847</v>
      </c>
      <c r="Q44" s="14">
        <f t="shared" si="5"/>
        <v>0.4073622679095355</v>
      </c>
      <c r="R44" s="28">
        <v>3.2903447261315599</v>
      </c>
    </row>
    <row r="45" spans="1:18" x14ac:dyDescent="0.3">
      <c r="A45" s="20">
        <v>2003</v>
      </c>
      <c r="B45" s="14" t="s">
        <v>11</v>
      </c>
      <c r="C45" s="15">
        <v>46605262536.997665</v>
      </c>
      <c r="D45" s="14">
        <v>29315428362.1553</v>
      </c>
      <c r="E45" s="14">
        <f t="shared" si="7"/>
        <v>75920690899.152969</v>
      </c>
      <c r="F45" s="15">
        <v>164482611265.10852</v>
      </c>
      <c r="G45" s="14">
        <v>20980809288.031399</v>
      </c>
      <c r="H45" s="15">
        <v>16497677992.146151</v>
      </c>
      <c r="I45" s="14">
        <f t="shared" si="2"/>
        <v>37478487280.177551</v>
      </c>
      <c r="J45" s="15">
        <v>91760542940.071701</v>
      </c>
      <c r="K45" s="14">
        <v>166876680</v>
      </c>
      <c r="L45" s="14">
        <f t="shared" si="8"/>
        <v>454.95087090151225</v>
      </c>
      <c r="M45" s="14">
        <f t="shared" si="3"/>
        <v>985.6536651203063</v>
      </c>
      <c r="N45" s="14">
        <v>-142000000</v>
      </c>
      <c r="O45" s="14">
        <f t="shared" si="6"/>
        <v>-1.5475061006639795E-3</v>
      </c>
      <c r="P45" s="14">
        <f t="shared" si="4"/>
        <v>0.46157274811734417</v>
      </c>
      <c r="Q45" s="14">
        <f t="shared" si="5"/>
        <v>0.40843794161783176</v>
      </c>
      <c r="R45" s="28">
        <v>2.91413470059477</v>
      </c>
    </row>
    <row r="46" spans="1:18" x14ac:dyDescent="0.3">
      <c r="A46" s="20">
        <v>2004</v>
      </c>
      <c r="B46" s="14" t="s">
        <v>11</v>
      </c>
      <c r="C46" s="15">
        <v>47932693636.637115</v>
      </c>
      <c r="D46" s="14">
        <v>34408736945.7845</v>
      </c>
      <c r="E46" s="14">
        <f t="shared" si="7"/>
        <v>82341430582.421616</v>
      </c>
      <c r="F46" s="15">
        <v>176895883686.61929</v>
      </c>
      <c r="G46" s="14">
        <v>24874118464.478001</v>
      </c>
      <c r="H46" s="15">
        <v>21114399861.038734</v>
      </c>
      <c r="I46" s="14">
        <f t="shared" si="2"/>
        <v>45988518325.516739</v>
      </c>
      <c r="J46" s="15">
        <v>107759683863.12315</v>
      </c>
      <c r="K46" s="14">
        <v>170648620</v>
      </c>
      <c r="L46" s="14">
        <f t="shared" si="8"/>
        <v>482.52034257541385</v>
      </c>
      <c r="M46" s="14">
        <f t="shared" si="3"/>
        <v>1036.6089317723126</v>
      </c>
      <c r="N46" s="14">
        <v>-3362000000</v>
      </c>
      <c r="O46" s="14">
        <f t="shared" si="6"/>
        <v>-3.1199052182358179E-2</v>
      </c>
      <c r="P46" s="14">
        <f t="shared" si="4"/>
        <v>0.46547963053958874</v>
      </c>
      <c r="Q46" s="14">
        <f t="shared" si="5"/>
        <v>0.42676923944887929</v>
      </c>
      <c r="R46" s="28">
        <v>7.4446246934273796</v>
      </c>
    </row>
    <row r="47" spans="1:18" x14ac:dyDescent="0.3">
      <c r="A47" s="20">
        <v>2005</v>
      </c>
      <c r="B47" s="14" t="s">
        <v>11</v>
      </c>
      <c r="C47" s="15">
        <v>51298238602.677231</v>
      </c>
      <c r="D47" s="14">
        <v>36648515306.224602</v>
      </c>
      <c r="E47" s="14">
        <f t="shared" si="7"/>
        <v>87946753908.901825</v>
      </c>
      <c r="F47" s="15">
        <v>188427333766.08405</v>
      </c>
      <c r="G47" s="14">
        <v>27565198053.8297</v>
      </c>
      <c r="H47" s="15">
        <v>23918807364.179146</v>
      </c>
      <c r="I47" s="14">
        <f t="shared" si="2"/>
        <v>51484005418.00885</v>
      </c>
      <c r="J47" s="15">
        <v>120055291992.93773</v>
      </c>
      <c r="K47" s="14">
        <v>174372098</v>
      </c>
      <c r="L47" s="14">
        <f t="shared" si="8"/>
        <v>504.36253803003405</v>
      </c>
      <c r="M47" s="14">
        <f t="shared" si="3"/>
        <v>1080.6048440507038</v>
      </c>
      <c r="N47" s="14">
        <v>-6242200000</v>
      </c>
      <c r="O47" s="14">
        <f t="shared" si="6"/>
        <v>-5.1994376061050257E-2</v>
      </c>
      <c r="P47" s="14">
        <f t="shared" si="4"/>
        <v>0.4667409560551336</v>
      </c>
      <c r="Q47" s="14">
        <f t="shared" si="5"/>
        <v>0.42883578527331728</v>
      </c>
      <c r="R47" s="28">
        <v>9.0633273703042008</v>
      </c>
    </row>
    <row r="48" spans="1:18" x14ac:dyDescent="0.3">
      <c r="A48" s="20">
        <v>2006</v>
      </c>
      <c r="B48" s="14" t="s">
        <v>11</v>
      </c>
      <c r="C48" s="15">
        <v>51952063236.807686</v>
      </c>
      <c r="D48" s="14">
        <v>37978381505.315002</v>
      </c>
      <c r="E48" s="14">
        <f t="shared" si="7"/>
        <v>89930444742.122681</v>
      </c>
      <c r="F48" s="15">
        <v>199542632868.62265</v>
      </c>
      <c r="G48" s="14">
        <v>29659987369.8139</v>
      </c>
      <c r="H48" s="15">
        <v>27000481149.948376</v>
      </c>
      <c r="I48" s="14">
        <f t="shared" si="2"/>
        <v>56660468519.762276</v>
      </c>
      <c r="J48" s="15">
        <v>137264061106.04344</v>
      </c>
      <c r="K48" s="14">
        <v>178069984</v>
      </c>
      <c r="L48" s="14">
        <f t="shared" si="8"/>
        <v>505.02865627326997</v>
      </c>
      <c r="M48" s="14">
        <f t="shared" si="3"/>
        <v>1120.5854484078723</v>
      </c>
      <c r="N48" s="14">
        <v>-9532000000</v>
      </c>
      <c r="O48" s="14">
        <f t="shared" si="6"/>
        <v>-6.9442794590173509E-2</v>
      </c>
      <c r="P48" s="14">
        <f t="shared" si="4"/>
        <v>0.45068286134789148</v>
      </c>
      <c r="Q48" s="14">
        <f t="shared" si="5"/>
        <v>0.41278443944616494</v>
      </c>
      <c r="R48" s="28">
        <v>7.9210844005878798</v>
      </c>
    </row>
    <row r="49" spans="1:18" x14ac:dyDescent="0.3">
      <c r="A49" s="20">
        <v>2007</v>
      </c>
      <c r="B49" s="14" t="s">
        <v>11</v>
      </c>
      <c r="C49" s="15">
        <v>53730642990.026634</v>
      </c>
      <c r="D49" s="14">
        <v>40914088397.627998</v>
      </c>
      <c r="E49" s="14">
        <f t="shared" si="7"/>
        <v>94644731387.654633</v>
      </c>
      <c r="F49" s="15">
        <v>209186163704.71298</v>
      </c>
      <c r="G49" s="14">
        <v>33220806079.737202</v>
      </c>
      <c r="H49" s="15">
        <v>30448443287.781483</v>
      </c>
      <c r="I49" s="14">
        <f t="shared" si="2"/>
        <v>63669249367.518684</v>
      </c>
      <c r="J49" s="15">
        <v>152385716311.91638</v>
      </c>
      <c r="K49" s="14">
        <v>181924521</v>
      </c>
      <c r="L49" s="14">
        <f t="shared" si="8"/>
        <v>520.24175118017558</v>
      </c>
      <c r="M49" s="14">
        <f t="shared" si="3"/>
        <v>1149.8513919666332</v>
      </c>
      <c r="N49" s="14">
        <v>-10421000000</v>
      </c>
      <c r="O49" s="14">
        <f t="shared" si="6"/>
        <v>-6.8385674538349692E-2</v>
      </c>
      <c r="P49" s="14">
        <f t="shared" si="4"/>
        <v>0.45244259807381454</v>
      </c>
      <c r="Q49" s="14">
        <f t="shared" si="5"/>
        <v>0.41781638665657422</v>
      </c>
      <c r="R49" s="28">
        <v>7.59868441050775</v>
      </c>
    </row>
    <row r="50" spans="1:18" x14ac:dyDescent="0.3">
      <c r="A50" s="20">
        <v>2008</v>
      </c>
      <c r="B50" s="14" t="s">
        <v>11</v>
      </c>
      <c r="C50" s="15">
        <v>54701737762.213463</v>
      </c>
      <c r="D50" s="14">
        <v>44380571510.632599</v>
      </c>
      <c r="E50" s="14">
        <f t="shared" si="7"/>
        <v>99082309272.846069</v>
      </c>
      <c r="F50" s="15">
        <v>212745268527.16455</v>
      </c>
      <c r="G50" s="14">
        <v>38267960637.285896</v>
      </c>
      <c r="H50" s="15">
        <v>36970493952.499336</v>
      </c>
      <c r="I50" s="14">
        <f t="shared" si="2"/>
        <v>75238454589.785233</v>
      </c>
      <c r="J50" s="15">
        <v>170077814106.3049</v>
      </c>
      <c r="K50" s="14">
        <v>185931955</v>
      </c>
      <c r="L50" s="14">
        <f t="shared" si="8"/>
        <v>532.89553843956548</v>
      </c>
      <c r="M50" s="14">
        <f t="shared" si="3"/>
        <v>1144.2103565638545</v>
      </c>
      <c r="N50" s="14">
        <v>-16908500000</v>
      </c>
      <c r="O50" s="14">
        <f t="shared" si="6"/>
        <v>-9.9416258898009854E-2</v>
      </c>
      <c r="P50" s="14">
        <f t="shared" si="4"/>
        <v>0.46573214040807054</v>
      </c>
      <c r="Q50" s="14">
        <f t="shared" si="5"/>
        <v>0.44237665556283801</v>
      </c>
      <c r="R50" s="28">
        <v>20.286121092955401</v>
      </c>
    </row>
    <row r="51" spans="1:18" x14ac:dyDescent="0.3">
      <c r="A51" s="20">
        <v>2009</v>
      </c>
      <c r="B51" s="14" t="s">
        <v>11</v>
      </c>
      <c r="C51" s="15">
        <v>56614986135.653168</v>
      </c>
      <c r="D51" s="14">
        <v>42069731597.0923</v>
      </c>
      <c r="E51" s="14">
        <f t="shared" si="7"/>
        <v>98684717732.745468</v>
      </c>
      <c r="F51" s="15">
        <v>218769488047.60428</v>
      </c>
      <c r="G51" s="14">
        <v>38199820887.840897</v>
      </c>
      <c r="H51" s="15">
        <v>32271030073.262733</v>
      </c>
      <c r="I51" s="14">
        <f t="shared" si="2"/>
        <v>70470850961.103638</v>
      </c>
      <c r="J51" s="15">
        <v>168152775283.03162</v>
      </c>
      <c r="K51" s="14">
        <v>190123222</v>
      </c>
      <c r="L51" s="14">
        <f t="shared" si="8"/>
        <v>519.0566238812504</v>
      </c>
      <c r="M51" s="14">
        <f t="shared" si="3"/>
        <v>1150.6721048920804</v>
      </c>
      <c r="N51" s="14">
        <v>-10180000000</v>
      </c>
      <c r="O51" s="14">
        <f t="shared" si="6"/>
        <v>-6.0540184263180988E-2</v>
      </c>
      <c r="P51" s="14">
        <f t="shared" si="4"/>
        <v>0.45108995140707947</v>
      </c>
      <c r="Q51" s="14">
        <f t="shared" si="5"/>
        <v>0.41908824188294491</v>
      </c>
      <c r="R51" s="28">
        <v>13.647765063976101</v>
      </c>
    </row>
    <row r="52" spans="1:18" x14ac:dyDescent="0.3">
      <c r="A52" s="20">
        <v>2010</v>
      </c>
      <c r="B52" s="14" t="s">
        <v>11</v>
      </c>
      <c r="C52" s="15">
        <v>56744943401.685539</v>
      </c>
      <c r="D52" s="14">
        <v>43510255484.516998</v>
      </c>
      <c r="E52" s="14">
        <f t="shared" si="7"/>
        <v>100255198886.20255</v>
      </c>
      <c r="F52" s="15">
        <v>222284432535.76007</v>
      </c>
      <c r="G52" s="14">
        <v>41246976135.6026</v>
      </c>
      <c r="H52" s="15">
        <v>34936150283.975128</v>
      </c>
      <c r="I52" s="14">
        <f t="shared" si="2"/>
        <v>76183126419.577728</v>
      </c>
      <c r="J52" s="15">
        <v>177165635077.06534</v>
      </c>
      <c r="K52" s="14">
        <v>194454498</v>
      </c>
      <c r="L52" s="14">
        <f t="shared" si="8"/>
        <v>515.57150859119008</v>
      </c>
      <c r="M52" s="14">
        <f t="shared" si="3"/>
        <v>1143.1179778405542</v>
      </c>
      <c r="N52" s="14">
        <v>-11362000000</v>
      </c>
      <c r="O52" s="14">
        <f t="shared" si="6"/>
        <v>-6.41320761504207E-2</v>
      </c>
      <c r="P52" s="14">
        <f t="shared" si="4"/>
        <v>0.4510221329605435</v>
      </c>
      <c r="Q52" s="14">
        <f t="shared" si="5"/>
        <v>0.43001074325976824</v>
      </c>
      <c r="R52" s="28">
        <v>12.938870563489001</v>
      </c>
    </row>
    <row r="53" spans="1:18" x14ac:dyDescent="0.3">
      <c r="A53" s="20">
        <v>2011</v>
      </c>
      <c r="B53" s="14" t="s">
        <v>11</v>
      </c>
      <c r="C53" s="15">
        <v>57858285926.019707</v>
      </c>
      <c r="D53" s="14">
        <v>45471450939.864601</v>
      </c>
      <c r="E53" s="14">
        <f t="shared" si="7"/>
        <v>103329736865.88431</v>
      </c>
      <c r="F53" s="15">
        <v>228393711033.23239</v>
      </c>
      <c r="G53" s="14">
        <v>53672771298.918198</v>
      </c>
      <c r="H53" s="15">
        <v>43789238847.291481</v>
      </c>
      <c r="I53" s="14">
        <f t="shared" si="2"/>
        <v>97462010146.209686</v>
      </c>
      <c r="J53" s="15">
        <v>213587413183.99557</v>
      </c>
      <c r="K53" s="14">
        <v>198602738</v>
      </c>
      <c r="L53" s="14">
        <f t="shared" si="8"/>
        <v>520.28354647298124</v>
      </c>
      <c r="M53" s="14">
        <f t="shared" si="3"/>
        <v>1150.0028314475321</v>
      </c>
      <c r="N53" s="14">
        <v>-12667000000</v>
      </c>
      <c r="O53" s="14">
        <f t="shared" si="6"/>
        <v>-5.9305929179862167E-2</v>
      </c>
      <c r="P53" s="14">
        <f t="shared" si="4"/>
        <v>0.45241936127938887</v>
      </c>
      <c r="Q53" s="14">
        <f t="shared" si="5"/>
        <v>0.45630970801753529</v>
      </c>
      <c r="R53" s="28">
        <v>11.9160927116277</v>
      </c>
    </row>
    <row r="54" spans="1:18" x14ac:dyDescent="0.3">
      <c r="A54" s="20">
        <v>2012</v>
      </c>
      <c r="B54" s="14" t="s">
        <v>11</v>
      </c>
      <c r="C54" s="15">
        <v>59953989502.068253</v>
      </c>
      <c r="D54" s="14">
        <v>46629820045.524696</v>
      </c>
      <c r="E54" s="14">
        <f t="shared" si="7"/>
        <v>106583809547.59296</v>
      </c>
      <c r="F54" s="15">
        <v>236403554808.34534</v>
      </c>
      <c r="G54" s="14">
        <v>53201914477.565002</v>
      </c>
      <c r="H54" s="15">
        <v>47791041668.765381</v>
      </c>
      <c r="I54" s="14">
        <f t="shared" si="2"/>
        <v>100992956146.33038</v>
      </c>
      <c r="J54" s="15">
        <v>224383620829.56964</v>
      </c>
      <c r="K54" s="14">
        <v>202205861</v>
      </c>
      <c r="L54" s="14">
        <f t="shared" si="8"/>
        <v>527.10544106133977</v>
      </c>
      <c r="M54" s="14">
        <f t="shared" si="3"/>
        <v>1169.1231581479497</v>
      </c>
      <c r="N54" s="14">
        <v>-15593000000</v>
      </c>
      <c r="O54" s="14">
        <f t="shared" si="6"/>
        <v>-6.9492594612525882E-2</v>
      </c>
      <c r="P54" s="14">
        <f t="shared" si="4"/>
        <v>0.45085535889678768</v>
      </c>
      <c r="Q54" s="14">
        <f t="shared" si="5"/>
        <v>0.45009058937969221</v>
      </c>
      <c r="R54" s="28">
        <v>9.6823518605567997</v>
      </c>
    </row>
    <row r="55" spans="1:18" x14ac:dyDescent="0.3">
      <c r="A55" s="20">
        <v>2013</v>
      </c>
      <c r="B55" s="14" t="s">
        <v>11</v>
      </c>
      <c r="C55" s="15">
        <v>61557780975.68412</v>
      </c>
      <c r="D55" s="14">
        <v>46979746493.569901</v>
      </c>
      <c r="E55" s="14">
        <f t="shared" si="7"/>
        <v>108537527469.25403</v>
      </c>
      <c r="F55" s="15">
        <v>246796934575.61938</v>
      </c>
      <c r="G55" s="14">
        <v>55104278218.476303</v>
      </c>
      <c r="H55" s="15">
        <v>46745310692.447525</v>
      </c>
      <c r="I55" s="14">
        <f t="shared" si="2"/>
        <v>101849588910.92383</v>
      </c>
      <c r="J55" s="15">
        <v>231218567178.97867</v>
      </c>
      <c r="K55" s="14">
        <v>205337562</v>
      </c>
      <c r="L55" s="14">
        <f t="shared" si="8"/>
        <v>528.58096887920601</v>
      </c>
      <c r="M55" s="14">
        <f t="shared" si="3"/>
        <v>1201.9083706449157</v>
      </c>
      <c r="N55" s="14">
        <v>-16099000000</v>
      </c>
      <c r="O55" s="14">
        <f t="shared" si="6"/>
        <v>-6.9626761364446552E-2</v>
      </c>
      <c r="P55" s="14">
        <f t="shared" si="4"/>
        <v>0.43978474714805577</v>
      </c>
      <c r="Q55" s="14">
        <f t="shared" si="5"/>
        <v>0.44049052873892008</v>
      </c>
      <c r="R55" s="28">
        <v>7.6921561189957002</v>
      </c>
    </row>
    <row r="56" spans="1:18" x14ac:dyDescent="0.3">
      <c r="A56" s="20">
        <v>2014</v>
      </c>
      <c r="B56" s="14" t="s">
        <v>11</v>
      </c>
      <c r="C56" s="15">
        <v>63094589296.440453</v>
      </c>
      <c r="D56" s="14">
        <v>49108044693.511101</v>
      </c>
      <c r="E56" s="14">
        <f t="shared" si="7"/>
        <v>112202633989.95155</v>
      </c>
      <c r="F56" s="15">
        <v>258333970574.44244</v>
      </c>
      <c r="G56" s="14">
        <v>58022369257.804703</v>
      </c>
      <c r="H56" s="15">
        <v>48933664082.486633</v>
      </c>
      <c r="I56" s="14">
        <f t="shared" si="2"/>
        <v>106956033340.29134</v>
      </c>
      <c r="J56" s="15">
        <v>244360888750.80704</v>
      </c>
      <c r="K56" s="14">
        <v>208251628</v>
      </c>
      <c r="L56" s="14">
        <f t="shared" si="8"/>
        <v>538.78394645707908</v>
      </c>
      <c r="M56" s="14">
        <f t="shared" si="3"/>
        <v>1240.4895609000591</v>
      </c>
      <c r="N56" s="14">
        <v>-17898000000</v>
      </c>
      <c r="O56" s="14">
        <f t="shared" si="6"/>
        <v>-7.3244127124827738E-2</v>
      </c>
      <c r="P56" s="14">
        <f t="shared" si="4"/>
        <v>0.43433170535200222</v>
      </c>
      <c r="Q56" s="14">
        <f t="shared" si="5"/>
        <v>0.43769702216692441</v>
      </c>
      <c r="R56" s="28">
        <v>7.1893840284702497</v>
      </c>
    </row>
    <row r="57" spans="1:18" x14ac:dyDescent="0.3">
      <c r="A57" s="20">
        <v>2015</v>
      </c>
      <c r="B57" s="14" t="s">
        <v>11</v>
      </c>
      <c r="C57" s="15">
        <v>64438524763.90564</v>
      </c>
      <c r="D57" s="14">
        <v>51651855583.894203</v>
      </c>
      <c r="E57" s="14">
        <f t="shared" si="7"/>
        <v>116090380347.79984</v>
      </c>
      <c r="F57" s="15">
        <v>270556131701.17093</v>
      </c>
      <c r="G57" s="14">
        <v>64438524763.905602</v>
      </c>
      <c r="H57" s="15">
        <v>51651855583.894218</v>
      </c>
      <c r="I57" s="14">
        <f t="shared" si="2"/>
        <v>116090380347.79982</v>
      </c>
      <c r="J57" s="15">
        <v>270556131701.17093</v>
      </c>
      <c r="K57" s="14">
        <v>210969298</v>
      </c>
      <c r="L57" s="14">
        <f t="shared" si="8"/>
        <v>550.27144446297507</v>
      </c>
      <c r="M57" s="14">
        <f t="shared" si="3"/>
        <v>1282.4431529424292</v>
      </c>
      <c r="N57" s="14">
        <v>-17108000000</v>
      </c>
      <c r="O57" s="14">
        <f t="shared" si="6"/>
        <v>-6.3232719555939593E-2</v>
      </c>
      <c r="P57" s="14">
        <f t="shared" si="4"/>
        <v>0.42908057421526702</v>
      </c>
      <c r="Q57" s="14">
        <f t="shared" si="5"/>
        <v>0.42908057421526696</v>
      </c>
      <c r="R57" s="28">
        <v>2.5293281725422601</v>
      </c>
    </row>
    <row r="58" spans="1:18" x14ac:dyDescent="0.3">
      <c r="A58" s="20">
        <v>2016</v>
      </c>
      <c r="B58" s="14" t="s">
        <v>11</v>
      </c>
      <c r="C58" s="15">
        <v>64537726550.368698</v>
      </c>
      <c r="D58" s="14">
        <v>54592582112.125504</v>
      </c>
      <c r="E58" s="14">
        <f t="shared" si="7"/>
        <v>119130308662.4942</v>
      </c>
      <c r="F58" s="15">
        <v>285509054412.11194</v>
      </c>
      <c r="G58" s="14">
        <v>70028310503.158295</v>
      </c>
      <c r="H58" s="15">
        <v>56924189379.440285</v>
      </c>
      <c r="I58" s="14">
        <f t="shared" si="2"/>
        <v>126952499882.59857</v>
      </c>
      <c r="J58" s="15">
        <v>313629858859.58698</v>
      </c>
      <c r="K58" s="14">
        <v>213524840</v>
      </c>
      <c r="L58" s="14">
        <f t="shared" si="8"/>
        <v>557.92248181754496</v>
      </c>
      <c r="M58" s="14">
        <f t="shared" si="3"/>
        <v>1337.1233736183196</v>
      </c>
      <c r="N58" s="14">
        <v>-20380000000</v>
      </c>
      <c r="O58" s="14">
        <f t="shared" si="6"/>
        <v>-6.4981057843488649E-2</v>
      </c>
      <c r="P58" s="14">
        <f t="shared" si="4"/>
        <v>0.4172557991472246</v>
      </c>
      <c r="Q58" s="14">
        <f t="shared" si="5"/>
        <v>0.4047844817589118</v>
      </c>
      <c r="R58" s="28">
        <v>3.7651191635658399</v>
      </c>
    </row>
    <row r="59" spans="1:18" x14ac:dyDescent="0.3">
      <c r="A59" s="20">
        <v>2017</v>
      </c>
      <c r="B59" s="14" t="s">
        <v>11</v>
      </c>
      <c r="C59" s="15">
        <v>65968066574.368622</v>
      </c>
      <c r="D59" s="14">
        <v>57107855528.893402</v>
      </c>
      <c r="E59" s="14">
        <f t="shared" si="7"/>
        <v>123075922103.26202</v>
      </c>
      <c r="F59" s="15">
        <v>298164602724.35638</v>
      </c>
      <c r="G59" s="14">
        <v>74500419799.259598</v>
      </c>
      <c r="H59" s="15">
        <v>61393933900.698395</v>
      </c>
      <c r="I59" s="14">
        <f t="shared" si="2"/>
        <v>135894353699.95799</v>
      </c>
      <c r="J59" s="15">
        <v>339205615769.18677</v>
      </c>
      <c r="K59" s="14">
        <v>216379655</v>
      </c>
      <c r="L59" s="14">
        <f t="shared" si="8"/>
        <v>568.79618420346412</v>
      </c>
      <c r="M59" s="14">
        <f t="shared" si="3"/>
        <v>1377.9696742947315</v>
      </c>
      <c r="N59" s="14">
        <v>-29594000000</v>
      </c>
      <c r="O59" s="14">
        <f t="shared" si="6"/>
        <v>-8.7245017842326356E-2</v>
      </c>
      <c r="P59" s="14">
        <f t="shared" si="4"/>
        <v>0.41277844847680251</v>
      </c>
      <c r="Q59" s="14">
        <f t="shared" si="5"/>
        <v>0.40062530625208637</v>
      </c>
      <c r="R59" s="28">
        <v>4.0853736803260396</v>
      </c>
    </row>
    <row r="60" spans="1:18" x14ac:dyDescent="0.3">
      <c r="A60" s="20">
        <v>2018</v>
      </c>
      <c r="B60" s="14" t="s">
        <v>11</v>
      </c>
      <c r="C60" s="15">
        <v>68525319483.285614</v>
      </c>
      <c r="D60" s="14">
        <v>62352089388.908897</v>
      </c>
      <c r="E60" s="14">
        <f t="shared" si="7"/>
        <v>130877408872.19452</v>
      </c>
      <c r="F60" s="15">
        <v>316506802375.21405</v>
      </c>
      <c r="G60" s="14">
        <v>77106160166.696793</v>
      </c>
      <c r="H60" s="15">
        <v>66200859473.611031</v>
      </c>
      <c r="I60" s="14">
        <f t="shared" si="2"/>
        <v>143307019640.30783</v>
      </c>
      <c r="J60" s="15">
        <v>356128224957.08539</v>
      </c>
      <c r="K60" s="14">
        <v>219731479</v>
      </c>
      <c r="L60" s="14">
        <f t="shared" si="8"/>
        <v>595.624302297599</v>
      </c>
      <c r="M60" s="14">
        <f t="shared" si="3"/>
        <v>1440.4253947392492</v>
      </c>
      <c r="N60" s="14">
        <v>-31911000000</v>
      </c>
      <c r="O60" s="14">
        <f t="shared" si="6"/>
        <v>-8.9605366167889056E-2</v>
      </c>
      <c r="P60" s="14">
        <f t="shared" si="4"/>
        <v>0.41350583270258223</v>
      </c>
      <c r="Q60" s="14">
        <f t="shared" si="5"/>
        <v>0.40240286952143933</v>
      </c>
      <c r="R60" s="28">
        <v>5.0780572586891699</v>
      </c>
    </row>
    <row r="61" spans="1:18" x14ac:dyDescent="0.3">
      <c r="A61" s="20">
        <v>2019</v>
      </c>
      <c r="B61" s="14" t="s">
        <v>11</v>
      </c>
      <c r="C61" s="15">
        <v>69168881079.086166</v>
      </c>
      <c r="D61" s="14">
        <v>62506603243.360802</v>
      </c>
      <c r="E61" s="14">
        <f t="shared" si="7"/>
        <v>131675484322.44696</v>
      </c>
      <c r="F61" s="15">
        <v>324411993155.50702</v>
      </c>
      <c r="G61" s="14">
        <v>66357251243.935997</v>
      </c>
      <c r="H61" s="15">
        <v>62782394174.767242</v>
      </c>
      <c r="I61" s="14">
        <f t="shared" si="2"/>
        <v>129139645418.70325</v>
      </c>
      <c r="J61" s="15">
        <v>320909489229.72314</v>
      </c>
      <c r="K61" s="14">
        <v>223293280</v>
      </c>
      <c r="L61" s="14">
        <f t="shared" si="8"/>
        <v>589.69747912900448</v>
      </c>
      <c r="M61" s="14">
        <f t="shared" si="3"/>
        <v>1452.8515733008492</v>
      </c>
      <c r="N61" s="14">
        <v>-22881000000</v>
      </c>
      <c r="O61" s="14">
        <f t="shared" si="6"/>
        <v>-7.1300478072247431E-2</v>
      </c>
      <c r="P61" s="14">
        <f t="shared" si="4"/>
        <v>0.40588969304636113</v>
      </c>
      <c r="Q61" s="14">
        <f t="shared" si="5"/>
        <v>0.40241765903736987</v>
      </c>
      <c r="R61" s="28">
        <v>10.5783618004555</v>
      </c>
    </row>
    <row r="62" spans="1:18" x14ac:dyDescent="0.3">
      <c r="A62" s="20">
        <v>2020</v>
      </c>
      <c r="B62" s="14" t="s">
        <v>11</v>
      </c>
      <c r="C62" s="15">
        <v>71876566864.316223</v>
      </c>
      <c r="D62" s="14">
        <v>58915514132.352402</v>
      </c>
      <c r="E62" s="14">
        <f t="shared" si="7"/>
        <v>130792080996.66862</v>
      </c>
      <c r="F62" s="15">
        <v>320278700685.87091</v>
      </c>
      <c r="G62" s="14">
        <v>65655423445.512802</v>
      </c>
      <c r="H62" s="15">
        <v>55847519803.341049</v>
      </c>
      <c r="I62" s="14">
        <f t="shared" si="2"/>
        <v>121502943248.85385</v>
      </c>
      <c r="J62" s="15">
        <v>300425666773.04279</v>
      </c>
      <c r="K62" s="14">
        <v>227196741</v>
      </c>
      <c r="L62" s="14">
        <f t="shared" si="8"/>
        <v>575.67762821328768</v>
      </c>
      <c r="M62" s="14">
        <f t="shared" si="3"/>
        <v>1409.6976007497876</v>
      </c>
      <c r="N62" s="14">
        <v>-22172000000</v>
      </c>
      <c r="O62" s="14">
        <f t="shared" si="6"/>
        <v>-7.3801949873843115E-2</v>
      </c>
      <c r="P62" s="14">
        <f t="shared" si="4"/>
        <v>0.40836958785139255</v>
      </c>
      <c r="Q62" s="14">
        <f t="shared" si="5"/>
        <v>0.40443596099478246</v>
      </c>
      <c r="R62" s="28">
        <v>9.7399931389813101</v>
      </c>
    </row>
    <row r="63" spans="1:18" s="18" customFormat="1" ht="16.8" thickBot="1" x14ac:dyDescent="0.35">
      <c r="A63" s="21">
        <v>2021</v>
      </c>
      <c r="B63" s="16" t="s">
        <v>11</v>
      </c>
      <c r="C63" s="15">
        <v>74374757734.48819</v>
      </c>
      <c r="D63" s="16">
        <v>63517023299.3629</v>
      </c>
      <c r="E63" s="16">
        <f t="shared" si="7"/>
        <v>137891781033.85107</v>
      </c>
      <c r="F63" s="17">
        <v>341055457917.5177</v>
      </c>
      <c r="G63" s="14">
        <v>78964187582.138107</v>
      </c>
      <c r="H63" s="15">
        <v>65460083294.584633</v>
      </c>
      <c r="I63" s="14">
        <f t="shared" si="2"/>
        <v>144424270876.72275</v>
      </c>
      <c r="J63" s="15">
        <v>348262544719.17773</v>
      </c>
      <c r="K63" s="16">
        <v>231402117</v>
      </c>
      <c r="L63" s="16">
        <f t="shared" si="8"/>
        <v>595.89680000140652</v>
      </c>
      <c r="M63" s="16">
        <f t="shared" si="3"/>
        <v>1473.8648995052959</v>
      </c>
      <c r="N63" s="16">
        <v>-37518000000</v>
      </c>
      <c r="O63" s="14">
        <f t="shared" si="6"/>
        <v>-0.10772906983222305</v>
      </c>
      <c r="P63" s="14">
        <f t="shared" si="4"/>
        <v>0.40430897038216995</v>
      </c>
      <c r="Q63" s="14">
        <f t="shared" si="5"/>
        <v>0.41469940729106997</v>
      </c>
      <c r="R63" s="28">
        <v>9.4962105612497894</v>
      </c>
    </row>
    <row r="64" spans="1:18" x14ac:dyDescent="0.3">
      <c r="A64" s="20">
        <v>1960</v>
      </c>
      <c r="B64" s="14" t="s">
        <v>55</v>
      </c>
      <c r="C64" s="15">
        <v>1494135483.4452362</v>
      </c>
      <c r="D64" s="14">
        <v>1421255928.59354</v>
      </c>
      <c r="E64" s="14">
        <f t="shared" si="7"/>
        <v>2915391412.0387764</v>
      </c>
      <c r="F64" s="15">
        <v>6250550069.8712301</v>
      </c>
      <c r="G64" s="14">
        <v>452628709.26470602</v>
      </c>
      <c r="H64" s="15">
        <v>291662866.82773107</v>
      </c>
      <c r="I64" s="14">
        <f t="shared" si="2"/>
        <v>744291576.09243703</v>
      </c>
      <c r="J64" s="15">
        <v>1409873949.5798321</v>
      </c>
      <c r="K64" s="14">
        <v>9874476</v>
      </c>
      <c r="L64" s="14">
        <f t="shared" si="8"/>
        <v>295.24517676064801</v>
      </c>
      <c r="M64" s="14">
        <f t="shared" si="3"/>
        <v>633.00068478279047</v>
      </c>
      <c r="N64" s="14"/>
      <c r="O64" s="14"/>
      <c r="P64" s="14">
        <f t="shared" si="4"/>
        <v>0.46642157561323838</v>
      </c>
      <c r="Q64" s="14">
        <f t="shared" si="5"/>
        <v>0.52791356015496949</v>
      </c>
      <c r="R64" s="29">
        <v>-1.544676806092</v>
      </c>
    </row>
    <row r="65" spans="1:18" x14ac:dyDescent="0.3">
      <c r="A65" s="20">
        <v>1961</v>
      </c>
      <c r="B65" s="14" t="s">
        <v>55</v>
      </c>
      <c r="C65" s="15">
        <v>1608086924.9691486</v>
      </c>
      <c r="D65" s="14">
        <v>1431007379.9214201</v>
      </c>
      <c r="E65" s="14">
        <f t="shared" si="7"/>
        <v>3039094304.8905687</v>
      </c>
      <c r="F65" s="15">
        <v>6530550069.8712254</v>
      </c>
      <c r="G65" s="14">
        <v>475327540.50420201</v>
      </c>
      <c r="H65" s="15">
        <v>296874842.56302524</v>
      </c>
      <c r="I65" s="14">
        <f t="shared" si="2"/>
        <v>772202383.06722724</v>
      </c>
      <c r="J65" s="15">
        <v>1444327731.092437</v>
      </c>
      <c r="K65" s="14">
        <v>10111639</v>
      </c>
      <c r="L65" s="14">
        <f t="shared" si="8"/>
        <v>300.55407485280762</v>
      </c>
      <c r="M65" s="14">
        <f t="shared" si="3"/>
        <v>645.84485955948639</v>
      </c>
      <c r="N65" s="14"/>
      <c r="O65" s="14"/>
      <c r="P65" s="14">
        <f t="shared" si="4"/>
        <v>0.46536574597467195</v>
      </c>
      <c r="Q65" s="14">
        <f t="shared" si="5"/>
        <v>0.53464484994909112</v>
      </c>
      <c r="R65" s="28">
        <v>1.1344436397999</v>
      </c>
    </row>
    <row r="66" spans="1:18" x14ac:dyDescent="0.3">
      <c r="A66" s="20">
        <v>1962</v>
      </c>
      <c r="B66" s="14" t="s">
        <v>55</v>
      </c>
      <c r="C66" s="15">
        <v>1657490922.2506485</v>
      </c>
      <c r="D66" s="14">
        <v>1517997735.3638301</v>
      </c>
      <c r="E66" s="14">
        <f t="shared" ref="E66:E97" si="9">C66+D66</f>
        <v>3175488657.6144786</v>
      </c>
      <c r="F66" s="15">
        <v>6779887748.7868137</v>
      </c>
      <c r="G66" s="14">
        <v>445915395.32921797</v>
      </c>
      <c r="H66" s="15">
        <v>302409326.31687242</v>
      </c>
      <c r="I66" s="14">
        <f t="shared" si="2"/>
        <v>748324721.64609039</v>
      </c>
      <c r="J66" s="15">
        <v>1434156378.6008229</v>
      </c>
      <c r="K66" s="14">
        <v>10352180</v>
      </c>
      <c r="L66" s="14">
        <f t="shared" ref="L66:L97" si="10">E66/K66</f>
        <v>306.74588904119503</v>
      </c>
      <c r="M66" s="14">
        <f t="shared" si="3"/>
        <v>654.92367296422719</v>
      </c>
      <c r="N66" s="14"/>
      <c r="O66" s="14"/>
      <c r="P66" s="14">
        <f t="shared" si="4"/>
        <v>0.46836891336183217</v>
      </c>
      <c r="Q66" s="14">
        <f t="shared" si="5"/>
        <v>0.52178739558106169</v>
      </c>
      <c r="R66" s="28">
        <v>1.50357995251549</v>
      </c>
    </row>
    <row r="67" spans="1:18" x14ac:dyDescent="0.3">
      <c r="A67" s="20">
        <v>1963</v>
      </c>
      <c r="B67" s="14" t="s">
        <v>55</v>
      </c>
      <c r="C67" s="15">
        <v>1754136836.5306301</v>
      </c>
      <c r="D67" s="14">
        <v>1571376797.3938999</v>
      </c>
      <c r="E67" s="14">
        <f t="shared" si="9"/>
        <v>3325513633.92453</v>
      </c>
      <c r="F67" s="15">
        <v>6950520478.3974476</v>
      </c>
      <c r="G67" s="14">
        <v>401354271.04201698</v>
      </c>
      <c r="H67" s="15">
        <v>256729419.39495799</v>
      </c>
      <c r="I67" s="14">
        <f t="shared" ref="I67:I125" si="11">G67+H67</f>
        <v>658083690.436975</v>
      </c>
      <c r="J67" s="15">
        <v>1240672268.907563</v>
      </c>
      <c r="K67" s="14">
        <v>10597516</v>
      </c>
      <c r="L67" s="14">
        <f t="shared" si="10"/>
        <v>313.80123737718634</v>
      </c>
      <c r="M67" s="14">
        <f t="shared" ref="M67:M125" si="12">F67/K67</f>
        <v>655.86317382275695</v>
      </c>
      <c r="N67" s="14"/>
      <c r="O67" s="14"/>
      <c r="P67" s="14">
        <f t="shared" ref="P67:P125" si="13">E67/F67</f>
        <v>0.47845533931744921</v>
      </c>
      <c r="Q67" s="14">
        <f t="shared" ref="Q67:Q125" si="14">I67/J67</f>
        <v>0.53042508237605002</v>
      </c>
      <c r="R67" s="28">
        <v>2.27290539996214</v>
      </c>
    </row>
    <row r="68" spans="1:18" x14ac:dyDescent="0.3">
      <c r="A68" s="20">
        <v>1964</v>
      </c>
      <c r="B68" s="14" t="s">
        <v>55</v>
      </c>
      <c r="C68" s="15">
        <v>1811356795.1526804</v>
      </c>
      <c r="D68" s="14">
        <v>1653126604.7939701</v>
      </c>
      <c r="E68" s="14">
        <f t="shared" si="9"/>
        <v>3464483399.9466505</v>
      </c>
      <c r="F68" s="15">
        <v>7222037962.198947</v>
      </c>
      <c r="G68" s="14">
        <v>405529192.184874</v>
      </c>
      <c r="H68" s="15">
        <v>267075484.9579832</v>
      </c>
      <c r="I68" s="14">
        <f t="shared" si="11"/>
        <v>672604677.14285719</v>
      </c>
      <c r="J68" s="15">
        <v>1309747899.1596639</v>
      </c>
      <c r="K68" s="14">
        <v>10849977</v>
      </c>
      <c r="L68" s="14">
        <f t="shared" si="10"/>
        <v>319.30790267542966</v>
      </c>
      <c r="M68" s="14">
        <f t="shared" si="12"/>
        <v>665.62702964245432</v>
      </c>
      <c r="N68" s="14"/>
      <c r="O68" s="14"/>
      <c r="P68" s="14">
        <f t="shared" si="13"/>
        <v>0.47970994033542769</v>
      </c>
      <c r="Q68" s="14">
        <f t="shared" si="14"/>
        <v>0.51353751174130635</v>
      </c>
      <c r="R68" s="28">
        <v>3.1956471760459202</v>
      </c>
    </row>
    <row r="69" spans="1:18" x14ac:dyDescent="0.3">
      <c r="A69" s="20">
        <v>1965</v>
      </c>
      <c r="B69" s="14" t="s">
        <v>55</v>
      </c>
      <c r="C69" s="15">
        <v>1694083404.6121335</v>
      </c>
      <c r="D69" s="14">
        <v>1662515759.6633899</v>
      </c>
      <c r="E69" s="14">
        <f t="shared" si="9"/>
        <v>3356599164.2755232</v>
      </c>
      <c r="F69" s="15">
        <v>7405257709.6319733</v>
      </c>
      <c r="G69" s="14">
        <v>485122994.60083997</v>
      </c>
      <c r="H69" s="15">
        <v>366030724.03361344</v>
      </c>
      <c r="I69" s="14">
        <f t="shared" si="11"/>
        <v>851153718.63445342</v>
      </c>
      <c r="J69" s="15">
        <v>1698319327.7310925</v>
      </c>
      <c r="K69" s="14">
        <v>11110825</v>
      </c>
      <c r="L69" s="14">
        <f t="shared" si="10"/>
        <v>302.10170390367261</v>
      </c>
      <c r="M69" s="14">
        <f t="shared" si="12"/>
        <v>666.49035599354443</v>
      </c>
      <c r="N69" s="14"/>
      <c r="O69" s="14"/>
      <c r="P69" s="14">
        <f t="shared" si="13"/>
        <v>0.45327243100663672</v>
      </c>
      <c r="Q69" s="14">
        <f t="shared" si="14"/>
        <v>0.50117413417862422</v>
      </c>
      <c r="R69" s="28">
        <v>0.22278330625397599</v>
      </c>
    </row>
    <row r="70" spans="1:18" x14ac:dyDescent="0.3">
      <c r="A70" s="20">
        <v>1966</v>
      </c>
      <c r="B70" s="14" t="s">
        <v>55</v>
      </c>
      <c r="C70" s="15">
        <v>1724065959.1708422</v>
      </c>
      <c r="D70" s="14">
        <v>1798315815.6380701</v>
      </c>
      <c r="E70" s="14">
        <f t="shared" si="9"/>
        <v>3522381774.8089123</v>
      </c>
      <c r="F70" s="15">
        <v>7777282264.3328381</v>
      </c>
      <c r="G70" s="14">
        <v>502368228.59243703</v>
      </c>
      <c r="H70" s="15">
        <v>355869516.44957983</v>
      </c>
      <c r="I70" s="14">
        <f t="shared" si="11"/>
        <v>858237745.04201686</v>
      </c>
      <c r="J70" s="15">
        <v>1751470588.2352941</v>
      </c>
      <c r="K70" s="14">
        <v>11380665</v>
      </c>
      <c r="L70" s="14">
        <f t="shared" si="10"/>
        <v>309.5057955584241</v>
      </c>
      <c r="M70" s="14">
        <f t="shared" si="12"/>
        <v>683.37678548071119</v>
      </c>
      <c r="N70" s="14"/>
      <c r="O70" s="14"/>
      <c r="P70" s="14">
        <f t="shared" si="13"/>
        <v>0.45290651092384832</v>
      </c>
      <c r="Q70" s="14">
        <f t="shared" si="14"/>
        <v>0.49000979565791053</v>
      </c>
      <c r="R70" s="28">
        <v>-0.15560165997381201</v>
      </c>
    </row>
    <row r="71" spans="1:18" x14ac:dyDescent="0.3">
      <c r="A71" s="20">
        <v>1967</v>
      </c>
      <c r="B71" s="14" t="s">
        <v>55</v>
      </c>
      <c r="C71" s="15">
        <v>1878053602.6485159</v>
      </c>
      <c r="D71" s="14">
        <v>1958907436.1164401</v>
      </c>
      <c r="E71" s="14">
        <f t="shared" si="9"/>
        <v>3836961038.764956</v>
      </c>
      <c r="F71" s="15">
        <v>8278063368.574214</v>
      </c>
      <c r="G71" s="14">
        <v>559275604.40329194</v>
      </c>
      <c r="H71" s="15">
        <v>371776214.46502054</v>
      </c>
      <c r="I71" s="14">
        <f t="shared" si="11"/>
        <v>931051818.86831248</v>
      </c>
      <c r="J71" s="15">
        <v>1859465020.5761316</v>
      </c>
      <c r="K71" s="14">
        <v>11657650</v>
      </c>
      <c r="L71" s="14">
        <f t="shared" si="10"/>
        <v>329.13675043983613</v>
      </c>
      <c r="M71" s="14">
        <f t="shared" si="12"/>
        <v>710.09709234487343</v>
      </c>
      <c r="N71" s="14"/>
      <c r="O71" s="14"/>
      <c r="P71" s="14">
        <f t="shared" si="13"/>
        <v>0.46350950312015082</v>
      </c>
      <c r="Q71" s="14">
        <f t="shared" si="14"/>
        <v>0.50070950975987594</v>
      </c>
      <c r="R71" s="28">
        <v>2.1892393320351</v>
      </c>
    </row>
    <row r="72" spans="1:18" x14ac:dyDescent="0.3">
      <c r="A72" s="20">
        <v>1968</v>
      </c>
      <c r="B72" s="14" t="s">
        <v>55</v>
      </c>
      <c r="C72" s="15">
        <v>1991585902.6335518</v>
      </c>
      <c r="D72" s="14">
        <v>2266029678.4766502</v>
      </c>
      <c r="E72" s="14">
        <f t="shared" si="9"/>
        <v>4257615581.1102018</v>
      </c>
      <c r="F72" s="15">
        <v>8758281619.7353249</v>
      </c>
      <c r="G72" s="14">
        <v>569726904.53781497</v>
      </c>
      <c r="H72" s="15">
        <v>386518613.12605041</v>
      </c>
      <c r="I72" s="14">
        <f t="shared" si="11"/>
        <v>956245517.66386533</v>
      </c>
      <c r="J72" s="15">
        <v>1801344537.8151259</v>
      </c>
      <c r="K72" s="14">
        <v>11937607</v>
      </c>
      <c r="L72" s="14">
        <f t="shared" si="10"/>
        <v>356.65570001677906</v>
      </c>
      <c r="M72" s="14">
        <f t="shared" si="12"/>
        <v>733.67146528909223</v>
      </c>
      <c r="N72" s="14"/>
      <c r="O72" s="14"/>
      <c r="P72" s="14">
        <f t="shared" si="13"/>
        <v>0.48612453515040854</v>
      </c>
      <c r="Q72" s="14">
        <f t="shared" si="14"/>
        <v>0.53085098246874407</v>
      </c>
      <c r="R72" s="28">
        <v>5.8605664489858897</v>
      </c>
    </row>
    <row r="73" spans="1:18" x14ac:dyDescent="0.3">
      <c r="A73" s="20">
        <v>1969</v>
      </c>
      <c r="B73" s="14" t="s">
        <v>55</v>
      </c>
      <c r="C73" s="15">
        <v>2017793570.4573429</v>
      </c>
      <c r="D73" s="14">
        <v>2499224685.12919</v>
      </c>
      <c r="E73" s="14">
        <f t="shared" si="9"/>
        <v>4517018255.5865326</v>
      </c>
      <c r="F73" s="15">
        <v>9434142417.81036</v>
      </c>
      <c r="G73" s="14">
        <v>576361745.79831898</v>
      </c>
      <c r="H73" s="15">
        <v>457492180.95798314</v>
      </c>
      <c r="I73" s="14">
        <f t="shared" si="11"/>
        <v>1033853926.7563021</v>
      </c>
      <c r="J73" s="15">
        <v>1965546218.4873948</v>
      </c>
      <c r="K73" s="14">
        <v>12214948</v>
      </c>
      <c r="L73" s="14">
        <f t="shared" si="10"/>
        <v>369.7943090372986</v>
      </c>
      <c r="M73" s="14">
        <f t="shared" si="12"/>
        <v>772.34405073278742</v>
      </c>
      <c r="N73" s="14"/>
      <c r="O73" s="14"/>
      <c r="P73" s="14">
        <f t="shared" si="13"/>
        <v>0.47879479188898239</v>
      </c>
      <c r="Q73" s="14">
        <f t="shared" si="14"/>
        <v>0.52598810296707976</v>
      </c>
      <c r="R73" s="28">
        <v>7.45695273372574</v>
      </c>
    </row>
    <row r="74" spans="1:18" x14ac:dyDescent="0.3">
      <c r="A74" s="20">
        <v>1970</v>
      </c>
      <c r="B74" s="14" t="s">
        <v>55</v>
      </c>
      <c r="C74" s="15">
        <v>2100297901.0218632</v>
      </c>
      <c r="D74" s="14">
        <v>2731580347.69802</v>
      </c>
      <c r="E74" s="14">
        <f t="shared" si="9"/>
        <v>4831878248.719883</v>
      </c>
      <c r="F74" s="15">
        <v>9797038956.7670841</v>
      </c>
      <c r="G74" s="14">
        <v>660643350.33613396</v>
      </c>
      <c r="H74" s="15">
        <v>555315593.41176474</v>
      </c>
      <c r="I74" s="14">
        <f t="shared" si="11"/>
        <v>1215958943.7478986</v>
      </c>
      <c r="J74" s="15">
        <v>2296470588.2352939</v>
      </c>
      <c r="K74" s="14">
        <v>12485736</v>
      </c>
      <c r="L74" s="14">
        <f t="shared" si="10"/>
        <v>386.99186405349934</v>
      </c>
      <c r="M74" s="14">
        <f t="shared" si="12"/>
        <v>784.65850605579715</v>
      </c>
      <c r="N74" s="14"/>
      <c r="O74" s="14"/>
      <c r="P74" s="14">
        <f t="shared" si="13"/>
        <v>0.49319781926378603</v>
      </c>
      <c r="Q74" s="14">
        <f t="shared" si="14"/>
        <v>0.52949031874268127</v>
      </c>
      <c r="R74" s="28">
        <v>5.8669560776596699</v>
      </c>
    </row>
    <row r="75" spans="1:18" x14ac:dyDescent="0.3">
      <c r="A75" s="20">
        <v>1971</v>
      </c>
      <c r="B75" s="14" t="s">
        <v>55</v>
      </c>
      <c r="C75" s="15">
        <v>2046272894.6670218</v>
      </c>
      <c r="D75" s="14">
        <v>2735458314.7565899</v>
      </c>
      <c r="E75" s="14">
        <f t="shared" si="9"/>
        <v>4781731209.4236116</v>
      </c>
      <c r="F75" s="15">
        <v>9925076987.5954056</v>
      </c>
      <c r="G75" s="14">
        <v>652127438.16188896</v>
      </c>
      <c r="H75" s="15">
        <v>594043112.20910633</v>
      </c>
      <c r="I75" s="14">
        <f t="shared" si="11"/>
        <v>1246170550.3709953</v>
      </c>
      <c r="J75" s="15">
        <v>2369308600.3372684</v>
      </c>
      <c r="K75" s="14">
        <v>12747831</v>
      </c>
      <c r="L75" s="14">
        <f t="shared" si="10"/>
        <v>375.10155330923448</v>
      </c>
      <c r="M75" s="14">
        <f t="shared" si="12"/>
        <v>778.56985926432549</v>
      </c>
      <c r="N75" s="14"/>
      <c r="O75" s="14"/>
      <c r="P75" s="14">
        <f t="shared" si="13"/>
        <v>0.48178278268268665</v>
      </c>
      <c r="Q75" s="14">
        <f t="shared" si="14"/>
        <v>0.525963798128114</v>
      </c>
      <c r="R75" s="28">
        <v>2.6653802085999501</v>
      </c>
    </row>
    <row r="76" spans="1:18" x14ac:dyDescent="0.3">
      <c r="A76" s="20">
        <v>1972</v>
      </c>
      <c r="B76" s="14" t="s">
        <v>55</v>
      </c>
      <c r="C76" s="15">
        <v>2104245426.6526258</v>
      </c>
      <c r="D76" s="14">
        <v>2697809316.83641</v>
      </c>
      <c r="E76" s="14">
        <f t="shared" si="9"/>
        <v>4802054743.4890356</v>
      </c>
      <c r="F76" s="15">
        <v>9884336540.4003792</v>
      </c>
      <c r="G76" s="14">
        <v>682889314.32160795</v>
      </c>
      <c r="H76" s="15">
        <v>627243813.48408711</v>
      </c>
      <c r="I76" s="14">
        <f t="shared" si="11"/>
        <v>1310133127.8056951</v>
      </c>
      <c r="J76" s="15">
        <v>2553936348.4087105</v>
      </c>
      <c r="K76" s="14">
        <v>13002234</v>
      </c>
      <c r="L76" s="14">
        <f t="shared" si="10"/>
        <v>369.32535927972344</v>
      </c>
      <c r="M76" s="14">
        <f t="shared" si="12"/>
        <v>760.20294207905954</v>
      </c>
      <c r="N76" s="14"/>
      <c r="O76" s="14"/>
      <c r="P76" s="14">
        <f t="shared" si="13"/>
        <v>0.48582469079857143</v>
      </c>
      <c r="Q76" s="14">
        <f t="shared" si="14"/>
        <v>0.51298581839050295</v>
      </c>
      <c r="R76" s="28">
        <v>6.3494860501360897</v>
      </c>
    </row>
    <row r="77" spans="1:18" x14ac:dyDescent="0.3">
      <c r="A77" s="20">
        <v>1973</v>
      </c>
      <c r="B77" s="14" t="s">
        <v>55</v>
      </c>
      <c r="C77" s="15">
        <v>2084213389.128238</v>
      </c>
      <c r="D77" s="14">
        <v>2855745059.0988698</v>
      </c>
      <c r="E77" s="14">
        <f t="shared" si="9"/>
        <v>4939958448.227108</v>
      </c>
      <c r="F77" s="15">
        <v>10581913602.107882</v>
      </c>
      <c r="G77" s="14">
        <v>795661200.1875</v>
      </c>
      <c r="H77" s="15">
        <v>739873858.34375</v>
      </c>
      <c r="I77" s="14">
        <f t="shared" si="11"/>
        <v>1535535058.53125</v>
      </c>
      <c r="J77" s="15">
        <v>2875625000</v>
      </c>
      <c r="K77" s="14">
        <v>13252033</v>
      </c>
      <c r="L77" s="14">
        <f t="shared" si="10"/>
        <v>372.76985714019185</v>
      </c>
      <c r="M77" s="14">
        <f t="shared" si="12"/>
        <v>798.51246990615562</v>
      </c>
      <c r="N77" s="14"/>
      <c r="O77" s="14"/>
      <c r="P77" s="14">
        <f t="shared" si="13"/>
        <v>0.46683035167127851</v>
      </c>
      <c r="Q77" s="14">
        <f t="shared" si="14"/>
        <v>0.5339830675179309</v>
      </c>
      <c r="R77" s="28">
        <v>9.6266431017111707</v>
      </c>
    </row>
    <row r="78" spans="1:18" x14ac:dyDescent="0.3">
      <c r="A78" s="20">
        <v>1974</v>
      </c>
      <c r="B78" s="14" t="s">
        <v>55</v>
      </c>
      <c r="C78" s="15">
        <v>2200510350.6843309</v>
      </c>
      <c r="D78" s="14">
        <v>2746033713.81462</v>
      </c>
      <c r="E78" s="14">
        <f t="shared" si="9"/>
        <v>4946544064.498951</v>
      </c>
      <c r="F78" s="15">
        <v>10988876098.492682</v>
      </c>
      <c r="G78" s="14">
        <v>1198513211.08271</v>
      </c>
      <c r="H78" s="15">
        <v>905863720.91729319</v>
      </c>
      <c r="I78" s="14">
        <f t="shared" si="11"/>
        <v>2104376932.0000033</v>
      </c>
      <c r="J78" s="15">
        <v>3574586466.1654134</v>
      </c>
      <c r="K78" s="14">
        <v>13501931</v>
      </c>
      <c r="L78" s="14">
        <f t="shared" si="10"/>
        <v>366.358268643126</v>
      </c>
      <c r="M78" s="14">
        <f t="shared" si="12"/>
        <v>813.87440792673885</v>
      </c>
      <c r="N78" s="14"/>
      <c r="O78" s="14"/>
      <c r="P78" s="14">
        <f t="shared" si="13"/>
        <v>0.45014103536734362</v>
      </c>
      <c r="Q78" s="14">
        <f t="shared" si="14"/>
        <v>0.58870500180051422</v>
      </c>
      <c r="R78" s="28">
        <v>12.3028867952473</v>
      </c>
    </row>
    <row r="79" spans="1:18" x14ac:dyDescent="0.3">
      <c r="A79" s="20">
        <v>1975</v>
      </c>
      <c r="B79" s="14" t="s">
        <v>55</v>
      </c>
      <c r="C79" s="15">
        <v>2139504878.7269115</v>
      </c>
      <c r="D79" s="14">
        <v>2785222351.3733301</v>
      </c>
      <c r="E79" s="14">
        <f t="shared" si="9"/>
        <v>4924727230.1002417</v>
      </c>
      <c r="F79" s="15">
        <v>11662080270.027363</v>
      </c>
      <c r="G79" s="14">
        <v>1162011206.64765</v>
      </c>
      <c r="H79" s="15">
        <v>1011805093.5663338</v>
      </c>
      <c r="I79" s="14">
        <f t="shared" si="11"/>
        <v>2173816300.2139835</v>
      </c>
      <c r="J79" s="15">
        <v>3791298145.5064197</v>
      </c>
      <c r="K79" s="14">
        <v>13755141</v>
      </c>
      <c r="L79" s="14">
        <f t="shared" si="10"/>
        <v>358.02811691281403</v>
      </c>
      <c r="M79" s="14">
        <f t="shared" si="12"/>
        <v>847.83429483037378</v>
      </c>
      <c r="N79" s="14">
        <v>-127726375.39579999</v>
      </c>
      <c r="O79" s="14">
        <f>N79/J79</f>
        <v>-3.3689351376173307E-2</v>
      </c>
      <c r="P79" s="14">
        <f t="shared" si="13"/>
        <v>0.42228548561419621</v>
      </c>
      <c r="Q79" s="14">
        <f t="shared" si="14"/>
        <v>0.57336991626218248</v>
      </c>
      <c r="R79" s="28">
        <v>6.6259925532098398</v>
      </c>
    </row>
    <row r="80" spans="1:18" x14ac:dyDescent="0.3">
      <c r="A80" s="20">
        <v>1976</v>
      </c>
      <c r="B80" s="14" t="s">
        <v>55</v>
      </c>
      <c r="C80" s="15">
        <v>2168978923.7310886</v>
      </c>
      <c r="D80" s="14">
        <v>3005494249.29951</v>
      </c>
      <c r="E80" s="14">
        <f t="shared" si="9"/>
        <v>5174473173.0305986</v>
      </c>
      <c r="F80" s="15">
        <v>12051023089.51338</v>
      </c>
      <c r="G80" s="14">
        <v>1052996951.1296099</v>
      </c>
      <c r="H80" s="15">
        <v>983211446.29013073</v>
      </c>
      <c r="I80" s="14">
        <f t="shared" si="11"/>
        <v>2036208397.4197407</v>
      </c>
      <c r="J80" s="15">
        <v>3591319857.3127227</v>
      </c>
      <c r="K80" s="14">
        <v>14012894</v>
      </c>
      <c r="L80" s="14">
        <f t="shared" si="10"/>
        <v>369.26513345712874</v>
      </c>
      <c r="M80" s="14">
        <f t="shared" si="12"/>
        <v>859.99530785813272</v>
      </c>
      <c r="N80" s="14">
        <v>-19971469.331700001</v>
      </c>
      <c r="O80" s="14">
        <f t="shared" ref="O80:O125" si="15">N80/J80</f>
        <v>-5.5610388729462976E-3</v>
      </c>
      <c r="P80" s="14">
        <f t="shared" si="13"/>
        <v>0.4293804048498876</v>
      </c>
      <c r="Q80" s="14">
        <f t="shared" si="14"/>
        <v>0.56698051922987847</v>
      </c>
      <c r="R80" s="28">
        <v>1.3295186805822801</v>
      </c>
    </row>
    <row r="81" spans="1:18" x14ac:dyDescent="0.3">
      <c r="A81" s="20">
        <v>1977</v>
      </c>
      <c r="B81" s="14" t="s">
        <v>55</v>
      </c>
      <c r="C81" s="15">
        <v>2392369502.7458534</v>
      </c>
      <c r="D81" s="14">
        <v>2887107997.5490699</v>
      </c>
      <c r="E81" s="14">
        <f t="shared" si="9"/>
        <v>5279477500.2949238</v>
      </c>
      <c r="F81" s="15">
        <v>12665696399.921242</v>
      </c>
      <c r="G81" s="14">
        <v>1271487722.7733901</v>
      </c>
      <c r="H81" s="15">
        <v>1187988416.1217589</v>
      </c>
      <c r="I81" s="14">
        <f t="shared" si="11"/>
        <v>2459476138.8951492</v>
      </c>
      <c r="J81" s="15">
        <v>4104509582.8635855</v>
      </c>
      <c r="K81" s="14">
        <v>14273495</v>
      </c>
      <c r="L81" s="14">
        <f t="shared" si="10"/>
        <v>369.87980170903649</v>
      </c>
      <c r="M81" s="14">
        <f t="shared" si="12"/>
        <v>887.35774944547506</v>
      </c>
      <c r="N81" s="14">
        <v>106510381.4383</v>
      </c>
      <c r="O81" s="14">
        <f t="shared" si="15"/>
        <v>2.5949599894463177E-2</v>
      </c>
      <c r="P81" s="14">
        <f t="shared" si="13"/>
        <v>0.41683278468033963</v>
      </c>
      <c r="Q81" s="14">
        <f t="shared" si="14"/>
        <v>0.59921315549207488</v>
      </c>
      <c r="R81" s="28">
        <v>1.22487958802843</v>
      </c>
    </row>
    <row r="82" spans="1:18" x14ac:dyDescent="0.3">
      <c r="A82" s="20">
        <v>1978</v>
      </c>
      <c r="B82" s="14" t="s">
        <v>55</v>
      </c>
      <c r="C82" s="15">
        <v>2526162051.0882707</v>
      </c>
      <c r="D82" s="14">
        <v>3321858899.55585</v>
      </c>
      <c r="E82" s="14">
        <f t="shared" si="9"/>
        <v>5848020950.6441212</v>
      </c>
      <c r="F82" s="15">
        <v>13381794211.270977</v>
      </c>
      <c r="G82" s="14">
        <v>841415724.27930796</v>
      </c>
      <c r="H82" s="15">
        <v>752579365.72709799</v>
      </c>
      <c r="I82" s="14">
        <f t="shared" si="11"/>
        <v>1593995090.0064058</v>
      </c>
      <c r="J82" s="15">
        <v>2733183856.5022421</v>
      </c>
      <c r="K82" s="14">
        <v>14533691</v>
      </c>
      <c r="L82" s="14">
        <f t="shared" si="10"/>
        <v>402.37686012755614</v>
      </c>
      <c r="M82" s="14">
        <f t="shared" si="12"/>
        <v>920.74299716919654</v>
      </c>
      <c r="N82" s="14">
        <v>-52936904.787699997</v>
      </c>
      <c r="O82" s="14">
        <f t="shared" si="15"/>
        <v>-1.9368219471135522E-2</v>
      </c>
      <c r="P82" s="14">
        <f t="shared" si="13"/>
        <v>0.43701321798227588</v>
      </c>
      <c r="Q82" s="14">
        <f t="shared" si="14"/>
        <v>0.58320082866518208</v>
      </c>
      <c r="R82" s="28">
        <v>12.141597276465999</v>
      </c>
    </row>
    <row r="83" spans="1:18" x14ac:dyDescent="0.3">
      <c r="A83" s="20">
        <v>1979</v>
      </c>
      <c r="B83" s="14" t="s">
        <v>55</v>
      </c>
      <c r="C83" s="15">
        <v>2575173386.4073753</v>
      </c>
      <c r="D83" s="14">
        <v>3658145042.0949998</v>
      </c>
      <c r="E83" s="14">
        <f t="shared" si="9"/>
        <v>6233318428.5023746</v>
      </c>
      <c r="F83" s="15">
        <v>14238705021.297337</v>
      </c>
      <c r="G83" s="14">
        <v>916395653.05073905</v>
      </c>
      <c r="H83" s="15">
        <v>959782454.271034</v>
      </c>
      <c r="I83" s="14">
        <f t="shared" si="11"/>
        <v>1876178107.3217731</v>
      </c>
      <c r="J83" s="15">
        <v>3364611432.2414899</v>
      </c>
      <c r="K83" s="14">
        <v>14788866</v>
      </c>
      <c r="L83" s="14">
        <f t="shared" si="10"/>
        <v>421.48724780536753</v>
      </c>
      <c r="M83" s="14">
        <f t="shared" si="12"/>
        <v>962.79897466765442</v>
      </c>
      <c r="N83" s="14">
        <v>-323165631.00150001</v>
      </c>
      <c r="O83" s="14">
        <f t="shared" si="15"/>
        <v>-9.6048425653184097E-2</v>
      </c>
      <c r="P83" s="14">
        <f t="shared" si="13"/>
        <v>0.43777284656006138</v>
      </c>
      <c r="Q83" s="14">
        <f t="shared" si="14"/>
        <v>0.5576210344360244</v>
      </c>
      <c r="R83" s="28">
        <v>10.731921430872999</v>
      </c>
    </row>
    <row r="84" spans="1:18" x14ac:dyDescent="0.3">
      <c r="A84" s="20">
        <v>1980</v>
      </c>
      <c r="B84" s="14" t="s">
        <v>55</v>
      </c>
      <c r="C84" s="15">
        <v>2650148499.9941344</v>
      </c>
      <c r="D84" s="14">
        <v>3830791558.9326401</v>
      </c>
      <c r="E84" s="14">
        <f t="shared" si="9"/>
        <v>6480940058.926775</v>
      </c>
      <c r="F84" s="15">
        <v>15071103492.401417</v>
      </c>
      <c r="G84" s="14">
        <v>1119568807.6224999</v>
      </c>
      <c r="H84" s="15">
        <v>1204364520.629159</v>
      </c>
      <c r="I84" s="14">
        <f t="shared" si="11"/>
        <v>2323933328.2516589</v>
      </c>
      <c r="J84" s="15">
        <v>4024621899.5765271</v>
      </c>
      <c r="K84" s="14">
        <v>15035840</v>
      </c>
      <c r="L84" s="14">
        <f t="shared" si="10"/>
        <v>431.03278958320755</v>
      </c>
      <c r="M84" s="14">
        <f t="shared" si="12"/>
        <v>1002.3452957999963</v>
      </c>
      <c r="N84" s="14">
        <v>-783502176.04770005</v>
      </c>
      <c r="O84" s="14">
        <f t="shared" si="15"/>
        <v>-0.19467721331291782</v>
      </c>
      <c r="P84" s="14">
        <f t="shared" si="13"/>
        <v>0.43002425550288009</v>
      </c>
      <c r="Q84" s="14">
        <f t="shared" si="14"/>
        <v>0.57742898245824892</v>
      </c>
      <c r="R84" s="28">
        <v>26.145410101446501</v>
      </c>
    </row>
    <row r="85" spans="1:18" x14ac:dyDescent="0.3">
      <c r="A85" s="20">
        <v>1981</v>
      </c>
      <c r="B85" s="14" t="s">
        <v>55</v>
      </c>
      <c r="C85" s="15">
        <v>2830828802.9671965</v>
      </c>
      <c r="D85" s="14">
        <v>3920278295.5474801</v>
      </c>
      <c r="E85" s="14">
        <f t="shared" si="9"/>
        <v>6751107098.514677</v>
      </c>
      <c r="F85" s="15">
        <v>15930084768.55287</v>
      </c>
      <c r="G85" s="14">
        <v>1234740284.1558399</v>
      </c>
      <c r="H85" s="15">
        <v>1247606688.2077923</v>
      </c>
      <c r="I85" s="14">
        <f t="shared" si="11"/>
        <v>2482346972.3636322</v>
      </c>
      <c r="J85" s="15">
        <v>4415844155.8441563</v>
      </c>
      <c r="K85" s="14">
        <v>15272822</v>
      </c>
      <c r="L85" s="14">
        <f t="shared" si="10"/>
        <v>442.03403264404426</v>
      </c>
      <c r="M85" s="14">
        <f t="shared" si="12"/>
        <v>1043.0347953084813</v>
      </c>
      <c r="N85" s="14">
        <v>-632003889.41139996</v>
      </c>
      <c r="O85" s="14">
        <f t="shared" si="15"/>
        <v>-0.14312187366824833</v>
      </c>
      <c r="P85" s="14">
        <f t="shared" si="13"/>
        <v>0.42379605611652782</v>
      </c>
      <c r="Q85" s="14">
        <f t="shared" si="14"/>
        <v>0.56214551165225479</v>
      </c>
      <c r="R85" s="28">
        <v>17.968995496010098</v>
      </c>
    </row>
    <row r="86" spans="1:18" x14ac:dyDescent="0.3">
      <c r="A86" s="20">
        <v>1982</v>
      </c>
      <c r="B86" s="14" t="s">
        <v>55</v>
      </c>
      <c r="C86" s="15">
        <v>2897604003.4733829</v>
      </c>
      <c r="D86" s="14">
        <v>4013392807.7528801</v>
      </c>
      <c r="E86" s="14">
        <f t="shared" si="9"/>
        <v>6910996811.226263</v>
      </c>
      <c r="F86" s="15">
        <v>16589828544.612532</v>
      </c>
      <c r="G86" s="14">
        <v>1268465275.78087</v>
      </c>
      <c r="H86" s="15">
        <v>1264552668.5247478</v>
      </c>
      <c r="I86" s="14">
        <f t="shared" si="11"/>
        <v>2533017944.3056178</v>
      </c>
      <c r="J86" s="15">
        <v>4768765016.8188372</v>
      </c>
      <c r="K86" s="14">
        <v>15501210</v>
      </c>
      <c r="L86" s="14">
        <f t="shared" si="10"/>
        <v>445.8359580462598</v>
      </c>
      <c r="M86" s="14">
        <f t="shared" si="12"/>
        <v>1070.2279721784641</v>
      </c>
      <c r="N86" s="14">
        <v>-780445722.33099997</v>
      </c>
      <c r="O86" s="14">
        <f t="shared" si="15"/>
        <v>-0.16365782746234414</v>
      </c>
      <c r="P86" s="14">
        <f t="shared" si="13"/>
        <v>0.41658036384412039</v>
      </c>
      <c r="Q86" s="14">
        <f t="shared" si="14"/>
        <v>0.53116853847316459</v>
      </c>
      <c r="R86" s="28">
        <v>10.8257491675687</v>
      </c>
    </row>
    <row r="87" spans="1:18" x14ac:dyDescent="0.3">
      <c r="A87" s="20">
        <v>1983</v>
      </c>
      <c r="B87" s="14" t="s">
        <v>55</v>
      </c>
      <c r="C87" s="15">
        <v>3037446753.2380838</v>
      </c>
      <c r="D87" s="14">
        <v>4076972703.4450402</v>
      </c>
      <c r="E87" s="14">
        <f t="shared" si="9"/>
        <v>7114419456.6831245</v>
      </c>
      <c r="F87" s="15">
        <v>17388461392.620476</v>
      </c>
      <c r="G87" s="14">
        <v>1471615363.8334</v>
      </c>
      <c r="H87" s="15">
        <v>1371556137.0165746</v>
      </c>
      <c r="I87" s="14">
        <f t="shared" si="11"/>
        <v>2843171500.8499746</v>
      </c>
      <c r="J87" s="15">
        <v>5167913302.1674452</v>
      </c>
      <c r="K87" s="14">
        <v>15724641</v>
      </c>
      <c r="L87" s="14">
        <f t="shared" si="10"/>
        <v>452.43763954185818</v>
      </c>
      <c r="M87" s="14">
        <f t="shared" si="12"/>
        <v>1105.809753788368</v>
      </c>
      <c r="N87" s="14">
        <v>-664357667.58379996</v>
      </c>
      <c r="O87" s="14">
        <f t="shared" si="15"/>
        <v>-0.12855433687425938</v>
      </c>
      <c r="P87" s="14">
        <f t="shared" si="13"/>
        <v>0.40914600182523492</v>
      </c>
      <c r="Q87" s="14">
        <f t="shared" si="14"/>
        <v>0.55015851362242019</v>
      </c>
      <c r="R87" s="28">
        <v>13.9643880065</v>
      </c>
    </row>
    <row r="88" spans="1:18" x14ac:dyDescent="0.3">
      <c r="A88" s="20">
        <v>1984</v>
      </c>
      <c r="B88" s="14" t="s">
        <v>55</v>
      </c>
      <c r="C88" s="15">
        <v>3020235123.474781</v>
      </c>
      <c r="D88" s="14">
        <v>4356078077.0178699</v>
      </c>
      <c r="E88" s="14">
        <f t="shared" si="9"/>
        <v>7376313200.492651</v>
      </c>
      <c r="F88" s="15">
        <v>18275124523.196472</v>
      </c>
      <c r="G88" s="14">
        <v>1743934672.4056599</v>
      </c>
      <c r="H88" s="15">
        <v>1601336587.5786164</v>
      </c>
      <c r="I88" s="14">
        <f t="shared" si="11"/>
        <v>3345271259.9842763</v>
      </c>
      <c r="J88" s="15">
        <v>6043474842.7672949</v>
      </c>
      <c r="K88" s="14">
        <v>15948501</v>
      </c>
      <c r="L88" s="14">
        <f t="shared" si="10"/>
        <v>462.50824453612609</v>
      </c>
      <c r="M88" s="14">
        <f t="shared" si="12"/>
        <v>1145.8835236738846</v>
      </c>
      <c r="N88" s="14">
        <v>-237136049.03729999</v>
      </c>
      <c r="O88" s="14">
        <f t="shared" si="15"/>
        <v>-3.9238361241976459E-2</v>
      </c>
      <c r="P88" s="14">
        <f t="shared" si="13"/>
        <v>0.40362587905378999</v>
      </c>
      <c r="Q88" s="14">
        <f t="shared" si="14"/>
        <v>0.55353440644959873</v>
      </c>
      <c r="R88" s="28">
        <v>16.638253747921699</v>
      </c>
    </row>
    <row r="89" spans="1:18" x14ac:dyDescent="0.3">
      <c r="A89" s="20">
        <v>1985</v>
      </c>
      <c r="B89" s="14" t="s">
        <v>55</v>
      </c>
      <c r="C89" s="15">
        <v>3303146932.7177052</v>
      </c>
      <c r="D89" s="14">
        <v>4572192948.2411404</v>
      </c>
      <c r="E89" s="14">
        <f t="shared" si="9"/>
        <v>7875339880.9588451</v>
      </c>
      <c r="F89" s="15">
        <v>19188772262.499302</v>
      </c>
      <c r="G89" s="14">
        <v>1677404511.81885</v>
      </c>
      <c r="H89" s="15">
        <v>1587140097.2017672</v>
      </c>
      <c r="I89" s="14">
        <f t="shared" si="11"/>
        <v>3264544609.0206175</v>
      </c>
      <c r="J89" s="15">
        <v>5978460972.0176735</v>
      </c>
      <c r="K89" s="14">
        <v>16176282</v>
      </c>
      <c r="L89" s="14">
        <f t="shared" si="10"/>
        <v>486.84486836708493</v>
      </c>
      <c r="M89" s="14">
        <f t="shared" si="12"/>
        <v>1186.2288418623823</v>
      </c>
      <c r="N89" s="14">
        <v>-522646766.86440003</v>
      </c>
      <c r="O89" s="14">
        <f t="shared" si="15"/>
        <v>-8.7421623944801255E-2</v>
      </c>
      <c r="P89" s="14">
        <f t="shared" si="13"/>
        <v>0.4104139531818643</v>
      </c>
      <c r="Q89" s="14">
        <f t="shared" si="14"/>
        <v>0.54605100280831387</v>
      </c>
      <c r="R89" s="28">
        <v>1.48118012235432</v>
      </c>
    </row>
    <row r="90" spans="1:18" x14ac:dyDescent="0.3">
      <c r="A90" s="20">
        <v>1986</v>
      </c>
      <c r="B90" s="14" t="s">
        <v>55</v>
      </c>
      <c r="C90" s="15">
        <v>3389328768.3870311</v>
      </c>
      <c r="D90" s="14">
        <v>4850494822.3842897</v>
      </c>
      <c r="E90" s="14">
        <f t="shared" si="9"/>
        <v>8239823590.7713203</v>
      </c>
      <c r="F90" s="15">
        <v>20024548241.105099</v>
      </c>
      <c r="G90" s="14">
        <v>1758550355.78158</v>
      </c>
      <c r="H90" s="15">
        <v>1726555156.4596717</v>
      </c>
      <c r="I90" s="14">
        <f t="shared" si="11"/>
        <v>3485105512.2412519</v>
      </c>
      <c r="J90" s="15">
        <v>6405210563.8829412</v>
      </c>
      <c r="K90" s="14">
        <v>16408861</v>
      </c>
      <c r="L90" s="14">
        <f t="shared" si="10"/>
        <v>502.15694988039206</v>
      </c>
      <c r="M90" s="14">
        <f t="shared" si="12"/>
        <v>1220.3496782077134</v>
      </c>
      <c r="N90" s="14">
        <v>-555729374.58959997</v>
      </c>
      <c r="O90" s="14">
        <f t="shared" si="15"/>
        <v>-8.6762077381685315E-2</v>
      </c>
      <c r="P90" s="14">
        <f t="shared" si="13"/>
        <v>0.41148611651858108</v>
      </c>
      <c r="Q90" s="14">
        <f t="shared" si="14"/>
        <v>0.54410475307286776</v>
      </c>
      <c r="R90" s="28">
        <v>7.9763619357062598</v>
      </c>
    </row>
    <row r="91" spans="1:18" x14ac:dyDescent="0.3">
      <c r="A91" s="20">
        <v>1987</v>
      </c>
      <c r="B91" s="14" t="s">
        <v>55</v>
      </c>
      <c r="C91" s="15">
        <v>3187543314.1856399</v>
      </c>
      <c r="D91" s="14">
        <v>5149413432.3111296</v>
      </c>
      <c r="E91" s="14">
        <f t="shared" si="9"/>
        <v>8336956746.496769</v>
      </c>
      <c r="F91" s="15">
        <v>20370093986.758282</v>
      </c>
      <c r="G91" s="14">
        <v>1824384640.6589701</v>
      </c>
      <c r="H91" s="15">
        <v>1856362372.2826085</v>
      </c>
      <c r="I91" s="14">
        <f t="shared" si="11"/>
        <v>3680747012.9415789</v>
      </c>
      <c r="J91" s="15">
        <v>6682167119.565217</v>
      </c>
      <c r="K91" s="14">
        <v>16643956</v>
      </c>
      <c r="L91" s="14">
        <f t="shared" si="10"/>
        <v>500.89995109917191</v>
      </c>
      <c r="M91" s="14">
        <f t="shared" si="12"/>
        <v>1223.8733379707494</v>
      </c>
      <c r="N91" s="14">
        <v>-472169392.74650002</v>
      </c>
      <c r="O91" s="14">
        <f t="shared" si="15"/>
        <v>-7.0661117014568509E-2</v>
      </c>
      <c r="P91" s="14">
        <f t="shared" si="13"/>
        <v>0.40927433873973601</v>
      </c>
      <c r="Q91" s="14">
        <f t="shared" si="14"/>
        <v>0.55083133167448695</v>
      </c>
      <c r="R91" s="28">
        <v>7.7171656055926796</v>
      </c>
    </row>
    <row r="92" spans="1:18" x14ac:dyDescent="0.3">
      <c r="A92" s="20">
        <v>1988</v>
      </c>
      <c r="B92" s="14" t="s">
        <v>55</v>
      </c>
      <c r="C92" s="15">
        <v>3255950832.1185236</v>
      </c>
      <c r="D92" s="14">
        <v>5368364608.1199303</v>
      </c>
      <c r="E92" s="14">
        <f t="shared" si="9"/>
        <v>8624315440.2384529</v>
      </c>
      <c r="F92" s="15">
        <v>20873782252.936737</v>
      </c>
      <c r="G92" s="14">
        <v>1862082394.49859</v>
      </c>
      <c r="H92" s="15">
        <v>1886400467.7145553</v>
      </c>
      <c r="I92" s="14">
        <f t="shared" si="11"/>
        <v>3748482862.2131453</v>
      </c>
      <c r="J92" s="15">
        <v>6978371581.2637539</v>
      </c>
      <c r="K92" s="14">
        <v>16878186</v>
      </c>
      <c r="L92" s="14">
        <f t="shared" si="10"/>
        <v>510.97407270179701</v>
      </c>
      <c r="M92" s="14">
        <f t="shared" si="12"/>
        <v>1236.731379363679</v>
      </c>
      <c r="N92" s="14">
        <v>-540452632.71529996</v>
      </c>
      <c r="O92" s="14">
        <f t="shared" si="15"/>
        <v>-7.7446812113926761E-2</v>
      </c>
      <c r="P92" s="14">
        <f t="shared" si="13"/>
        <v>0.41316496146859516</v>
      </c>
      <c r="Q92" s="14">
        <f t="shared" si="14"/>
        <v>0.53715724629474526</v>
      </c>
      <c r="R92" s="28">
        <v>13.991548900207601</v>
      </c>
    </row>
    <row r="93" spans="1:18" x14ac:dyDescent="0.3">
      <c r="A93" s="20">
        <v>1989</v>
      </c>
      <c r="B93" s="14" t="s">
        <v>55</v>
      </c>
      <c r="C93" s="15">
        <v>3215881530.8959651</v>
      </c>
      <c r="D93" s="14">
        <v>5546702979.9719801</v>
      </c>
      <c r="E93" s="14">
        <f t="shared" si="9"/>
        <v>8762584510.8679447</v>
      </c>
      <c r="F93" s="15">
        <v>21353733423.012161</v>
      </c>
      <c r="G93" s="14">
        <v>1813614001.80305</v>
      </c>
      <c r="H93" s="15">
        <v>1893619835.0069349</v>
      </c>
      <c r="I93" s="14">
        <f t="shared" si="11"/>
        <v>3707233836.8099852</v>
      </c>
      <c r="J93" s="15">
        <v>6987267683.7725391</v>
      </c>
      <c r="K93" s="14">
        <v>17106752</v>
      </c>
      <c r="L93" s="14">
        <f t="shared" si="10"/>
        <v>512.22958694134013</v>
      </c>
      <c r="M93" s="14">
        <f t="shared" si="12"/>
        <v>1248.2634589553973</v>
      </c>
      <c r="N93" s="14">
        <v>-550091097.36109996</v>
      </c>
      <c r="O93" s="14">
        <f t="shared" si="15"/>
        <v>-7.8727640367729099E-2</v>
      </c>
      <c r="P93" s="14">
        <f t="shared" si="13"/>
        <v>0.41035374645188827</v>
      </c>
      <c r="Q93" s="14">
        <f t="shared" si="14"/>
        <v>0.53056988863039944</v>
      </c>
      <c r="R93" s="28">
        <v>11.5675360890558</v>
      </c>
    </row>
    <row r="94" spans="1:18" x14ac:dyDescent="0.3">
      <c r="A94" s="20">
        <v>1990</v>
      </c>
      <c r="B94" s="14" t="s">
        <v>55</v>
      </c>
      <c r="C94" s="15">
        <v>3496401481.0496635</v>
      </c>
      <c r="D94" s="14">
        <v>5975701884.9481802</v>
      </c>
      <c r="E94" s="14">
        <f t="shared" si="9"/>
        <v>9472103365.9978447</v>
      </c>
      <c r="F94" s="15">
        <v>22720371360.779839</v>
      </c>
      <c r="G94" s="14">
        <v>2143485925.0873699</v>
      </c>
      <c r="H94" s="15">
        <v>2114778527.9580629</v>
      </c>
      <c r="I94" s="14">
        <f t="shared" si="11"/>
        <v>4258264453.045433</v>
      </c>
      <c r="J94" s="15">
        <v>8032551173.240139</v>
      </c>
      <c r="K94" s="14">
        <v>17325769</v>
      </c>
      <c r="L94" s="14">
        <f t="shared" si="10"/>
        <v>546.70608652336557</v>
      </c>
      <c r="M94" s="14">
        <f t="shared" si="12"/>
        <v>1311.3629392600028</v>
      </c>
      <c r="N94" s="14">
        <v>-472505771.98619998</v>
      </c>
      <c r="O94" s="14">
        <f t="shared" si="15"/>
        <v>-5.8823873237224884E-2</v>
      </c>
      <c r="P94" s="14">
        <f t="shared" si="13"/>
        <v>0.41689914375029524</v>
      </c>
      <c r="Q94" s="14">
        <f t="shared" si="14"/>
        <v>0.53012602860614588</v>
      </c>
      <c r="R94" s="28">
        <v>21.495252052759</v>
      </c>
    </row>
    <row r="95" spans="1:18" x14ac:dyDescent="0.3">
      <c r="A95" s="20">
        <v>1991</v>
      </c>
      <c r="B95" s="14" t="s">
        <v>55</v>
      </c>
      <c r="C95" s="15">
        <v>3553283478.4247251</v>
      </c>
      <c r="D95" s="14">
        <v>6202288711.1365004</v>
      </c>
      <c r="E95" s="14">
        <f t="shared" si="9"/>
        <v>9755572189.5612259</v>
      </c>
      <c r="F95" s="15">
        <v>23765505545.172909</v>
      </c>
      <c r="G95" s="14">
        <v>2438015566.8358698</v>
      </c>
      <c r="H95" s="15">
        <v>2330697241.9627752</v>
      </c>
      <c r="I95" s="14">
        <f t="shared" si="11"/>
        <v>4768712808.798645</v>
      </c>
      <c r="J95" s="15">
        <v>9000362581.5808563</v>
      </c>
      <c r="K95" s="14">
        <v>17535732</v>
      </c>
      <c r="L95" s="14">
        <f t="shared" si="10"/>
        <v>556.32534698644042</v>
      </c>
      <c r="M95" s="14">
        <f t="shared" si="12"/>
        <v>1355.2616762831976</v>
      </c>
      <c r="N95" s="14">
        <v>-804698975.53120005</v>
      </c>
      <c r="O95" s="14">
        <f t="shared" si="15"/>
        <v>-8.9407395339606399E-2</v>
      </c>
      <c r="P95" s="14">
        <f t="shared" si="13"/>
        <v>0.41049293780088397</v>
      </c>
      <c r="Q95" s="14">
        <f t="shared" si="14"/>
        <v>0.52983563335079009</v>
      </c>
      <c r="R95" s="28">
        <v>12.185630721438899</v>
      </c>
    </row>
    <row r="96" spans="1:18" x14ac:dyDescent="0.3">
      <c r="A96" s="20">
        <v>1992</v>
      </c>
      <c r="B96" s="14" t="s">
        <v>55</v>
      </c>
      <c r="C96" s="15">
        <v>3477003555.9474716</v>
      </c>
      <c r="D96" s="14">
        <v>6608544253.54914</v>
      </c>
      <c r="E96" s="14">
        <f t="shared" si="9"/>
        <v>10085547809.496613</v>
      </c>
      <c r="F96" s="15">
        <v>24811185710.111168</v>
      </c>
      <c r="G96" s="14">
        <v>2534655740.3604798</v>
      </c>
      <c r="H96" s="15">
        <v>2512065233.858088</v>
      </c>
      <c r="I96" s="14">
        <f t="shared" si="11"/>
        <v>5046720974.2185678</v>
      </c>
      <c r="J96" s="15">
        <v>9703011635.8658466</v>
      </c>
      <c r="K96" s="14">
        <v>17736827</v>
      </c>
      <c r="L96" s="14">
        <f t="shared" si="10"/>
        <v>568.62187410953561</v>
      </c>
      <c r="M96" s="14">
        <f t="shared" si="12"/>
        <v>1398.8514242209819</v>
      </c>
      <c r="N96" s="14">
        <v>-715053108.73619998</v>
      </c>
      <c r="O96" s="14">
        <f t="shared" si="15"/>
        <v>-7.3693934993657492E-2</v>
      </c>
      <c r="P96" s="14">
        <f t="shared" si="13"/>
        <v>0.40649197210218391</v>
      </c>
      <c r="Q96" s="14">
        <f t="shared" si="14"/>
        <v>0.52011902733003623</v>
      </c>
      <c r="R96" s="28">
        <v>11.383437051220501</v>
      </c>
    </row>
    <row r="97" spans="1:18" x14ac:dyDescent="0.3">
      <c r="A97" s="20">
        <v>1993</v>
      </c>
      <c r="B97" s="14" t="s">
        <v>55</v>
      </c>
      <c r="C97" s="15">
        <v>3641545343.6667557</v>
      </c>
      <c r="D97" s="14">
        <v>7226986179.5757103</v>
      </c>
      <c r="E97" s="14">
        <f t="shared" si="9"/>
        <v>10868531523.242466</v>
      </c>
      <c r="F97" s="15">
        <v>26523173217.554665</v>
      </c>
      <c r="G97" s="14">
        <v>2572336206.5397401</v>
      </c>
      <c r="H97" s="15">
        <v>2672501777.7317882</v>
      </c>
      <c r="I97" s="14">
        <f t="shared" si="11"/>
        <v>5244837984.2715282</v>
      </c>
      <c r="J97" s="15">
        <v>10338679635.761589</v>
      </c>
      <c r="K97" s="14">
        <v>17924827</v>
      </c>
      <c r="L97" s="14">
        <f t="shared" si="10"/>
        <v>606.33954923204931</v>
      </c>
      <c r="M97" s="14">
        <f t="shared" si="12"/>
        <v>1479.6892163899079</v>
      </c>
      <c r="N97" s="14">
        <v>-742113101.83809996</v>
      </c>
      <c r="O97" s="14">
        <f t="shared" si="15"/>
        <v>-7.178025898695263E-2</v>
      </c>
      <c r="P97" s="14">
        <f t="shared" si="13"/>
        <v>0.40977493281418548</v>
      </c>
      <c r="Q97" s="14">
        <f t="shared" si="14"/>
        <v>0.50730249597149568</v>
      </c>
      <c r="R97" s="28">
        <v>11.7467370174947</v>
      </c>
    </row>
    <row r="98" spans="1:18" x14ac:dyDescent="0.3">
      <c r="A98" s="20">
        <v>1994</v>
      </c>
      <c r="B98" s="14" t="s">
        <v>55</v>
      </c>
      <c r="C98" s="15">
        <v>3754755360.2356601</v>
      </c>
      <c r="D98" s="14">
        <v>7793246355.5402803</v>
      </c>
      <c r="E98" s="14">
        <f t="shared" ref="E98:E125" si="16">C98+D98</f>
        <v>11548001715.77594</v>
      </c>
      <c r="F98" s="15">
        <v>28008449361.055656</v>
      </c>
      <c r="G98" s="14">
        <v>2809159625.65763</v>
      </c>
      <c r="H98" s="15">
        <v>3093938504.653986</v>
      </c>
      <c r="I98" s="14">
        <f t="shared" si="11"/>
        <v>5903098130.3116159</v>
      </c>
      <c r="J98" s="15">
        <v>11717604208.822338</v>
      </c>
      <c r="K98" s="14">
        <v>18094474</v>
      </c>
      <c r="L98" s="14">
        <f t="shared" ref="L98:L125" si="17">E98/K98</f>
        <v>638.2059912753441</v>
      </c>
      <c r="M98" s="14">
        <f t="shared" si="12"/>
        <v>1547.9007215714398</v>
      </c>
      <c r="N98" s="14">
        <v>-1085027297.9254</v>
      </c>
      <c r="O98" s="14">
        <f t="shared" si="15"/>
        <v>-9.2598049788067488E-2</v>
      </c>
      <c r="P98" s="14">
        <f t="shared" si="13"/>
        <v>0.41230421459293126</v>
      </c>
      <c r="Q98" s="14">
        <f t="shared" si="14"/>
        <v>0.50378029715896155</v>
      </c>
      <c r="R98" s="28">
        <v>8.44871248698343</v>
      </c>
    </row>
    <row r="99" spans="1:18" x14ac:dyDescent="0.3">
      <c r="A99" s="20">
        <v>1995</v>
      </c>
      <c r="B99" s="14" t="s">
        <v>55</v>
      </c>
      <c r="C99" s="15">
        <v>3878891627.1459165</v>
      </c>
      <c r="D99" s="14">
        <v>8333289355.9326</v>
      </c>
      <c r="E99" s="14">
        <f t="shared" si="16"/>
        <v>12212180983.078516</v>
      </c>
      <c r="F99" s="15">
        <v>29548937948.67984</v>
      </c>
      <c r="G99" s="14">
        <v>3015088050.73171</v>
      </c>
      <c r="H99" s="15">
        <v>3476841748.2926831</v>
      </c>
      <c r="I99" s="14">
        <f t="shared" si="11"/>
        <v>6491929799.0243931</v>
      </c>
      <c r="J99" s="15">
        <v>13029697560.975609</v>
      </c>
      <c r="K99" s="14">
        <v>18242917</v>
      </c>
      <c r="L99" s="14">
        <f t="shared" si="17"/>
        <v>669.42041029285588</v>
      </c>
      <c r="M99" s="14">
        <f t="shared" si="12"/>
        <v>1619.7485275342665</v>
      </c>
      <c r="N99" s="14">
        <v>-984683884.19939995</v>
      </c>
      <c r="O99" s="14">
        <f t="shared" si="15"/>
        <v>-7.5572274766266406E-2</v>
      </c>
      <c r="P99" s="14">
        <f t="shared" si="13"/>
        <v>0.41328662993872917</v>
      </c>
      <c r="Q99" s="14">
        <f t="shared" si="14"/>
        <v>0.4982410196893553</v>
      </c>
      <c r="R99" s="28">
        <v>7.6748487344980996</v>
      </c>
    </row>
    <row r="100" spans="1:18" x14ac:dyDescent="0.3">
      <c r="A100" s="20">
        <v>1996</v>
      </c>
      <c r="B100" s="14" t="s">
        <v>55</v>
      </c>
      <c r="C100" s="15">
        <v>3693680205.422029</v>
      </c>
      <c r="D100" s="14">
        <v>8769459612.2832203</v>
      </c>
      <c r="E100" s="14">
        <f t="shared" si="16"/>
        <v>12463139817.70525</v>
      </c>
      <c r="F100" s="15">
        <v>30671787900.356934</v>
      </c>
      <c r="G100" s="14">
        <v>3132420047.04179</v>
      </c>
      <c r="H100" s="15">
        <v>3693216620.2279716</v>
      </c>
      <c r="I100" s="14">
        <f t="shared" si="11"/>
        <v>6825636667.269762</v>
      </c>
      <c r="J100" s="15">
        <v>13897738375.248777</v>
      </c>
      <c r="K100" s="14">
        <v>18367290</v>
      </c>
      <c r="L100" s="14">
        <f t="shared" si="17"/>
        <v>678.55082691596033</v>
      </c>
      <c r="M100" s="14">
        <f t="shared" si="12"/>
        <v>1669.9136290850165</v>
      </c>
      <c r="N100" s="14">
        <v>-799710264.1523</v>
      </c>
      <c r="O100" s="14">
        <f t="shared" si="15"/>
        <v>-5.7542475081884301E-2</v>
      </c>
      <c r="P100" s="14">
        <f t="shared" si="13"/>
        <v>0.40633887591405177</v>
      </c>
      <c r="Q100" s="14">
        <f t="shared" si="14"/>
        <v>0.4911329083173635</v>
      </c>
      <c r="R100" s="28">
        <v>15.9358310447214</v>
      </c>
    </row>
    <row r="101" spans="1:18" x14ac:dyDescent="0.3">
      <c r="A101" s="20">
        <v>1997</v>
      </c>
      <c r="B101" s="14" t="s">
        <v>55</v>
      </c>
      <c r="C101" s="15">
        <v>3794363013.5826745</v>
      </c>
      <c r="D101" s="14">
        <v>9418136210.9690399</v>
      </c>
      <c r="E101" s="14">
        <f t="shared" si="16"/>
        <v>13212499224.551714</v>
      </c>
      <c r="F101" s="15">
        <v>32636438509.196091</v>
      </c>
      <c r="G101" s="14">
        <v>3312463907.4419398</v>
      </c>
      <c r="H101" s="15">
        <v>4073860313.6124763</v>
      </c>
      <c r="I101" s="14">
        <f t="shared" si="11"/>
        <v>7386324221.0544167</v>
      </c>
      <c r="J101" s="15">
        <v>15091913883.709103</v>
      </c>
      <c r="K101" s="14">
        <v>18470897</v>
      </c>
      <c r="L101" s="14">
        <f t="shared" si="17"/>
        <v>715.31443354113844</v>
      </c>
      <c r="M101" s="14">
        <f t="shared" si="12"/>
        <v>1766.9114017146048</v>
      </c>
      <c r="N101" s="14">
        <v>-639627790.18180001</v>
      </c>
      <c r="O101" s="14">
        <f t="shared" si="15"/>
        <v>-4.2382152131960102E-2</v>
      </c>
      <c r="P101" s="14">
        <f t="shared" si="13"/>
        <v>0.40483888034623566</v>
      </c>
      <c r="Q101" s="14">
        <f t="shared" si="14"/>
        <v>0.48942263240897171</v>
      </c>
      <c r="R101" s="28">
        <v>9.5736962640516907</v>
      </c>
    </row>
    <row r="102" spans="1:18" x14ac:dyDescent="0.3">
      <c r="A102" s="20">
        <v>1998</v>
      </c>
      <c r="B102" s="14" t="s">
        <v>55</v>
      </c>
      <c r="C102" s="15">
        <v>3883868715.538188</v>
      </c>
      <c r="D102" s="14">
        <v>9954397472.6348095</v>
      </c>
      <c r="E102" s="14">
        <f t="shared" si="16"/>
        <v>13838266188.172997</v>
      </c>
      <c r="F102" s="15">
        <v>34169836458.067295</v>
      </c>
      <c r="G102" s="14">
        <v>3342925531.4197001</v>
      </c>
      <c r="H102" s="15">
        <v>4362052626.8425131</v>
      </c>
      <c r="I102" s="14">
        <f t="shared" si="11"/>
        <v>7704978158.2622128</v>
      </c>
      <c r="J102" s="15">
        <v>15794972847.168346</v>
      </c>
      <c r="K102" s="14">
        <v>18564595</v>
      </c>
      <c r="L102" s="14">
        <f t="shared" si="17"/>
        <v>745.41169296572298</v>
      </c>
      <c r="M102" s="14">
        <f t="shared" si="12"/>
        <v>1840.5915377129043</v>
      </c>
      <c r="N102" s="14">
        <v>-505437602.67799997</v>
      </c>
      <c r="O102" s="14">
        <f t="shared" si="15"/>
        <v>-3.1999903233047508E-2</v>
      </c>
      <c r="P102" s="14">
        <f t="shared" si="13"/>
        <v>0.40498485280007435</v>
      </c>
      <c r="Q102" s="14">
        <f t="shared" si="14"/>
        <v>0.48781205468444522</v>
      </c>
      <c r="R102" s="28">
        <v>9.3642430068323002</v>
      </c>
    </row>
    <row r="103" spans="1:18" x14ac:dyDescent="0.3">
      <c r="A103" s="20">
        <v>1999</v>
      </c>
      <c r="B103" s="14" t="s">
        <v>55</v>
      </c>
      <c r="C103" s="15">
        <v>4059716521.5752754</v>
      </c>
      <c r="D103" s="14">
        <v>10431014541.7715</v>
      </c>
      <c r="E103" s="14">
        <f t="shared" si="16"/>
        <v>14490731063.346775</v>
      </c>
      <c r="F103" s="15">
        <v>35639324113.092545</v>
      </c>
      <c r="G103" s="14">
        <v>3245318936.8629699</v>
      </c>
      <c r="H103" s="15">
        <v>4283778550.3963761</v>
      </c>
      <c r="I103" s="14">
        <f t="shared" si="11"/>
        <v>7529097487.259346</v>
      </c>
      <c r="J103" s="15">
        <v>15656327859.569649</v>
      </c>
      <c r="K103" s="14">
        <v>18663293</v>
      </c>
      <c r="L103" s="14">
        <f t="shared" si="17"/>
        <v>776.42948987334523</v>
      </c>
      <c r="M103" s="14">
        <f t="shared" si="12"/>
        <v>1909.5946311882124</v>
      </c>
      <c r="N103" s="14">
        <v>-769271812.24189997</v>
      </c>
      <c r="O103" s="14">
        <f t="shared" si="15"/>
        <v>-4.9134881380993589E-2</v>
      </c>
      <c r="P103" s="14">
        <f t="shared" si="13"/>
        <v>0.40659387976506062</v>
      </c>
      <c r="Q103" s="14">
        <f t="shared" si="14"/>
        <v>0.48089804677010012</v>
      </c>
      <c r="R103" s="28">
        <v>4.6917056304843401</v>
      </c>
    </row>
    <row r="104" spans="1:18" x14ac:dyDescent="0.3">
      <c r="A104" s="20">
        <v>2000</v>
      </c>
      <c r="B104" s="14" t="s">
        <v>55</v>
      </c>
      <c r="C104" s="15">
        <v>4120152338.2323613</v>
      </c>
      <c r="D104" s="14">
        <v>11184913472.9263</v>
      </c>
      <c r="E104" s="14">
        <f t="shared" si="16"/>
        <v>15305065811.158661</v>
      </c>
      <c r="F104" s="15">
        <v>37777695377.268303</v>
      </c>
      <c r="G104" s="14">
        <v>3254292790.54668</v>
      </c>
      <c r="H104" s="15">
        <v>4461264359.1741333</v>
      </c>
      <c r="I104" s="14">
        <f t="shared" si="11"/>
        <v>7715557149.7208138</v>
      </c>
      <c r="J104" s="15">
        <v>16330814179.976625</v>
      </c>
      <c r="K104" s="14">
        <v>18777606</v>
      </c>
      <c r="L104" s="14">
        <f t="shared" si="17"/>
        <v>815.07013253759078</v>
      </c>
      <c r="M104" s="14">
        <f t="shared" si="12"/>
        <v>2011.8483355795356</v>
      </c>
      <c r="N104" s="14">
        <v>-1044009394.3403</v>
      </c>
      <c r="O104" s="14">
        <f t="shared" si="15"/>
        <v>-6.3928802497818529E-2</v>
      </c>
      <c r="P104" s="14">
        <f t="shared" si="13"/>
        <v>0.40513497867760528</v>
      </c>
      <c r="Q104" s="14">
        <f t="shared" si="14"/>
        <v>0.47245391838337952</v>
      </c>
      <c r="R104" s="28">
        <v>6.1762759101204399</v>
      </c>
    </row>
    <row r="105" spans="1:18" x14ac:dyDescent="0.3">
      <c r="A105" s="20">
        <v>2001</v>
      </c>
      <c r="B105" s="14" t="s">
        <v>55</v>
      </c>
      <c r="C105" s="15">
        <v>3974966666.3967752</v>
      </c>
      <c r="D105" s="14">
        <v>10933090992.802</v>
      </c>
      <c r="E105" s="14">
        <f t="shared" si="16"/>
        <v>14908057659.198776</v>
      </c>
      <c r="F105" s="15">
        <v>37193875800.198608</v>
      </c>
      <c r="G105" s="14">
        <v>3160440916.5174599</v>
      </c>
      <c r="H105" s="15">
        <v>4224177589.5255146</v>
      </c>
      <c r="I105" s="14">
        <f t="shared" si="11"/>
        <v>7384618506.0429745</v>
      </c>
      <c r="J105" s="15">
        <v>15749753804.834377</v>
      </c>
      <c r="K105" s="14">
        <v>18911727</v>
      </c>
      <c r="L105" s="14">
        <f t="shared" si="17"/>
        <v>788.29700001479375</v>
      </c>
      <c r="M105" s="14">
        <f t="shared" si="12"/>
        <v>1966.7096400132366</v>
      </c>
      <c r="N105" s="14">
        <v>-560034000</v>
      </c>
      <c r="O105" s="14">
        <f t="shared" si="15"/>
        <v>-3.5558270112647596E-2</v>
      </c>
      <c r="P105" s="14">
        <f t="shared" si="13"/>
        <v>0.40082022479408208</v>
      </c>
      <c r="Q105" s="14">
        <f t="shared" si="14"/>
        <v>0.46887199619439579</v>
      </c>
      <c r="R105" s="28">
        <v>14.1584557991201</v>
      </c>
    </row>
    <row r="106" spans="1:18" x14ac:dyDescent="0.3">
      <c r="A106" s="20">
        <v>2002</v>
      </c>
      <c r="B106" s="14" t="s">
        <v>55</v>
      </c>
      <c r="C106" s="15">
        <v>4069731669.8673391</v>
      </c>
      <c r="D106" s="14">
        <v>11024396429.625601</v>
      </c>
      <c r="E106" s="14">
        <f t="shared" si="16"/>
        <v>15094128099.492939</v>
      </c>
      <c r="F106" s="15">
        <v>38668492350.406952</v>
      </c>
      <c r="G106" s="14">
        <v>2361305261.3422499</v>
      </c>
      <c r="H106" s="15">
        <v>4631985078.4026766</v>
      </c>
      <c r="I106" s="14">
        <f t="shared" si="11"/>
        <v>6993290339.7449265</v>
      </c>
      <c r="J106" s="15">
        <v>16536535647.083422</v>
      </c>
      <c r="K106" s="14">
        <v>19062476</v>
      </c>
      <c r="L106" s="14">
        <f t="shared" si="17"/>
        <v>791.82411033555866</v>
      </c>
      <c r="M106" s="14">
        <f t="shared" si="12"/>
        <v>2028.513628051621</v>
      </c>
      <c r="N106" s="14">
        <v>-795890000</v>
      </c>
      <c r="O106" s="14">
        <f t="shared" si="15"/>
        <v>-4.8129186002775166E-2</v>
      </c>
      <c r="P106" s="14">
        <f t="shared" si="13"/>
        <v>0.39034695127786867</v>
      </c>
      <c r="Q106" s="14">
        <f t="shared" si="14"/>
        <v>0.42289935987761412</v>
      </c>
      <c r="R106" s="28">
        <v>9.55103167007249</v>
      </c>
    </row>
    <row r="107" spans="1:18" x14ac:dyDescent="0.3">
      <c r="A107" s="20">
        <v>2003</v>
      </c>
      <c r="B107" s="14" t="s">
        <v>55</v>
      </c>
      <c r="C107" s="15">
        <v>4137949301.8021173</v>
      </c>
      <c r="D107" s="14">
        <v>11538797214.569201</v>
      </c>
      <c r="E107" s="14">
        <f t="shared" si="16"/>
        <v>15676746516.371319</v>
      </c>
      <c r="F107" s="15">
        <v>40965504844.435593</v>
      </c>
      <c r="G107" s="14">
        <v>2498154786.5727301</v>
      </c>
      <c r="H107" s="15">
        <v>5367060712.8056364</v>
      </c>
      <c r="I107" s="14">
        <f t="shared" si="11"/>
        <v>7865215499.3783665</v>
      </c>
      <c r="J107" s="15">
        <v>18881765437.215084</v>
      </c>
      <c r="K107" s="14">
        <v>19224036</v>
      </c>
      <c r="L107" s="14">
        <f t="shared" si="17"/>
        <v>815.47633995126307</v>
      </c>
      <c r="M107" s="14">
        <f t="shared" si="12"/>
        <v>2130.9523579978518</v>
      </c>
      <c r="N107" s="14">
        <v>-871572000</v>
      </c>
      <c r="O107" s="14">
        <f t="shared" si="15"/>
        <v>-4.6159454893035162E-2</v>
      </c>
      <c r="P107" s="14">
        <f t="shared" si="13"/>
        <v>0.38268163851276732</v>
      </c>
      <c r="Q107" s="14">
        <f t="shared" si="14"/>
        <v>0.41655085301909278</v>
      </c>
      <c r="R107" s="28">
        <v>6.3146378705117598</v>
      </c>
    </row>
    <row r="108" spans="1:18" x14ac:dyDescent="0.3">
      <c r="A108" s="20">
        <v>2004</v>
      </c>
      <c r="B108" s="14" t="s">
        <v>55</v>
      </c>
      <c r="C108" s="15">
        <v>4138038148.2280259</v>
      </c>
      <c r="D108" s="14">
        <v>12163200433.691601</v>
      </c>
      <c r="E108" s="14">
        <f t="shared" si="16"/>
        <v>16301238581.919626</v>
      </c>
      <c r="F108" s="15">
        <v>43196101686.406815</v>
      </c>
      <c r="G108" s="14">
        <v>2591866785.2554598</v>
      </c>
      <c r="H108" s="15">
        <v>5913222650.4595318</v>
      </c>
      <c r="I108" s="14">
        <f t="shared" si="11"/>
        <v>8505089435.7149916</v>
      </c>
      <c r="J108" s="15">
        <v>20662525941.29855</v>
      </c>
      <c r="K108" s="14">
        <v>19387153</v>
      </c>
      <c r="L108" s="14">
        <f t="shared" si="17"/>
        <v>840.82683939821516</v>
      </c>
      <c r="M108" s="14">
        <f t="shared" si="12"/>
        <v>2228.0786501456305</v>
      </c>
      <c r="N108" s="14">
        <v>-1442589000</v>
      </c>
      <c r="O108" s="14">
        <f t="shared" si="15"/>
        <v>-6.9816681856726542E-2</v>
      </c>
      <c r="P108" s="14">
        <f t="shared" si="13"/>
        <v>0.37737753976649679</v>
      </c>
      <c r="Q108" s="14">
        <f t="shared" si="14"/>
        <v>0.41161905663797482</v>
      </c>
      <c r="R108" s="28">
        <v>7.5759258299585399</v>
      </c>
    </row>
    <row r="109" spans="1:18" x14ac:dyDescent="0.3">
      <c r="A109" s="20">
        <v>2005</v>
      </c>
      <c r="B109" s="14" t="s">
        <v>55</v>
      </c>
      <c r="C109" s="15">
        <v>4213208372.927691</v>
      </c>
      <c r="D109" s="14">
        <v>13134592694.960699</v>
      </c>
      <c r="E109" s="14">
        <f t="shared" si="16"/>
        <v>17347801067.88839</v>
      </c>
      <c r="F109" s="15">
        <v>45892293518.400627</v>
      </c>
      <c r="G109" s="14">
        <v>2884636815.9204001</v>
      </c>
      <c r="H109" s="15">
        <v>7367641791.044776</v>
      </c>
      <c r="I109" s="14">
        <f t="shared" si="11"/>
        <v>10252278606.965176</v>
      </c>
      <c r="J109" s="15">
        <v>24405791044.776119</v>
      </c>
      <c r="K109" s="14">
        <v>19544988</v>
      </c>
      <c r="L109" s="14">
        <f t="shared" si="17"/>
        <v>887.58310150348461</v>
      </c>
      <c r="M109" s="14">
        <f t="shared" si="12"/>
        <v>2348.0338549402345</v>
      </c>
      <c r="N109" s="14">
        <v>-1630138600</v>
      </c>
      <c r="O109" s="14">
        <f t="shared" si="15"/>
        <v>-6.6793106480722703E-2</v>
      </c>
      <c r="P109" s="14">
        <f t="shared" si="13"/>
        <v>0.37801120270732919</v>
      </c>
      <c r="Q109" s="14">
        <f t="shared" si="14"/>
        <v>0.42007565287090337</v>
      </c>
      <c r="R109" s="28">
        <v>11.639686097111801</v>
      </c>
    </row>
    <row r="110" spans="1:18" x14ac:dyDescent="0.3">
      <c r="A110" s="20">
        <v>2006</v>
      </c>
      <c r="B110" s="14" t="s">
        <v>55</v>
      </c>
      <c r="C110" s="15">
        <v>4479675062.5106277</v>
      </c>
      <c r="D110" s="14">
        <v>14200720901.9196</v>
      </c>
      <c r="E110" s="14">
        <f t="shared" si="16"/>
        <v>18680395964.430229</v>
      </c>
      <c r="F110" s="15">
        <v>49411448545.491631</v>
      </c>
      <c r="G110" s="14">
        <v>3205879069.6958299</v>
      </c>
      <c r="H110" s="15">
        <v>8665584365.5932198</v>
      </c>
      <c r="I110" s="14">
        <f t="shared" si="11"/>
        <v>11871463435.289049</v>
      </c>
      <c r="J110" s="15">
        <v>28279814924.591778</v>
      </c>
      <c r="K110" s="14">
        <v>19695977</v>
      </c>
      <c r="L110" s="14">
        <f t="shared" si="17"/>
        <v>948.43713335115228</v>
      </c>
      <c r="M110" s="14">
        <f t="shared" si="12"/>
        <v>2508.7076688549969</v>
      </c>
      <c r="N110" s="14">
        <v>-2345010000</v>
      </c>
      <c r="O110" s="14">
        <f t="shared" si="15"/>
        <v>-8.2921688358038301E-2</v>
      </c>
      <c r="P110" s="14">
        <f t="shared" si="13"/>
        <v>0.37805805161190026</v>
      </c>
      <c r="Q110" s="14">
        <f t="shared" si="14"/>
        <v>0.41978575414812108</v>
      </c>
      <c r="R110" s="28">
        <v>10.020183605703499</v>
      </c>
    </row>
    <row r="111" spans="1:18" x14ac:dyDescent="0.3">
      <c r="A111" s="20">
        <v>2007</v>
      </c>
      <c r="B111" s="14" t="s">
        <v>55</v>
      </c>
      <c r="C111" s="15">
        <v>4631635635.7314205</v>
      </c>
      <c r="D111" s="14">
        <v>15280898319.481701</v>
      </c>
      <c r="E111" s="14">
        <f t="shared" si="16"/>
        <v>19912533955.21312</v>
      </c>
      <c r="F111" s="15">
        <v>52769858785.972603</v>
      </c>
      <c r="G111" s="14">
        <v>3779532683.9216399</v>
      </c>
      <c r="H111" s="15">
        <v>9679136022.1002464</v>
      </c>
      <c r="I111" s="14">
        <f t="shared" si="11"/>
        <v>13458668706.021887</v>
      </c>
      <c r="J111" s="15">
        <v>32350248410.821602</v>
      </c>
      <c r="K111" s="14">
        <v>19842044</v>
      </c>
      <c r="L111" s="14">
        <f t="shared" si="17"/>
        <v>1003.5525551305661</v>
      </c>
      <c r="M111" s="14">
        <f t="shared" si="12"/>
        <v>2659.497115618361</v>
      </c>
      <c r="N111" s="14">
        <v>-2526950000</v>
      </c>
      <c r="O111" s="14">
        <f t="shared" si="15"/>
        <v>-7.8112228626804003E-2</v>
      </c>
      <c r="P111" s="14">
        <f t="shared" si="13"/>
        <v>0.37734673568060245</v>
      </c>
      <c r="Q111" s="14">
        <f t="shared" si="14"/>
        <v>0.41602984110377889</v>
      </c>
      <c r="R111" s="28">
        <v>15.8421114924843</v>
      </c>
    </row>
    <row r="112" spans="1:18" x14ac:dyDescent="0.3">
      <c r="A112" s="20">
        <v>2008</v>
      </c>
      <c r="B112" s="14" t="s">
        <v>55</v>
      </c>
      <c r="C112" s="15">
        <v>4980519551.8225431</v>
      </c>
      <c r="D112" s="14">
        <v>16185244091.3932</v>
      </c>
      <c r="E112" s="14">
        <f t="shared" si="16"/>
        <v>21165763643.215744</v>
      </c>
      <c r="F112" s="15">
        <v>55909711897.592247</v>
      </c>
      <c r="G112" s="14">
        <v>5447182689.0591898</v>
      </c>
      <c r="H112" s="15">
        <v>11958133103.426632</v>
      </c>
      <c r="I112" s="14">
        <f t="shared" si="11"/>
        <v>17405315792.485821</v>
      </c>
      <c r="J112" s="15">
        <v>40713812309.73159</v>
      </c>
      <c r="K112" s="14">
        <v>19983984</v>
      </c>
      <c r="L112" s="14">
        <f t="shared" si="17"/>
        <v>1059.1363385406905</v>
      </c>
      <c r="M112" s="14">
        <f t="shared" si="12"/>
        <v>2797.7260138715205</v>
      </c>
      <c r="N112" s="14">
        <v>-4571480000</v>
      </c>
      <c r="O112" s="14">
        <f t="shared" si="15"/>
        <v>-0.11228327048379366</v>
      </c>
      <c r="P112" s="14">
        <f t="shared" si="13"/>
        <v>0.37857042944496461</v>
      </c>
      <c r="Q112" s="14">
        <f t="shared" si="14"/>
        <v>0.42750395517065171</v>
      </c>
      <c r="R112" s="28">
        <v>22.5644955300126</v>
      </c>
    </row>
    <row r="113" spans="1:18" x14ac:dyDescent="0.3">
      <c r="A113" s="20">
        <v>2009</v>
      </c>
      <c r="B113" s="14" t="s">
        <v>55</v>
      </c>
      <c r="C113" s="15">
        <v>5140789788.3729134</v>
      </c>
      <c r="D113" s="14">
        <v>16866967607.828501</v>
      </c>
      <c r="E113" s="14">
        <f t="shared" si="16"/>
        <v>22007757396.201416</v>
      </c>
      <c r="F113" s="15">
        <v>57888307430.833473</v>
      </c>
      <c r="G113" s="14">
        <v>5339032300.7217398</v>
      </c>
      <c r="H113" s="15">
        <v>12481652062.555244</v>
      </c>
      <c r="I113" s="14">
        <f t="shared" si="11"/>
        <v>17820684363.276985</v>
      </c>
      <c r="J113" s="15">
        <v>42066217871.534859</v>
      </c>
      <c r="K113" s="14">
        <v>20123508</v>
      </c>
      <c r="L113" s="14">
        <f t="shared" si="17"/>
        <v>1093.6342409187014</v>
      </c>
      <c r="M113" s="14">
        <f t="shared" si="12"/>
        <v>2876.6509015641545</v>
      </c>
      <c r="N113" s="14">
        <v>-2101440000</v>
      </c>
      <c r="O113" s="14">
        <f t="shared" si="15"/>
        <v>-4.9955525034780728E-2</v>
      </c>
      <c r="P113" s="14">
        <f t="shared" si="13"/>
        <v>0.380176211275427</v>
      </c>
      <c r="Q113" s="14">
        <f t="shared" si="14"/>
        <v>0.42363410035338095</v>
      </c>
      <c r="R113" s="28">
        <v>3.4649632210607502</v>
      </c>
    </row>
    <row r="114" spans="1:18" x14ac:dyDescent="0.3">
      <c r="A114" s="20">
        <v>2010</v>
      </c>
      <c r="B114" s="14" t="s">
        <v>55</v>
      </c>
      <c r="C114" s="15">
        <v>5498140154.8246727</v>
      </c>
      <c r="D114" s="14">
        <v>18291254461.1278</v>
      </c>
      <c r="E114" s="14">
        <f t="shared" si="16"/>
        <v>23789394615.952473</v>
      </c>
      <c r="F114" s="15">
        <v>62528615265.768608</v>
      </c>
      <c r="G114" s="14">
        <v>5305596524.1079197</v>
      </c>
      <c r="H114" s="15">
        <v>16290998025.905567</v>
      </c>
      <c r="I114" s="14">
        <f t="shared" si="11"/>
        <v>21596594550.013489</v>
      </c>
      <c r="J114" s="15">
        <v>58636150709.550743</v>
      </c>
      <c r="K114" s="14">
        <v>20261738</v>
      </c>
      <c r="L114" s="14">
        <f t="shared" si="17"/>
        <v>1174.1043446496285</v>
      </c>
      <c r="M114" s="14">
        <f t="shared" si="12"/>
        <v>3086.0440138831432</v>
      </c>
      <c r="N114" s="14">
        <v>-3480035000</v>
      </c>
      <c r="O114" s="14">
        <f t="shared" si="15"/>
        <v>-5.9349649625502564E-2</v>
      </c>
      <c r="P114" s="14">
        <f t="shared" si="13"/>
        <v>0.38045612420552061</v>
      </c>
      <c r="Q114" s="14">
        <f t="shared" si="14"/>
        <v>0.36831535304884538</v>
      </c>
      <c r="R114" s="28">
        <v>6.2176488930461904</v>
      </c>
    </row>
    <row r="115" spans="1:18" x14ac:dyDescent="0.3">
      <c r="A115" s="20">
        <v>2011</v>
      </c>
      <c r="B115" s="14" t="s">
        <v>55</v>
      </c>
      <c r="C115" s="15">
        <v>5790597964.4758577</v>
      </c>
      <c r="D115" s="14">
        <v>20370613860.613602</v>
      </c>
      <c r="E115" s="14">
        <f t="shared" si="16"/>
        <v>26161211825.089458</v>
      </c>
      <c r="F115" s="15">
        <v>67949522943.626709</v>
      </c>
      <c r="G115" s="14">
        <v>6459029000.08321</v>
      </c>
      <c r="H115" s="15">
        <v>19698015165.712173</v>
      </c>
      <c r="I115" s="14">
        <f t="shared" si="11"/>
        <v>26157044165.795383</v>
      </c>
      <c r="J115" s="15">
        <v>67753288946.250717</v>
      </c>
      <c r="K115" s="14">
        <v>20398496</v>
      </c>
      <c r="L115" s="14">
        <f t="shared" si="17"/>
        <v>1282.5068978168517</v>
      </c>
      <c r="M115" s="14">
        <f t="shared" si="12"/>
        <v>3331.1045551410607</v>
      </c>
      <c r="N115" s="14">
        <v>-7683109000</v>
      </c>
      <c r="O115" s="14">
        <f t="shared" si="15"/>
        <v>-0.11339831791922424</v>
      </c>
      <c r="P115" s="14">
        <f t="shared" si="13"/>
        <v>0.38500949957799868</v>
      </c>
      <c r="Q115" s="14">
        <f t="shared" si="14"/>
        <v>0.38606309114449039</v>
      </c>
      <c r="R115" s="28">
        <v>6.7167684358853803</v>
      </c>
    </row>
    <row r="116" spans="1:18" x14ac:dyDescent="0.3">
      <c r="A116" s="20">
        <v>2012</v>
      </c>
      <c r="B116" s="14" t="s">
        <v>55</v>
      </c>
      <c r="C116" s="15">
        <v>6101468996.4219713</v>
      </c>
      <c r="D116" s="14">
        <v>21980361068.153301</v>
      </c>
      <c r="E116" s="14">
        <f t="shared" si="16"/>
        <v>28081830064.575272</v>
      </c>
      <c r="F116" s="15">
        <v>73815049008.92041</v>
      </c>
      <c r="G116" s="14">
        <v>5572576346.7117701</v>
      </c>
      <c r="H116" s="15">
        <v>21817392219.172844</v>
      </c>
      <c r="I116" s="14">
        <f t="shared" si="11"/>
        <v>27389968565.884613</v>
      </c>
      <c r="J116" s="15">
        <v>70447191495.681152</v>
      </c>
      <c r="K116" s="14">
        <v>20425000</v>
      </c>
      <c r="L116" s="14">
        <f t="shared" si="17"/>
        <v>1374.8754009583977</v>
      </c>
      <c r="M116" s="14">
        <f t="shared" si="12"/>
        <v>3613.9558878296407</v>
      </c>
      <c r="N116" s="14">
        <v>-9416673873.8220692</v>
      </c>
      <c r="O116" s="14">
        <f t="shared" si="15"/>
        <v>-0.13366996858064056</v>
      </c>
      <c r="P116" s="14">
        <f t="shared" si="13"/>
        <v>0.38043502567046505</v>
      </c>
      <c r="Q116" s="14">
        <f t="shared" si="14"/>
        <v>0.38880142677602397</v>
      </c>
      <c r="R116" s="28">
        <v>7.5429137323943802</v>
      </c>
    </row>
    <row r="117" spans="1:18" x14ac:dyDescent="0.3">
      <c r="A117" s="20">
        <v>2013</v>
      </c>
      <c r="B117" s="14" t="s">
        <v>55</v>
      </c>
      <c r="C117" s="15">
        <v>6348314678.165041</v>
      </c>
      <c r="D117" s="14">
        <v>22634040233.510399</v>
      </c>
      <c r="E117" s="14">
        <f t="shared" si="16"/>
        <v>28982354911.675438</v>
      </c>
      <c r="F117" s="15">
        <v>76805847548.413071</v>
      </c>
      <c r="G117" s="14">
        <v>6101992452.8740396</v>
      </c>
      <c r="H117" s="15">
        <v>23712857906.236202</v>
      </c>
      <c r="I117" s="14">
        <f t="shared" si="11"/>
        <v>29814850359.110241</v>
      </c>
      <c r="J117" s="15">
        <v>77000596661.475647</v>
      </c>
      <c r="K117" s="14">
        <v>20585000</v>
      </c>
      <c r="L117" s="14">
        <f t="shared" si="17"/>
        <v>1407.9356284515636</v>
      </c>
      <c r="M117" s="14">
        <f t="shared" si="12"/>
        <v>3731.1560625898992</v>
      </c>
      <c r="N117" s="14">
        <v>-7608503872.5871401</v>
      </c>
      <c r="O117" s="14">
        <f t="shared" si="15"/>
        <v>-9.881097293358726E-2</v>
      </c>
      <c r="P117" s="14">
        <f t="shared" si="13"/>
        <v>0.37734568182984995</v>
      </c>
      <c r="Q117" s="14">
        <f t="shared" si="14"/>
        <v>0.38720284844269237</v>
      </c>
      <c r="R117" s="28">
        <v>6.9084503482844299</v>
      </c>
    </row>
    <row r="118" spans="1:18" x14ac:dyDescent="0.3">
      <c r="A118" s="20">
        <v>2014</v>
      </c>
      <c r="B118" s="14" t="s">
        <v>55</v>
      </c>
      <c r="C118" s="15">
        <v>6638554573.2310991</v>
      </c>
      <c r="D118" s="14">
        <v>24874610415.0765</v>
      </c>
      <c r="E118" s="14">
        <f t="shared" si="16"/>
        <v>31513164988.307598</v>
      </c>
      <c r="F118" s="15">
        <v>81704508296.597382</v>
      </c>
      <c r="G118" s="14">
        <v>6668889158.4019299</v>
      </c>
      <c r="H118" s="15">
        <v>25185969333.977715</v>
      </c>
      <c r="I118" s="14">
        <f t="shared" si="11"/>
        <v>31854858492.379646</v>
      </c>
      <c r="J118" s="15">
        <v>82528526229.524521</v>
      </c>
      <c r="K118" s="14">
        <v>20778000</v>
      </c>
      <c r="L118" s="14">
        <f t="shared" si="17"/>
        <v>1516.6601688472228</v>
      </c>
      <c r="M118" s="14">
        <f t="shared" si="12"/>
        <v>3932.2604820770712</v>
      </c>
      <c r="N118" s="14">
        <v>-8286696503.50179</v>
      </c>
      <c r="O118" s="14">
        <f t="shared" si="15"/>
        <v>-0.10041008705832469</v>
      </c>
      <c r="P118" s="14">
        <f t="shared" si="13"/>
        <v>0.38569677053695672</v>
      </c>
      <c r="Q118" s="14">
        <f t="shared" si="14"/>
        <v>0.3859860335296233</v>
      </c>
      <c r="R118" s="28">
        <v>3.1790022823606301</v>
      </c>
    </row>
    <row r="119" spans="1:18" x14ac:dyDescent="0.3">
      <c r="A119" s="20">
        <v>2015</v>
      </c>
      <c r="B119" s="14" t="s">
        <v>55</v>
      </c>
      <c r="C119" s="15">
        <v>6995980935.0868454</v>
      </c>
      <c r="D119" s="14">
        <v>25146739361.784302</v>
      </c>
      <c r="E119" s="14">
        <f t="shared" si="16"/>
        <v>32142720296.871147</v>
      </c>
      <c r="F119" s="15">
        <v>85140963536.633026</v>
      </c>
      <c r="G119" s="14">
        <v>6995980935.0868502</v>
      </c>
      <c r="H119" s="15">
        <v>25146739361.784348</v>
      </c>
      <c r="I119" s="14">
        <f t="shared" si="11"/>
        <v>32142720296.871197</v>
      </c>
      <c r="J119" s="15">
        <v>85140963536.633026</v>
      </c>
      <c r="K119" s="14">
        <v>20970000</v>
      </c>
      <c r="L119" s="14">
        <f t="shared" si="17"/>
        <v>1532.795436188419</v>
      </c>
      <c r="M119" s="14">
        <f t="shared" si="12"/>
        <v>4060.1317852471639</v>
      </c>
      <c r="N119" s="14">
        <v>-8388097664.2936201</v>
      </c>
      <c r="O119" s="14">
        <f t="shared" si="15"/>
        <v>-9.8520116708387145E-2</v>
      </c>
      <c r="P119" s="14">
        <f t="shared" si="13"/>
        <v>0.37752356752506466</v>
      </c>
      <c r="Q119" s="14">
        <f t="shared" si="14"/>
        <v>0.37752356752506527</v>
      </c>
      <c r="R119" s="28">
        <v>3.76836783062096</v>
      </c>
    </row>
    <row r="120" spans="1:18" x14ac:dyDescent="0.3">
      <c r="A120" s="20">
        <v>2016</v>
      </c>
      <c r="B120" s="14" t="s">
        <v>55</v>
      </c>
      <c r="C120" s="15">
        <v>6669519265.4918528</v>
      </c>
      <c r="D120" s="14">
        <v>27014495880.591999</v>
      </c>
      <c r="E120" s="14">
        <f t="shared" si="16"/>
        <v>33684015146.083851</v>
      </c>
      <c r="F120" s="15">
        <v>89443668461.447296</v>
      </c>
      <c r="G120" s="14">
        <v>6391202710.9176502</v>
      </c>
      <c r="H120" s="15">
        <v>26828529471.080498</v>
      </c>
      <c r="I120" s="14">
        <f t="shared" si="11"/>
        <v>33219732181.998146</v>
      </c>
      <c r="J120" s="15">
        <v>88012262256.863327</v>
      </c>
      <c r="K120" s="14">
        <v>21203000</v>
      </c>
      <c r="L120" s="14">
        <f t="shared" si="17"/>
        <v>1588.6438308769443</v>
      </c>
      <c r="M120" s="14">
        <f t="shared" si="12"/>
        <v>4218.4440155377679</v>
      </c>
      <c r="N120" s="14">
        <v>-8873104252.125351</v>
      </c>
      <c r="O120" s="14">
        <f t="shared" si="15"/>
        <v>-0.10081668195539893</v>
      </c>
      <c r="P120" s="14">
        <f t="shared" si="13"/>
        <v>0.37659474086310085</v>
      </c>
      <c r="Q120" s="14">
        <f t="shared" si="14"/>
        <v>0.37744436207135013</v>
      </c>
      <c r="R120" s="28">
        <v>3.9588884659307002</v>
      </c>
    </row>
    <row r="121" spans="1:18" x14ac:dyDescent="0.3">
      <c r="A121" s="20">
        <v>2017</v>
      </c>
      <c r="B121" s="14" t="s">
        <v>55</v>
      </c>
      <c r="C121" s="15">
        <v>6547750563.2765074</v>
      </c>
      <c r="D121" s="14">
        <v>30516025700.571701</v>
      </c>
      <c r="E121" s="14">
        <f t="shared" si="16"/>
        <v>37063776263.848206</v>
      </c>
      <c r="F121" s="15">
        <v>95222338797.661362</v>
      </c>
      <c r="G121" s="14">
        <v>7012795719.0199299</v>
      </c>
      <c r="H121" s="15">
        <v>29377700976.211964</v>
      </c>
      <c r="I121" s="14">
        <f t="shared" si="11"/>
        <v>36390496695.231895</v>
      </c>
      <c r="J121" s="15">
        <v>94376246466.954941</v>
      </c>
      <c r="K121" s="14">
        <v>21444000</v>
      </c>
      <c r="L121" s="14">
        <f t="shared" si="17"/>
        <v>1728.3984454322051</v>
      </c>
      <c r="M121" s="14">
        <f t="shared" si="12"/>
        <v>4440.5119752686705</v>
      </c>
      <c r="N121" s="14">
        <v>-9619377729.7335701</v>
      </c>
      <c r="O121" s="14">
        <f t="shared" si="15"/>
        <v>-0.10192583504686972</v>
      </c>
      <c r="P121" s="14">
        <f t="shared" si="13"/>
        <v>0.3892340466726541</v>
      </c>
      <c r="Q121" s="14">
        <f t="shared" si="14"/>
        <v>0.38558957425768914</v>
      </c>
      <c r="R121" s="28">
        <v>7.7041376785060498</v>
      </c>
    </row>
    <row r="122" spans="1:18" x14ac:dyDescent="0.3">
      <c r="A122" s="20">
        <v>2018</v>
      </c>
      <c r="B122" s="14" t="s">
        <v>55</v>
      </c>
      <c r="C122" s="15">
        <v>6957997375.9153938</v>
      </c>
      <c r="D122" s="14">
        <v>30189610850.829102</v>
      </c>
      <c r="E122" s="14">
        <f t="shared" si="16"/>
        <v>37147608226.744492</v>
      </c>
      <c r="F122" s="15">
        <v>97422055053.515869</v>
      </c>
      <c r="G122" s="14">
        <v>7174033321.0434999</v>
      </c>
      <c r="H122" s="15">
        <v>28401845161.016319</v>
      </c>
      <c r="I122" s="14">
        <f t="shared" si="11"/>
        <v>35575878482.059822</v>
      </c>
      <c r="J122" s="15">
        <v>94493847351.643341</v>
      </c>
      <c r="K122" s="14">
        <v>21670000</v>
      </c>
      <c r="L122" s="14">
        <f t="shared" si="17"/>
        <v>1714.2412656550296</v>
      </c>
      <c r="M122" s="14">
        <f t="shared" si="12"/>
        <v>4495.7108931017938</v>
      </c>
      <c r="N122" s="14">
        <v>-10343092701.2377</v>
      </c>
      <c r="O122" s="14">
        <f t="shared" si="15"/>
        <v>-0.10945784292968386</v>
      </c>
      <c r="P122" s="14">
        <f t="shared" si="13"/>
        <v>0.38130593946451419</v>
      </c>
      <c r="Q122" s="14">
        <f t="shared" si="14"/>
        <v>0.376488834766882</v>
      </c>
      <c r="R122" s="28">
        <v>2.13503773713198</v>
      </c>
    </row>
    <row r="123" spans="1:18" x14ac:dyDescent="0.3">
      <c r="A123" s="20">
        <v>2019</v>
      </c>
      <c r="B123" s="14" t="s">
        <v>55</v>
      </c>
      <c r="C123" s="15">
        <v>6989573471.0566788</v>
      </c>
      <c r="D123" s="14">
        <v>28954937280.329498</v>
      </c>
      <c r="E123" s="14">
        <f t="shared" si="16"/>
        <v>35944510751.386177</v>
      </c>
      <c r="F123" s="15">
        <v>97207255119.909256</v>
      </c>
      <c r="G123" s="14">
        <v>6459147331.7560396</v>
      </c>
      <c r="H123" s="15">
        <v>25984374748.594227</v>
      </c>
      <c r="I123" s="14">
        <f t="shared" si="11"/>
        <v>32443522080.350266</v>
      </c>
      <c r="J123" s="15">
        <v>89014990791.905106</v>
      </c>
      <c r="K123" s="14">
        <v>21803000</v>
      </c>
      <c r="L123" s="14">
        <f t="shared" si="17"/>
        <v>1648.6038963163867</v>
      </c>
      <c r="M123" s="14">
        <f t="shared" si="12"/>
        <v>4458.4348539150233</v>
      </c>
      <c r="N123" s="14">
        <v>-7997067701.6036301</v>
      </c>
      <c r="O123" s="14">
        <f t="shared" si="15"/>
        <v>-8.9839561072345489E-2</v>
      </c>
      <c r="P123" s="14">
        <f t="shared" si="13"/>
        <v>0.36977189312718589</v>
      </c>
      <c r="Q123" s="14">
        <f t="shared" si="14"/>
        <v>0.36447256570744524</v>
      </c>
      <c r="R123" s="28">
        <v>3.5283935823180799</v>
      </c>
    </row>
    <row r="124" spans="1:18" x14ac:dyDescent="0.3">
      <c r="A124" s="20">
        <v>2020</v>
      </c>
      <c r="B124" s="14" t="s">
        <v>55</v>
      </c>
      <c r="C124" s="15">
        <v>6889752574.9520273</v>
      </c>
      <c r="D124" s="14">
        <v>27413505687.9702</v>
      </c>
      <c r="E124" s="14">
        <f t="shared" si="16"/>
        <v>34303258262.922226</v>
      </c>
      <c r="F124" s="15">
        <v>93831930692.515427</v>
      </c>
      <c r="G124" s="14">
        <v>6954413645.2638702</v>
      </c>
      <c r="H124" s="15">
        <v>23809657109.173534</v>
      </c>
      <c r="I124" s="14">
        <f t="shared" si="11"/>
        <v>30764070754.437405</v>
      </c>
      <c r="J124" s="15">
        <v>85349112170.959396</v>
      </c>
      <c r="K124" s="14">
        <v>21919000</v>
      </c>
      <c r="L124" s="14">
        <f t="shared" si="17"/>
        <v>1565.0010613131176</v>
      </c>
      <c r="M124" s="14">
        <f t="shared" si="12"/>
        <v>4280.8490666780153</v>
      </c>
      <c r="N124" s="14">
        <v>-6007948709.4550304</v>
      </c>
      <c r="O124" s="14">
        <f t="shared" si="15"/>
        <v>-7.0392632760148094E-2</v>
      </c>
      <c r="P124" s="14">
        <f t="shared" si="13"/>
        <v>0.3655819294109276</v>
      </c>
      <c r="Q124" s="14">
        <f t="shared" si="14"/>
        <v>0.36044980400985455</v>
      </c>
      <c r="R124" s="28">
        <v>6.1539450839174297</v>
      </c>
    </row>
    <row r="125" spans="1:18" x14ac:dyDescent="0.3">
      <c r="A125" s="20">
        <v>2021</v>
      </c>
      <c r="B125" s="14" t="s">
        <v>55</v>
      </c>
      <c r="C125" s="15">
        <v>7062092189.6495504</v>
      </c>
      <c r="D125" s="14">
        <v>28955337848.1329</v>
      </c>
      <c r="E125" s="14">
        <f t="shared" si="16"/>
        <v>36017430037.782448</v>
      </c>
      <c r="F125" s="15">
        <v>96953497412.350784</v>
      </c>
      <c r="G125" s="14">
        <v>7740955207.6629105</v>
      </c>
      <c r="H125" s="15">
        <v>26492457876.106194</v>
      </c>
      <c r="I125" s="14">
        <f t="shared" si="11"/>
        <v>34233413083.769104</v>
      </c>
      <c r="J125" s="15">
        <v>88927263724.859207</v>
      </c>
      <c r="K125" s="14">
        <v>22156000</v>
      </c>
      <c r="L125" s="14">
        <f t="shared" si="17"/>
        <v>1625.6287253016089</v>
      </c>
      <c r="M125" s="14">
        <f t="shared" si="12"/>
        <v>4375.9477077248048</v>
      </c>
      <c r="N125" s="14"/>
      <c r="O125" s="14">
        <f t="shared" si="15"/>
        <v>0</v>
      </c>
      <c r="P125" s="14">
        <f t="shared" si="13"/>
        <v>0.37149180791898107</v>
      </c>
      <c r="Q125" s="14">
        <f t="shared" si="14"/>
        <v>0.38495970358075138</v>
      </c>
      <c r="R125" s="28">
        <v>7.01478071238187</v>
      </c>
    </row>
    <row r="126" spans="1:18" x14ac:dyDescent="0.3">
      <c r="R126" s="2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9F97-2DD2-4EEB-AC13-2A27AE6C9036}">
  <dimension ref="A1:I85"/>
  <sheetViews>
    <sheetView topLeftCell="A76" workbookViewId="0">
      <selection activeCell="L73" sqref="L73"/>
    </sheetView>
  </sheetViews>
  <sheetFormatPr defaultRowHeight="16.2" x14ac:dyDescent="0.3"/>
  <cols>
    <col min="1" max="1" width="9" bestFit="1" customWidth="1"/>
    <col min="2" max="2" width="8.88671875" style="7"/>
    <col min="3" max="3" width="14.5546875" style="7" bestFit="1" customWidth="1"/>
    <col min="4" max="4" width="14.21875" style="7" bestFit="1" customWidth="1"/>
    <col min="5" max="5" width="10.21875" style="7" bestFit="1" customWidth="1"/>
    <col min="6" max="6" width="14.44140625" style="6" bestFit="1" customWidth="1"/>
    <col min="7" max="7" width="12.77734375" style="6" bestFit="1" customWidth="1"/>
    <col min="9" max="9" width="9.5546875" style="25" bestFit="1" customWidth="1"/>
  </cols>
  <sheetData>
    <row r="1" spans="1:7" x14ac:dyDescent="0.3">
      <c r="A1" s="1" t="s">
        <v>0</v>
      </c>
      <c r="B1" s="8" t="s">
        <v>1</v>
      </c>
      <c r="C1" s="8" t="s">
        <v>32</v>
      </c>
      <c r="D1" s="8" t="s">
        <v>33</v>
      </c>
      <c r="E1" s="8" t="s">
        <v>34</v>
      </c>
      <c r="F1" s="8" t="s">
        <v>9</v>
      </c>
      <c r="G1" s="8" t="s">
        <v>13</v>
      </c>
    </row>
    <row r="2" spans="1:7" x14ac:dyDescent="0.3">
      <c r="A2" s="2">
        <v>1980</v>
      </c>
      <c r="B2" s="6" t="s">
        <v>11</v>
      </c>
      <c r="C2" s="6">
        <v>9931198662.2999992</v>
      </c>
      <c r="D2" s="6">
        <v>149430945.30000001</v>
      </c>
      <c r="E2" s="6"/>
      <c r="F2" s="6">
        <f>GDP!I22</f>
        <v>11555353535.353537</v>
      </c>
      <c r="G2" s="6">
        <f>GDP!J22</f>
        <v>23654444444.444443</v>
      </c>
    </row>
    <row r="3" spans="1:7" x14ac:dyDescent="0.3">
      <c r="A3" s="2">
        <v>1981</v>
      </c>
      <c r="B3" s="6" t="s">
        <v>11</v>
      </c>
      <c r="C3" s="6">
        <v>10580767699.9</v>
      </c>
      <c r="D3" s="6">
        <v>142538092.90000001</v>
      </c>
      <c r="E3" s="6"/>
      <c r="F3" s="6">
        <f>GDP!I23</f>
        <v>13374949494.949497</v>
      </c>
      <c r="G3" s="6">
        <f>GDP!J23</f>
        <v>28100606060.60606</v>
      </c>
    </row>
    <row r="4" spans="1:7" x14ac:dyDescent="0.3">
      <c r="A4" s="2">
        <v>1982</v>
      </c>
      <c r="B4" s="6" t="s">
        <v>11</v>
      </c>
      <c r="C4" s="6">
        <v>11703994182.1</v>
      </c>
      <c r="D4" s="6">
        <v>183526646.80000001</v>
      </c>
      <c r="E4" s="6"/>
      <c r="F4" s="6">
        <f>GDP!I24</f>
        <v>14903886255.92417</v>
      </c>
      <c r="G4" s="6">
        <f>GDP!J24</f>
        <v>30725971563.981041</v>
      </c>
    </row>
    <row r="5" spans="1:7" x14ac:dyDescent="0.3">
      <c r="A5" s="2">
        <v>1983</v>
      </c>
      <c r="B5" s="6" t="s">
        <v>11</v>
      </c>
      <c r="C5" s="6">
        <v>12026223274.4</v>
      </c>
      <c r="D5" s="6">
        <v>180689717.90000001</v>
      </c>
      <c r="E5" s="6"/>
      <c r="F5" s="6">
        <f>GDP!I25</f>
        <v>13533228346.456692</v>
      </c>
      <c r="G5" s="6">
        <f>GDP!J25</f>
        <v>28691889763.77953</v>
      </c>
    </row>
    <row r="6" spans="1:7" x14ac:dyDescent="0.3">
      <c r="A6" s="2">
        <v>1984</v>
      </c>
      <c r="B6" s="6" t="s">
        <v>11</v>
      </c>
      <c r="C6" s="6">
        <v>12227885011.6</v>
      </c>
      <c r="D6" s="6">
        <v>143266648.80000001</v>
      </c>
      <c r="E6" s="6"/>
      <c r="F6" s="6">
        <f>GDP!I26</f>
        <v>14064485010.388844</v>
      </c>
      <c r="G6" s="6">
        <f>GDP!J26</f>
        <v>31151825467.497772</v>
      </c>
    </row>
    <row r="7" spans="1:7" x14ac:dyDescent="0.3">
      <c r="A7" s="2">
        <v>1985</v>
      </c>
      <c r="B7" s="6" t="s">
        <v>11</v>
      </c>
      <c r="C7" s="6">
        <v>13464882307</v>
      </c>
      <c r="D7" s="6">
        <v>151726191.09999999</v>
      </c>
      <c r="E7" s="6"/>
      <c r="F7" s="6">
        <f>GDP!I27</f>
        <v>14301385224.274408</v>
      </c>
      <c r="G7" s="6">
        <f>GDP!J27</f>
        <v>31144920844.327175</v>
      </c>
    </row>
    <row r="8" spans="1:7" x14ac:dyDescent="0.3">
      <c r="A8" s="2">
        <v>1986</v>
      </c>
      <c r="B8" s="6" t="s">
        <v>11</v>
      </c>
      <c r="C8" s="6">
        <v>14954407650.6</v>
      </c>
      <c r="D8" s="6">
        <v>148616183.19999999</v>
      </c>
      <c r="E8" s="6"/>
      <c r="F8" s="6">
        <f>GDP!I28</f>
        <v>14733663980.161192</v>
      </c>
      <c r="G8" s="6">
        <f>GDP!J28</f>
        <v>31899070055.796654</v>
      </c>
    </row>
    <row r="9" spans="1:7" x14ac:dyDescent="0.3">
      <c r="A9" s="2">
        <v>1987</v>
      </c>
      <c r="B9" s="6" t="s">
        <v>11</v>
      </c>
      <c r="C9" s="6">
        <v>16797670141.1</v>
      </c>
      <c r="D9" s="6">
        <v>144943981.09999999</v>
      </c>
      <c r="E9" s="6"/>
      <c r="F9" s="6">
        <f>GDP!I29</f>
        <v>15096766676.376345</v>
      </c>
      <c r="G9" s="6">
        <f>GDP!J29</f>
        <v>33351529274.686863</v>
      </c>
    </row>
    <row r="10" spans="1:7" x14ac:dyDescent="0.3">
      <c r="A10" s="2">
        <v>1988</v>
      </c>
      <c r="B10" s="6" t="s">
        <v>11</v>
      </c>
      <c r="C10" s="6">
        <v>17065165352.299999</v>
      </c>
      <c r="D10" s="6">
        <v>141221659.59999999</v>
      </c>
      <c r="E10" s="6"/>
      <c r="F10" s="6">
        <f>GDP!I30</f>
        <v>17254457419.538593</v>
      </c>
      <c r="G10" s="6">
        <f>GDP!J30</f>
        <v>38472742808.316719</v>
      </c>
    </row>
    <row r="11" spans="1:7" x14ac:dyDescent="0.3">
      <c r="A11" s="2">
        <v>1989</v>
      </c>
      <c r="B11" s="6" t="s">
        <v>11</v>
      </c>
      <c r="C11" s="6">
        <v>18348188708.099998</v>
      </c>
      <c r="D11" s="6">
        <v>179186617.59999999</v>
      </c>
      <c r="E11" s="6"/>
      <c r="F11" s="6">
        <f>GDP!I31</f>
        <v>18125844784.126667</v>
      </c>
      <c r="G11" s="6">
        <f>GDP!J31</f>
        <v>40171018229.071533</v>
      </c>
    </row>
    <row r="12" spans="1:7" x14ac:dyDescent="0.3">
      <c r="A12" s="2">
        <v>1990</v>
      </c>
      <c r="B12" s="6" t="s">
        <v>11</v>
      </c>
      <c r="C12" s="6">
        <v>20663375831.900002</v>
      </c>
      <c r="D12" s="6">
        <v>228017067.90000001</v>
      </c>
      <c r="E12" s="6"/>
      <c r="F12" s="6">
        <f>GDP!I32</f>
        <v>18169260973.215546</v>
      </c>
      <c r="G12" s="6">
        <f>GDP!J32</f>
        <v>40010423970.457626</v>
      </c>
    </row>
    <row r="13" spans="1:7" x14ac:dyDescent="0.3">
      <c r="A13" s="2">
        <v>1991</v>
      </c>
      <c r="B13" s="6" t="s">
        <v>11</v>
      </c>
      <c r="C13" s="6">
        <v>23363317172.700001</v>
      </c>
      <c r="D13" s="6">
        <v>243972711.40000001</v>
      </c>
      <c r="E13" s="6"/>
      <c r="F13" s="6">
        <f>GDP!I33</f>
        <v>20884206855.855415</v>
      </c>
      <c r="G13" s="6">
        <f>GDP!J33</f>
        <v>45625234697.709351</v>
      </c>
    </row>
    <row r="14" spans="1:7" x14ac:dyDescent="0.3">
      <c r="A14" s="2">
        <v>1992</v>
      </c>
      <c r="B14" s="6" t="s">
        <v>11</v>
      </c>
      <c r="C14" s="6">
        <v>24919617589.900002</v>
      </c>
      <c r="D14" s="6">
        <v>281658096.89999998</v>
      </c>
      <c r="E14" s="6"/>
      <c r="F14" s="6">
        <f>GDP!I34</f>
        <v>22464922015.294235</v>
      </c>
      <c r="G14" s="6">
        <f>GDP!J34</f>
        <v>48884606848.126549</v>
      </c>
    </row>
    <row r="15" spans="1:7" x14ac:dyDescent="0.3">
      <c r="A15" s="2">
        <v>1993</v>
      </c>
      <c r="B15" s="6" t="s">
        <v>11</v>
      </c>
      <c r="C15" s="6">
        <v>24551561529.099998</v>
      </c>
      <c r="D15" s="6">
        <v>373839795</v>
      </c>
      <c r="E15" s="6"/>
      <c r="F15" s="6">
        <f>GDP!I35</f>
        <v>23205999567.487389</v>
      </c>
      <c r="G15" s="6">
        <f>GDP!J35</f>
        <v>51809949334.239555</v>
      </c>
    </row>
    <row r="16" spans="1:7" x14ac:dyDescent="0.3">
      <c r="A16" s="2">
        <v>1994</v>
      </c>
      <c r="B16" s="6" t="s">
        <v>11</v>
      </c>
      <c r="C16" s="6">
        <v>27390827116.900002</v>
      </c>
      <c r="D16" s="6">
        <v>432545708.60000002</v>
      </c>
      <c r="E16" s="6"/>
      <c r="F16" s="6">
        <f>GDP!I36</f>
        <v>23596524178.830551</v>
      </c>
      <c r="G16" s="6">
        <f>GDP!J36</f>
        <v>52293456906.266518</v>
      </c>
    </row>
    <row r="17" spans="1:7" x14ac:dyDescent="0.3">
      <c r="A17" s="2">
        <v>1995</v>
      </c>
      <c r="B17" s="6" t="s">
        <v>11</v>
      </c>
      <c r="C17" s="6">
        <v>30241086482.599998</v>
      </c>
      <c r="D17" s="6">
        <v>417158836.80000001</v>
      </c>
      <c r="E17" s="6"/>
      <c r="F17" s="6">
        <f>GDP!I37</f>
        <v>27131692257.69762</v>
      </c>
      <c r="G17" s="6">
        <f>GDP!J37</f>
        <v>60636022422.617592</v>
      </c>
    </row>
    <row r="18" spans="1:7" x14ac:dyDescent="0.3">
      <c r="A18" s="2">
        <v>1996</v>
      </c>
      <c r="B18" s="6" t="s">
        <v>11</v>
      </c>
      <c r="C18" s="6">
        <v>29850953918.299999</v>
      </c>
      <c r="D18" s="6">
        <v>439801891</v>
      </c>
      <c r="E18" s="6"/>
      <c r="F18" s="6">
        <f>GDP!I38</f>
        <v>28614477621.74691</v>
      </c>
      <c r="G18" s="6">
        <f>GDP!J38</f>
        <v>63320122807.12233</v>
      </c>
    </row>
    <row r="19" spans="1:7" x14ac:dyDescent="0.3">
      <c r="A19" s="2">
        <v>1997</v>
      </c>
      <c r="B19" s="6" t="s">
        <v>11</v>
      </c>
      <c r="C19" s="6">
        <v>30095124742.099998</v>
      </c>
      <c r="D19" s="6">
        <v>599300423.79999995</v>
      </c>
      <c r="E19" s="6"/>
      <c r="F19" s="6">
        <f>GDP!I39</f>
        <v>28745246757.253571</v>
      </c>
      <c r="G19" s="6">
        <f>GDP!J39</f>
        <v>62433300338.09407</v>
      </c>
    </row>
    <row r="20" spans="1:7" x14ac:dyDescent="0.3">
      <c r="A20" s="2">
        <v>1998</v>
      </c>
      <c r="B20" s="6" t="s">
        <v>11</v>
      </c>
      <c r="C20" s="6">
        <v>32310194703.799999</v>
      </c>
      <c r="D20" s="6">
        <v>589065227.10000002</v>
      </c>
      <c r="E20" s="6"/>
      <c r="F20" s="6">
        <f>GDP!I40</f>
        <v>29451720718.063309</v>
      </c>
      <c r="G20" s="6">
        <f>GDP!J40</f>
        <v>62191955814.347801</v>
      </c>
    </row>
    <row r="21" spans="1:7" x14ac:dyDescent="0.3">
      <c r="A21" s="2">
        <v>1999</v>
      </c>
      <c r="B21" s="6" t="s">
        <v>11</v>
      </c>
      <c r="C21" s="6">
        <v>34192272492.299999</v>
      </c>
      <c r="D21" s="6">
        <v>603140475.60000002</v>
      </c>
      <c r="E21" s="6"/>
      <c r="F21" s="6">
        <f>GDP!I41</f>
        <v>29769289953.12928</v>
      </c>
      <c r="G21" s="6">
        <f>GDP!J41</f>
        <v>62973855718.88736</v>
      </c>
    </row>
    <row r="22" spans="1:7" x14ac:dyDescent="0.3">
      <c r="A22" s="2">
        <v>2000</v>
      </c>
      <c r="B22" s="6" t="s">
        <v>11</v>
      </c>
      <c r="C22" s="6">
        <v>33111988980.400002</v>
      </c>
      <c r="D22" s="6">
        <v>653213444.79999995</v>
      </c>
      <c r="E22" s="6">
        <v>2374003.75</v>
      </c>
      <c r="F22" s="6">
        <f>GDP!I42</f>
        <v>35403546750.422852</v>
      </c>
      <c r="G22" s="6">
        <f>GDP!J42</f>
        <v>82017743416.284134</v>
      </c>
    </row>
    <row r="23" spans="1:7" x14ac:dyDescent="0.3">
      <c r="A23" s="2">
        <v>2001</v>
      </c>
      <c r="B23" s="6" t="s">
        <v>11</v>
      </c>
      <c r="C23" s="6">
        <v>32046178980.200001</v>
      </c>
      <c r="D23" s="6">
        <v>94910472.700000003</v>
      </c>
      <c r="E23" s="6">
        <v>789556625.875</v>
      </c>
      <c r="F23" s="6">
        <f>GDP!I43</f>
        <v>33523342493.988312</v>
      </c>
      <c r="G23" s="6">
        <f>GDP!J43</f>
        <v>79484403984.884918</v>
      </c>
    </row>
    <row r="24" spans="1:7" x14ac:dyDescent="0.3">
      <c r="A24" s="2">
        <v>2002</v>
      </c>
      <c r="B24" s="6" t="s">
        <v>11</v>
      </c>
      <c r="C24" s="6">
        <v>33967034723.900002</v>
      </c>
      <c r="D24" s="6">
        <v>137947155.09999999</v>
      </c>
      <c r="E24" s="6">
        <v>808461700.5</v>
      </c>
      <c r="F24" s="6">
        <f>GDP!I44</f>
        <v>32550276063.656982</v>
      </c>
      <c r="G24" s="6">
        <f>GDP!J44</f>
        <v>79904985384.865219</v>
      </c>
    </row>
    <row r="25" spans="1:7" x14ac:dyDescent="0.3">
      <c r="A25" s="2">
        <v>2003</v>
      </c>
      <c r="B25" s="6" t="s">
        <v>11</v>
      </c>
      <c r="C25" s="6">
        <v>36668571730.400002</v>
      </c>
      <c r="D25" s="6">
        <v>340927338.69999999</v>
      </c>
      <c r="E25" s="6">
        <v>1268858265.875</v>
      </c>
      <c r="F25" s="6">
        <f>GDP!I45</f>
        <v>37478487280.177551</v>
      </c>
      <c r="G25" s="6">
        <f>GDP!J45</f>
        <v>91760542940.071701</v>
      </c>
    </row>
    <row r="26" spans="1:7" x14ac:dyDescent="0.3">
      <c r="A26" s="2">
        <v>2004</v>
      </c>
      <c r="B26" s="6" t="s">
        <v>11</v>
      </c>
      <c r="C26" s="6">
        <v>36561942040.199997</v>
      </c>
      <c r="D26" s="6">
        <v>523590010.80000001</v>
      </c>
      <c r="E26" s="6">
        <v>1268825885.5</v>
      </c>
      <c r="F26" s="6">
        <f>GDP!I46</f>
        <v>45988518325.516739</v>
      </c>
      <c r="G26" s="6">
        <f>GDP!J46</f>
        <v>107759683863.12315</v>
      </c>
    </row>
    <row r="27" spans="1:7" x14ac:dyDescent="0.3">
      <c r="A27" s="2">
        <v>2005</v>
      </c>
      <c r="B27" s="6" t="s">
        <v>11</v>
      </c>
      <c r="C27" s="6">
        <v>34260045290.900002</v>
      </c>
      <c r="D27" s="6">
        <v>610510191.20000005</v>
      </c>
      <c r="E27" s="6">
        <v>1315456168.375</v>
      </c>
      <c r="F27" s="6">
        <f>GDP!I47</f>
        <v>51484005418.00885</v>
      </c>
      <c r="G27" s="6">
        <f>GDP!J47</f>
        <v>120055291992.93773</v>
      </c>
    </row>
    <row r="28" spans="1:7" x14ac:dyDescent="0.3">
      <c r="A28" s="2">
        <v>2006</v>
      </c>
      <c r="B28" s="6" t="s">
        <v>11</v>
      </c>
      <c r="C28" s="6">
        <v>37430775913.099998</v>
      </c>
      <c r="D28" s="6">
        <v>981308438.10000002</v>
      </c>
      <c r="E28" s="6">
        <v>1774863503.125</v>
      </c>
      <c r="F28" s="6">
        <f>GDP!I48</f>
        <v>56660468519.762276</v>
      </c>
      <c r="G28" s="6">
        <f>GDP!J48</f>
        <v>137264061106.04344</v>
      </c>
    </row>
    <row r="29" spans="1:7" x14ac:dyDescent="0.3">
      <c r="A29" s="2">
        <v>2007</v>
      </c>
      <c r="B29" s="6" t="s">
        <v>11</v>
      </c>
      <c r="C29" s="6">
        <v>42306089047.400002</v>
      </c>
      <c r="D29" s="6">
        <v>1103942201.5</v>
      </c>
      <c r="E29" s="6">
        <v>1695388803.25</v>
      </c>
      <c r="F29" s="6">
        <f>GDP!I49</f>
        <v>63669249367.518684</v>
      </c>
      <c r="G29" s="6">
        <f>GDP!J49</f>
        <v>152385716311.91638</v>
      </c>
    </row>
    <row r="30" spans="1:7" x14ac:dyDescent="0.3">
      <c r="A30" s="2">
        <v>2008</v>
      </c>
      <c r="B30" s="6" t="s">
        <v>11</v>
      </c>
      <c r="C30" s="6">
        <v>49826301249</v>
      </c>
      <c r="D30" s="6">
        <v>1131082172</v>
      </c>
      <c r="E30" s="6">
        <v>2647238076.125</v>
      </c>
      <c r="F30" s="6">
        <f>GDP!I50</f>
        <v>75238454589.785233</v>
      </c>
      <c r="G30" s="6">
        <f>GDP!J50</f>
        <v>170077814106.3049</v>
      </c>
    </row>
    <row r="31" spans="1:7" x14ac:dyDescent="0.3">
      <c r="A31" s="2">
        <v>2009</v>
      </c>
      <c r="B31" s="6" t="s">
        <v>11</v>
      </c>
      <c r="C31" s="6">
        <v>56662922386.199997</v>
      </c>
      <c r="D31" s="6">
        <v>2008517395.2</v>
      </c>
      <c r="E31" s="6">
        <v>3372958745.75</v>
      </c>
      <c r="F31" s="6">
        <f>GDP!I51</f>
        <v>70470850961.103638</v>
      </c>
      <c r="G31" s="6">
        <f>GDP!J51</f>
        <v>168152775283.03162</v>
      </c>
    </row>
    <row r="32" spans="1:7" x14ac:dyDescent="0.3">
      <c r="A32" s="2">
        <v>2010</v>
      </c>
      <c r="B32" s="6" t="s">
        <v>11</v>
      </c>
      <c r="C32" s="6">
        <v>63124246853.5</v>
      </c>
      <c r="D32" s="6">
        <v>2182715088.4000001</v>
      </c>
      <c r="E32" s="6">
        <v>5205926015.6875</v>
      </c>
      <c r="F32" s="6">
        <f>GDP!I52</f>
        <v>76183126419.577728</v>
      </c>
      <c r="G32" s="6">
        <f>GDP!J52</f>
        <v>177165635077.06534</v>
      </c>
    </row>
    <row r="33" spans="1:7" x14ac:dyDescent="0.3">
      <c r="A33" s="2">
        <v>2011</v>
      </c>
      <c r="B33" s="6" t="s">
        <v>11</v>
      </c>
      <c r="C33" s="6">
        <v>64742561800.199997</v>
      </c>
      <c r="D33" s="6">
        <v>2623586522.6999998</v>
      </c>
      <c r="E33" s="6">
        <v>5098878486.375</v>
      </c>
      <c r="F33" s="6">
        <f>GDP!I53</f>
        <v>97462010146.209686</v>
      </c>
      <c r="G33" s="6">
        <f>GDP!J53</f>
        <v>213587413183.99557</v>
      </c>
    </row>
    <row r="34" spans="1:7" x14ac:dyDescent="0.3">
      <c r="A34" s="2">
        <v>2012</v>
      </c>
      <c r="B34" s="6" t="s">
        <v>11</v>
      </c>
      <c r="C34" s="6">
        <v>63669520213.599998</v>
      </c>
      <c r="D34" s="6">
        <v>3310938888</v>
      </c>
      <c r="E34" s="6">
        <v>4951854278.25</v>
      </c>
      <c r="F34" s="6">
        <f>GDP!I54</f>
        <v>100992956146.33038</v>
      </c>
      <c r="G34" s="6">
        <f>GDP!J54</f>
        <v>224383620829.56964</v>
      </c>
    </row>
    <row r="35" spans="1:7" x14ac:dyDescent="0.3">
      <c r="A35" s="2">
        <v>2013</v>
      </c>
      <c r="B35" s="6" t="s">
        <v>11</v>
      </c>
      <c r="C35" s="6">
        <v>60087820820.5</v>
      </c>
      <c r="D35" s="6">
        <v>4229593003.8000002</v>
      </c>
      <c r="E35" s="6">
        <v>4795856077.1875</v>
      </c>
      <c r="F35" s="6">
        <f>GDP!I55</f>
        <v>101849588910.92383</v>
      </c>
      <c r="G35" s="6">
        <f>GDP!J55</f>
        <v>231218567178.97867</v>
      </c>
    </row>
    <row r="36" spans="1:7" x14ac:dyDescent="0.3">
      <c r="A36" s="2">
        <v>2014</v>
      </c>
      <c r="B36" s="6" t="s">
        <v>11</v>
      </c>
      <c r="C36" s="6">
        <v>64202720545.199997</v>
      </c>
      <c r="D36" s="6">
        <v>5138871586.5</v>
      </c>
      <c r="E36" s="6">
        <v>12949317715.125</v>
      </c>
      <c r="F36" s="6">
        <f>GDP!I56</f>
        <v>106956033340.29134</v>
      </c>
      <c r="G36" s="6">
        <f>GDP!J56</f>
        <v>244360888750.80704</v>
      </c>
    </row>
    <row r="37" spans="1:7" x14ac:dyDescent="0.3">
      <c r="A37" s="2">
        <v>2015</v>
      </c>
      <c r="B37" s="6" t="s">
        <v>11</v>
      </c>
      <c r="C37" s="6">
        <v>68614186760.199997</v>
      </c>
      <c r="D37" s="6">
        <v>5988725755.6999998</v>
      </c>
      <c r="E37" s="6">
        <v>15294148136.5</v>
      </c>
      <c r="F37" s="6">
        <f>GDP!I57</f>
        <v>116090380347.79982</v>
      </c>
      <c r="G37" s="6">
        <f>GDP!J57</f>
        <v>270556131701.17093</v>
      </c>
    </row>
    <row r="38" spans="1:7" x14ac:dyDescent="0.3">
      <c r="A38" s="2">
        <v>2016</v>
      </c>
      <c r="B38" s="6" t="s">
        <v>11</v>
      </c>
      <c r="C38" s="6">
        <v>75052145049.5</v>
      </c>
      <c r="D38" s="6">
        <v>7636999126.8999996</v>
      </c>
      <c r="E38" s="6">
        <v>24895138153.4688</v>
      </c>
      <c r="F38" s="6">
        <f>GDP!I58</f>
        <v>126952499882.59857</v>
      </c>
      <c r="G38" s="6">
        <f>GDP!J58</f>
        <v>313629858859.58698</v>
      </c>
    </row>
    <row r="39" spans="1:7" x14ac:dyDescent="0.3">
      <c r="A39" s="2">
        <v>2017</v>
      </c>
      <c r="B39" s="6" t="s">
        <v>11</v>
      </c>
      <c r="C39" s="6">
        <v>91662069234.5</v>
      </c>
      <c r="D39" s="6">
        <v>10996185969.5</v>
      </c>
      <c r="E39" s="6">
        <v>27632803070.6875</v>
      </c>
      <c r="F39" s="6">
        <f>GDP!I59</f>
        <v>135894353699.95799</v>
      </c>
      <c r="G39" s="6">
        <f>GDP!J59</f>
        <v>339205615769.18677</v>
      </c>
    </row>
    <row r="40" spans="1:7" x14ac:dyDescent="0.3">
      <c r="A40" s="2">
        <v>2018</v>
      </c>
      <c r="B40" s="6" t="s">
        <v>11</v>
      </c>
      <c r="C40" s="6">
        <v>99223959504.699997</v>
      </c>
      <c r="D40" s="6">
        <v>18131675381</v>
      </c>
      <c r="E40" s="6"/>
      <c r="F40" s="6">
        <f>GDP!I60</f>
        <v>143307019640.30783</v>
      </c>
      <c r="G40" s="6">
        <f>GDP!J60</f>
        <v>356128224957.08539</v>
      </c>
    </row>
    <row r="41" spans="1:7" x14ac:dyDescent="0.3">
      <c r="A41" s="2">
        <v>2019</v>
      </c>
      <c r="B41" s="6" t="s">
        <v>11</v>
      </c>
      <c r="C41" s="6">
        <v>107882935628.60001</v>
      </c>
      <c r="D41" s="6">
        <v>21619974718</v>
      </c>
      <c r="E41" s="6"/>
      <c r="F41" s="6">
        <f>GDP!I61</f>
        <v>129139645418.70325</v>
      </c>
      <c r="G41" s="6">
        <f>GDP!J61</f>
        <v>320909489229.72314</v>
      </c>
    </row>
    <row r="42" spans="1:7" x14ac:dyDescent="0.3">
      <c r="A42" s="2">
        <v>2020</v>
      </c>
      <c r="B42" s="6" t="s">
        <v>11</v>
      </c>
      <c r="C42" s="6">
        <v>115695344143.7</v>
      </c>
      <c r="D42" s="6">
        <v>22982050873.200001</v>
      </c>
      <c r="E42" s="6"/>
      <c r="F42" s="6">
        <f>GDP!I62</f>
        <v>121502943248.85385</v>
      </c>
      <c r="G42" s="6">
        <f>GDP!J62</f>
        <v>300425666773.04279</v>
      </c>
    </row>
    <row r="43" spans="1:7" x14ac:dyDescent="0.3">
      <c r="A43" s="2">
        <v>2021</v>
      </c>
      <c r="B43" s="6" t="s">
        <v>11</v>
      </c>
      <c r="C43" s="6">
        <v>130433056375.39999</v>
      </c>
      <c r="D43" s="6">
        <v>27358303315.700001</v>
      </c>
      <c r="E43" s="6"/>
      <c r="F43" s="6">
        <f>GDP!I63</f>
        <v>144424270876.72275</v>
      </c>
      <c r="G43" s="6">
        <f>GDP!J63</f>
        <v>348262544719.17773</v>
      </c>
    </row>
    <row r="44" spans="1:7" x14ac:dyDescent="0.3">
      <c r="A44" s="2">
        <v>1980</v>
      </c>
      <c r="B44" s="6" t="s">
        <v>35</v>
      </c>
      <c r="C44" s="6">
        <v>1849029664.4000001</v>
      </c>
      <c r="D44" s="6">
        <v>29061718.5</v>
      </c>
      <c r="E44" s="6"/>
      <c r="F44" s="6">
        <f>GDP!I84</f>
        <v>2323933328.2516589</v>
      </c>
      <c r="G44" s="6">
        <f>GDP!J84</f>
        <v>4024621899.5765271</v>
      </c>
    </row>
    <row r="45" spans="1:7" x14ac:dyDescent="0.3">
      <c r="A45" s="2">
        <v>1981</v>
      </c>
      <c r="B45" s="6" t="s">
        <v>35</v>
      </c>
      <c r="C45" s="6">
        <v>2241837854.3000002</v>
      </c>
      <c r="D45" s="6">
        <v>38197055.100000001</v>
      </c>
      <c r="E45" s="6"/>
      <c r="F45" s="6">
        <f>GDP!I85</f>
        <v>2482346972.3636322</v>
      </c>
      <c r="G45" s="6">
        <f>GDP!J85</f>
        <v>4415844155.8441563</v>
      </c>
    </row>
    <row r="46" spans="1:7" x14ac:dyDescent="0.3">
      <c r="A46" s="2">
        <v>1982</v>
      </c>
      <c r="B46" s="6" t="s">
        <v>35</v>
      </c>
      <c r="C46" s="6">
        <v>2632029310.1999998</v>
      </c>
      <c r="D46" s="6">
        <v>37828578.5</v>
      </c>
      <c r="E46" s="6"/>
      <c r="F46" s="6">
        <f>GDP!I86</f>
        <v>2533017944.3056178</v>
      </c>
      <c r="G46" s="6">
        <f>GDP!J86</f>
        <v>4768765016.8188372</v>
      </c>
    </row>
    <row r="47" spans="1:7" x14ac:dyDescent="0.3">
      <c r="A47" s="2">
        <v>1983</v>
      </c>
      <c r="B47" s="6" t="s">
        <v>35</v>
      </c>
      <c r="C47" s="6">
        <v>2890238573.3000002</v>
      </c>
      <c r="D47" s="6">
        <v>34879303.700000003</v>
      </c>
      <c r="E47" s="6"/>
      <c r="F47" s="6">
        <f>GDP!I87</f>
        <v>2843171500.8499746</v>
      </c>
      <c r="G47" s="6">
        <f>GDP!J87</f>
        <v>5167913302.1674452</v>
      </c>
    </row>
    <row r="48" spans="1:7" x14ac:dyDescent="0.3">
      <c r="A48" s="2">
        <v>1984</v>
      </c>
      <c r="B48" s="6" t="s">
        <v>35</v>
      </c>
      <c r="C48" s="6">
        <v>2998355044.3000002</v>
      </c>
      <c r="D48" s="6">
        <v>24764306.300000001</v>
      </c>
      <c r="E48" s="6"/>
      <c r="F48" s="6">
        <f>GDP!I88</f>
        <v>3345271259.9842763</v>
      </c>
      <c r="G48" s="6">
        <f>GDP!J88</f>
        <v>6043474842.7672949</v>
      </c>
    </row>
    <row r="49" spans="1:7" x14ac:dyDescent="0.3">
      <c r="A49" s="2">
        <v>1985</v>
      </c>
      <c r="B49" s="6" t="s">
        <v>35</v>
      </c>
      <c r="C49" s="6">
        <v>3544639145.8000002</v>
      </c>
      <c r="D49" s="6">
        <v>22660368.199999999</v>
      </c>
      <c r="E49" s="6"/>
      <c r="F49" s="6">
        <f>GDP!I89</f>
        <v>3264544609.0206175</v>
      </c>
      <c r="G49" s="6">
        <f>GDP!J89</f>
        <v>5978460972.0176735</v>
      </c>
    </row>
    <row r="50" spans="1:7" x14ac:dyDescent="0.3">
      <c r="A50" s="2">
        <v>1986</v>
      </c>
      <c r="B50" s="6" t="s">
        <v>35</v>
      </c>
      <c r="C50" s="6">
        <v>4086689689.8000002</v>
      </c>
      <c r="D50" s="6">
        <v>33344902.399999999</v>
      </c>
      <c r="E50" s="6"/>
      <c r="F50" s="6">
        <f>GDP!I90</f>
        <v>3485105512.2412519</v>
      </c>
      <c r="G50" s="6">
        <f>GDP!J90</f>
        <v>6405210563.8829412</v>
      </c>
    </row>
    <row r="51" spans="1:7" x14ac:dyDescent="0.3">
      <c r="A51" s="2">
        <v>1987</v>
      </c>
      <c r="B51" s="6" t="s">
        <v>35</v>
      </c>
      <c r="C51" s="6">
        <v>4754428931.3000002</v>
      </c>
      <c r="D51" s="6">
        <v>40316675.899999999</v>
      </c>
      <c r="E51" s="6"/>
      <c r="F51" s="6">
        <f>GDP!I91</f>
        <v>3680747012.9415789</v>
      </c>
      <c r="G51" s="6">
        <f>GDP!J91</f>
        <v>6682167119.565217</v>
      </c>
    </row>
    <row r="52" spans="1:7" x14ac:dyDescent="0.3">
      <c r="A52" s="2">
        <v>1988</v>
      </c>
      <c r="B52" s="6" t="s">
        <v>35</v>
      </c>
      <c r="C52" s="6">
        <v>5209633062.8000002</v>
      </c>
      <c r="D52" s="6">
        <v>42911979.899999999</v>
      </c>
      <c r="E52" s="6"/>
      <c r="F52" s="6">
        <f>GDP!I92</f>
        <v>3748482862.2131453</v>
      </c>
      <c r="G52" s="6">
        <f>GDP!J92</f>
        <v>6978371581.2637539</v>
      </c>
    </row>
    <row r="53" spans="1:7" x14ac:dyDescent="0.3">
      <c r="A53" s="2">
        <v>1989</v>
      </c>
      <c r="B53" s="6" t="s">
        <v>35</v>
      </c>
      <c r="C53" s="6">
        <v>5185722277.5</v>
      </c>
      <c r="D53" s="6">
        <v>35812212.899999999</v>
      </c>
      <c r="E53" s="6"/>
      <c r="F53" s="6">
        <f>GDP!I93</f>
        <v>3707233836.8099852</v>
      </c>
      <c r="G53" s="6">
        <f>GDP!J93</f>
        <v>6987267683.7725391</v>
      </c>
    </row>
    <row r="54" spans="1:7" x14ac:dyDescent="0.3">
      <c r="A54" s="2">
        <v>1990</v>
      </c>
      <c r="B54" s="6" t="s">
        <v>35</v>
      </c>
      <c r="C54" s="6">
        <v>5867509111.8000002</v>
      </c>
      <c r="D54" s="6">
        <v>23453394</v>
      </c>
      <c r="E54" s="6"/>
      <c r="F54" s="6">
        <f>GDP!I94</f>
        <v>4258264453.045433</v>
      </c>
      <c r="G54" s="6">
        <f>GDP!J94</f>
        <v>8032551173.240139</v>
      </c>
    </row>
    <row r="55" spans="1:7" x14ac:dyDescent="0.3">
      <c r="A55" s="2">
        <v>1991</v>
      </c>
      <c r="B55" s="6" t="s">
        <v>35</v>
      </c>
      <c r="C55" s="6">
        <v>6580740209.6000004</v>
      </c>
      <c r="D55" s="6">
        <v>23053251.899999999</v>
      </c>
      <c r="E55" s="6"/>
      <c r="F55" s="6">
        <f>GDP!I95</f>
        <v>4768712808.798645</v>
      </c>
      <c r="G55" s="6">
        <f>GDP!J95</f>
        <v>9000362581.5808563</v>
      </c>
    </row>
    <row r="56" spans="1:7" x14ac:dyDescent="0.3">
      <c r="A56" s="2">
        <v>1992</v>
      </c>
      <c r="B56" s="6" t="s">
        <v>35</v>
      </c>
      <c r="C56" s="6">
        <v>6476089777.8000002</v>
      </c>
      <c r="D56" s="6">
        <v>20229838.699999999</v>
      </c>
      <c r="E56" s="6"/>
      <c r="F56" s="6">
        <f>GDP!I96</f>
        <v>5046720974.2185678</v>
      </c>
      <c r="G56" s="6">
        <f>GDP!J96</f>
        <v>9703011635.8658466</v>
      </c>
    </row>
    <row r="57" spans="1:7" x14ac:dyDescent="0.3">
      <c r="A57" s="2">
        <v>1993</v>
      </c>
      <c r="B57" s="6" t="s">
        <v>35</v>
      </c>
      <c r="C57" s="6">
        <v>6902629411</v>
      </c>
      <c r="D57" s="6">
        <v>18454827.899999999</v>
      </c>
      <c r="E57" s="6"/>
      <c r="F57" s="6">
        <f>GDP!I97</f>
        <v>5244837984.2715282</v>
      </c>
      <c r="G57" s="6">
        <f>GDP!J97</f>
        <v>10338679635.761589</v>
      </c>
    </row>
    <row r="58" spans="1:7" x14ac:dyDescent="0.3">
      <c r="A58" s="2">
        <v>1994</v>
      </c>
      <c r="B58" s="6" t="s">
        <v>35</v>
      </c>
      <c r="C58" s="6">
        <v>7960615109.6000004</v>
      </c>
      <c r="D58" s="6">
        <v>11569459.5</v>
      </c>
      <c r="E58" s="6"/>
      <c r="F58" s="6">
        <f>GDP!I98</f>
        <v>5903098130.3116159</v>
      </c>
      <c r="G58" s="6">
        <f>GDP!J98</f>
        <v>11717604208.822338</v>
      </c>
    </row>
    <row r="59" spans="1:7" x14ac:dyDescent="0.3">
      <c r="A59" s="2">
        <v>1995</v>
      </c>
      <c r="B59" s="6" t="s">
        <v>35</v>
      </c>
      <c r="C59" s="6">
        <v>8395502196.8999996</v>
      </c>
      <c r="D59" s="6">
        <v>13270134.800000001</v>
      </c>
      <c r="E59" s="6"/>
      <c r="F59" s="6">
        <f>GDP!I99</f>
        <v>6491929799.0243931</v>
      </c>
      <c r="G59" s="6">
        <f>GDP!J99</f>
        <v>13029697560.975609</v>
      </c>
    </row>
    <row r="60" spans="1:7" x14ac:dyDescent="0.3">
      <c r="A60" s="2">
        <v>1996</v>
      </c>
      <c r="B60" s="6" t="s">
        <v>35</v>
      </c>
      <c r="C60" s="6">
        <v>8298763054.8999996</v>
      </c>
      <c r="D60" s="6">
        <v>12151072.4</v>
      </c>
      <c r="E60" s="6"/>
      <c r="F60" s="6">
        <f>GDP!I100</f>
        <v>6825636667.269762</v>
      </c>
      <c r="G60" s="6">
        <f>GDP!J100</f>
        <v>13897738375.248777</v>
      </c>
    </row>
    <row r="61" spans="1:7" x14ac:dyDescent="0.3">
      <c r="A61" s="2">
        <v>1997</v>
      </c>
      <c r="B61" s="6" t="s">
        <v>35</v>
      </c>
      <c r="C61" s="6">
        <v>8106316372.3999996</v>
      </c>
      <c r="D61" s="6">
        <v>14002757.9</v>
      </c>
      <c r="E61" s="6"/>
      <c r="F61" s="6">
        <f>GDP!I101</f>
        <v>7386324221.0544167</v>
      </c>
      <c r="G61" s="6">
        <f>GDP!J101</f>
        <v>15091913883.709103</v>
      </c>
    </row>
    <row r="62" spans="1:7" x14ac:dyDescent="0.3">
      <c r="A62" s="2">
        <v>1998</v>
      </c>
      <c r="B62" s="6" t="s">
        <v>35</v>
      </c>
      <c r="C62" s="6">
        <v>9057333356.1000004</v>
      </c>
      <c r="D62" s="6">
        <v>24686360.899999999</v>
      </c>
      <c r="E62" s="6"/>
      <c r="F62" s="6">
        <f>GDP!I102</f>
        <v>7704978158.2622128</v>
      </c>
      <c r="G62" s="6">
        <f>GDP!J102</f>
        <v>15794972847.168346</v>
      </c>
    </row>
    <row r="63" spans="1:7" x14ac:dyDescent="0.3">
      <c r="A63" s="2">
        <v>1999</v>
      </c>
      <c r="B63" s="6" t="s">
        <v>35</v>
      </c>
      <c r="C63" s="6">
        <v>9943050525</v>
      </c>
      <c r="D63" s="6">
        <v>27584265.199999999</v>
      </c>
      <c r="E63" s="6"/>
      <c r="F63" s="6">
        <f>GDP!I103</f>
        <v>7529097487.259346</v>
      </c>
      <c r="G63" s="6">
        <f>GDP!J103</f>
        <v>15656327859.569649</v>
      </c>
    </row>
    <row r="64" spans="1:7" x14ac:dyDescent="0.3">
      <c r="A64" s="2">
        <v>2000</v>
      </c>
      <c r="B64" s="6" t="s">
        <v>35</v>
      </c>
      <c r="C64" s="6">
        <v>9249848286.3999996</v>
      </c>
      <c r="D64" s="6">
        <v>27190546.800000001</v>
      </c>
      <c r="E64" s="6">
        <v>0</v>
      </c>
      <c r="F64" s="6">
        <f>GDP!I104</f>
        <v>7715557149.7208138</v>
      </c>
      <c r="G64" s="6">
        <f>GDP!J104</f>
        <v>16330814179.976625</v>
      </c>
    </row>
    <row r="65" spans="1:7" x14ac:dyDescent="0.3">
      <c r="A65" s="2">
        <v>2001</v>
      </c>
      <c r="B65" s="6" t="s">
        <v>35</v>
      </c>
      <c r="C65" s="6">
        <v>8952124828.1000004</v>
      </c>
      <c r="D65" s="6">
        <v>39324219.200000003</v>
      </c>
      <c r="E65" s="6">
        <v>0</v>
      </c>
      <c r="F65" s="6">
        <f>GDP!I105</f>
        <v>7384618506.0429745</v>
      </c>
      <c r="G65" s="6">
        <f>GDP!J105</f>
        <v>15749753804.834377</v>
      </c>
    </row>
    <row r="66" spans="1:7" x14ac:dyDescent="0.3">
      <c r="A66" s="2">
        <v>2002</v>
      </c>
      <c r="B66" s="6" t="s">
        <v>35</v>
      </c>
      <c r="C66" s="6">
        <v>10122942033.799999</v>
      </c>
      <c r="D66" s="6">
        <v>70084282.599999994</v>
      </c>
      <c r="E66" s="6">
        <v>0</v>
      </c>
      <c r="F66" s="6">
        <f>GDP!I106</f>
        <v>6993290339.7449265</v>
      </c>
      <c r="G66" s="6">
        <f>GDP!J106</f>
        <v>16536535647.083422</v>
      </c>
    </row>
    <row r="67" spans="1:7" x14ac:dyDescent="0.3">
      <c r="A67" s="2">
        <v>2003</v>
      </c>
      <c r="B67" s="6" t="s">
        <v>35</v>
      </c>
      <c r="C67" s="6">
        <v>10725993550</v>
      </c>
      <c r="D67" s="6">
        <v>88122246.299999997</v>
      </c>
      <c r="E67" s="6">
        <v>6300000</v>
      </c>
      <c r="F67" s="6">
        <f>GDP!I107</f>
        <v>7865215499.3783665</v>
      </c>
      <c r="G67" s="6">
        <f>GDP!J107</f>
        <v>18881765437.215084</v>
      </c>
    </row>
    <row r="68" spans="1:7" x14ac:dyDescent="0.3">
      <c r="A68" s="2">
        <v>2004</v>
      </c>
      <c r="B68" s="6" t="s">
        <v>35</v>
      </c>
      <c r="C68" s="6">
        <v>11600420988.799999</v>
      </c>
      <c r="D68" s="6">
        <v>99449151.599999994</v>
      </c>
      <c r="E68" s="6">
        <v>6300000</v>
      </c>
      <c r="F68" s="6">
        <f>GDP!I108</f>
        <v>8505089435.7149916</v>
      </c>
      <c r="G68" s="6">
        <f>GDP!J108</f>
        <v>20662525941.29855</v>
      </c>
    </row>
    <row r="69" spans="1:7" x14ac:dyDescent="0.3">
      <c r="A69" s="2">
        <v>2005</v>
      </c>
      <c r="B69" s="6" t="s">
        <v>35</v>
      </c>
      <c r="C69" s="6">
        <v>11300134209.5</v>
      </c>
      <c r="D69" s="6">
        <v>99698796.099999994</v>
      </c>
      <c r="E69" s="6">
        <v>313300000</v>
      </c>
      <c r="F69" s="6">
        <f>GDP!I109</f>
        <v>10252278606.965176</v>
      </c>
      <c r="G69" s="6">
        <f>GDP!J109</f>
        <v>24405791044.776119</v>
      </c>
    </row>
    <row r="70" spans="1:7" x14ac:dyDescent="0.3">
      <c r="A70" s="2">
        <v>2006</v>
      </c>
      <c r="B70" s="6" t="s">
        <v>35</v>
      </c>
      <c r="C70" s="6">
        <v>11853449200.4</v>
      </c>
      <c r="D70" s="6">
        <v>103154256.59999999</v>
      </c>
      <c r="E70" s="6">
        <v>943300000</v>
      </c>
      <c r="F70" s="6">
        <f>GDP!I110</f>
        <v>11871463435.289049</v>
      </c>
      <c r="G70" s="6">
        <f>GDP!J110</f>
        <v>28279814924.591778</v>
      </c>
    </row>
    <row r="71" spans="1:7" x14ac:dyDescent="0.3">
      <c r="A71" s="2">
        <v>2007</v>
      </c>
      <c r="B71" s="6" t="s">
        <v>35</v>
      </c>
      <c r="C71" s="6">
        <v>14161321567.6</v>
      </c>
      <c r="D71" s="6">
        <v>271623707.30000001</v>
      </c>
      <c r="E71" s="6">
        <v>943300000</v>
      </c>
      <c r="F71" s="6">
        <f>GDP!I111</f>
        <v>13458668706.021887</v>
      </c>
      <c r="G71" s="6">
        <f>GDP!J111</f>
        <v>32350248410.821602</v>
      </c>
    </row>
    <row r="72" spans="1:7" x14ac:dyDescent="0.3">
      <c r="A72" s="2">
        <v>2008</v>
      </c>
      <c r="B72" s="6" t="s">
        <v>35</v>
      </c>
      <c r="C72" s="6">
        <v>16320821885.1</v>
      </c>
      <c r="D72" s="6">
        <v>313267189.89999998</v>
      </c>
      <c r="E72" s="6">
        <v>982000000</v>
      </c>
      <c r="F72" s="6">
        <f>GDP!I112</f>
        <v>17405315792.485821</v>
      </c>
      <c r="G72" s="6">
        <f>GDP!J112</f>
        <v>40713812309.73159</v>
      </c>
    </row>
    <row r="73" spans="1:7" x14ac:dyDescent="0.3">
      <c r="A73" s="2">
        <v>2009</v>
      </c>
      <c r="B73" s="6" t="s">
        <v>35</v>
      </c>
      <c r="C73" s="6">
        <v>19504201128</v>
      </c>
      <c r="D73" s="6">
        <v>602965075.20000005</v>
      </c>
      <c r="E73" s="6">
        <v>3230274192</v>
      </c>
      <c r="F73" s="6">
        <f>GDP!I113</f>
        <v>17820684363.276985</v>
      </c>
      <c r="G73" s="6">
        <f>GDP!J113</f>
        <v>42066217871.534859</v>
      </c>
    </row>
    <row r="74" spans="1:7" x14ac:dyDescent="0.3">
      <c r="A74" s="2">
        <v>2010</v>
      </c>
      <c r="B74" s="6" t="s">
        <v>35</v>
      </c>
      <c r="C74" s="6">
        <v>21684210688.5</v>
      </c>
      <c r="D74" s="6">
        <v>1443092440.3</v>
      </c>
      <c r="E74" s="6">
        <v>4020008096</v>
      </c>
      <c r="F74" s="6">
        <f>GDP!I114</f>
        <v>21596594550.013489</v>
      </c>
      <c r="G74" s="6">
        <f>GDP!J114</f>
        <v>58636150709.550743</v>
      </c>
    </row>
    <row r="75" spans="1:7" x14ac:dyDescent="0.3">
      <c r="A75" s="2">
        <v>2011</v>
      </c>
      <c r="B75" s="6" t="s">
        <v>35</v>
      </c>
      <c r="C75" s="6">
        <v>25795379781.099998</v>
      </c>
      <c r="D75" s="6">
        <v>1875694551.9000001</v>
      </c>
      <c r="E75" s="6">
        <v>4785999130</v>
      </c>
      <c r="F75" s="6">
        <f>GDP!I115</f>
        <v>26157044165.795383</v>
      </c>
      <c r="G75" s="6">
        <f>GDP!J115</f>
        <v>67753288946.250717</v>
      </c>
    </row>
    <row r="76" spans="1:7" x14ac:dyDescent="0.3">
      <c r="A76" s="2">
        <v>2012</v>
      </c>
      <c r="B76" s="6" t="s">
        <v>35</v>
      </c>
      <c r="C76" s="6">
        <v>35735908567.5</v>
      </c>
      <c r="D76" s="6">
        <v>2716626375.6999998</v>
      </c>
      <c r="E76" s="6">
        <v>5065012462</v>
      </c>
      <c r="F76" s="6">
        <f>GDP!I116</f>
        <v>27389968565.884613</v>
      </c>
      <c r="G76" s="6">
        <f>GDP!J116</f>
        <v>70447191495.681152</v>
      </c>
    </row>
    <row r="77" spans="1:7" x14ac:dyDescent="0.3">
      <c r="A77" s="2">
        <v>2013</v>
      </c>
      <c r="B77" s="6" t="s">
        <v>35</v>
      </c>
      <c r="C77" s="6">
        <v>39314598514.400002</v>
      </c>
      <c r="D77" s="6">
        <v>3633004552.5999999</v>
      </c>
      <c r="E77" s="6">
        <v>5477187102</v>
      </c>
      <c r="F77" s="6">
        <f>GDP!I117</f>
        <v>29814850359.110241</v>
      </c>
      <c r="G77" s="6">
        <f>GDP!J117</f>
        <v>77000596661.475647</v>
      </c>
    </row>
    <row r="78" spans="1:7" x14ac:dyDescent="0.3">
      <c r="A78" s="2">
        <v>2014</v>
      </c>
      <c r="B78" s="6" t="s">
        <v>35</v>
      </c>
      <c r="C78" s="6">
        <v>42262761571.599998</v>
      </c>
      <c r="D78" s="6">
        <v>4307694238.5</v>
      </c>
      <c r="E78" s="6">
        <v>7547451226</v>
      </c>
      <c r="F78" s="6">
        <f>GDP!I118</f>
        <v>31854858492.379646</v>
      </c>
      <c r="G78" s="6">
        <f>GDP!J118</f>
        <v>82528526229.524521</v>
      </c>
    </row>
    <row r="79" spans="1:7" x14ac:dyDescent="0.3">
      <c r="A79" s="2">
        <v>2015</v>
      </c>
      <c r="B79" s="6" t="s">
        <v>35</v>
      </c>
      <c r="C79" s="6">
        <v>43925393891.099998</v>
      </c>
      <c r="D79" s="6">
        <v>4523983040.5</v>
      </c>
      <c r="E79" s="6">
        <v>7219605762</v>
      </c>
      <c r="F79" s="6">
        <f>GDP!I119</f>
        <v>32142720296.871197</v>
      </c>
      <c r="G79" s="6">
        <f>GDP!J119</f>
        <v>85140963536.633026</v>
      </c>
    </row>
    <row r="80" spans="1:7" x14ac:dyDescent="0.3">
      <c r="A80" s="2">
        <v>2016</v>
      </c>
      <c r="B80" s="6" t="s">
        <v>35</v>
      </c>
      <c r="C80" s="6">
        <v>46661458616.199997</v>
      </c>
      <c r="D80" s="6">
        <v>4679819369.1000004</v>
      </c>
      <c r="E80" s="6">
        <v>7216834010</v>
      </c>
      <c r="F80" s="6">
        <f>GDP!I120</f>
        <v>33219732181.998146</v>
      </c>
      <c r="G80" s="6">
        <f>GDP!J120</f>
        <v>88012262256.863327</v>
      </c>
    </row>
    <row r="81" spans="1:7" x14ac:dyDescent="0.3">
      <c r="A81" s="2">
        <v>2017</v>
      </c>
      <c r="B81" s="6" t="s">
        <v>35</v>
      </c>
      <c r="C81" s="6">
        <v>50765545978.699997</v>
      </c>
      <c r="D81" s="6">
        <v>5081537216.6999998</v>
      </c>
      <c r="E81" s="6">
        <v>7305812611</v>
      </c>
      <c r="F81" s="6">
        <f>GDP!I121</f>
        <v>36390496695.231895</v>
      </c>
      <c r="G81" s="6">
        <f>GDP!J121</f>
        <v>94376246466.954941</v>
      </c>
    </row>
    <row r="82" spans="1:7" x14ac:dyDescent="0.3">
      <c r="A82" s="2">
        <v>2018</v>
      </c>
      <c r="B82" s="6" t="s">
        <v>35</v>
      </c>
      <c r="C82" s="6">
        <v>52919692662.199997</v>
      </c>
      <c r="D82" s="6">
        <v>6067017951.6000004</v>
      </c>
      <c r="E82" s="6"/>
      <c r="F82" s="6">
        <f>GDP!I122</f>
        <v>35575878482.059822</v>
      </c>
      <c r="G82" s="6">
        <f>GDP!J122</f>
        <v>94493847351.643341</v>
      </c>
    </row>
    <row r="83" spans="1:7" x14ac:dyDescent="0.3">
      <c r="A83" s="2">
        <v>2019</v>
      </c>
      <c r="B83" s="6" t="s">
        <v>35</v>
      </c>
      <c r="C83" s="6">
        <v>56117855647</v>
      </c>
      <c r="D83" s="6">
        <v>6382384375.8000002</v>
      </c>
      <c r="E83" s="6"/>
      <c r="F83" s="6">
        <f>GDP!I123</f>
        <v>32443522080.350266</v>
      </c>
      <c r="G83" s="6">
        <f>GDP!J123</f>
        <v>89014990791.905106</v>
      </c>
    </row>
    <row r="84" spans="1:7" x14ac:dyDescent="0.3">
      <c r="A84" s="2">
        <v>2020</v>
      </c>
      <c r="B84" s="6" t="s">
        <v>35</v>
      </c>
      <c r="C84" s="6">
        <v>56299454219.900002</v>
      </c>
      <c r="D84" s="6">
        <v>6832918923.3999996</v>
      </c>
      <c r="E84" s="6"/>
      <c r="F84" s="6">
        <f>GDP!I124</f>
        <v>30764070754.437405</v>
      </c>
      <c r="G84" s="6">
        <f>GDP!J124</f>
        <v>85349112170.959396</v>
      </c>
    </row>
    <row r="85" spans="1:7" x14ac:dyDescent="0.3">
      <c r="A85" s="2">
        <v>2021</v>
      </c>
      <c r="B85" s="6" t="s">
        <v>35</v>
      </c>
      <c r="C85" s="6">
        <v>56592086411.400002</v>
      </c>
      <c r="D85" s="6">
        <v>7215683975.8000002</v>
      </c>
      <c r="E85" s="6"/>
      <c r="F85" s="6">
        <f>GDP!I125</f>
        <v>34233413083.769104</v>
      </c>
      <c r="G85" s="6">
        <f>GDP!J125</f>
        <v>88927263724.859207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8C8-C566-460F-85A6-1B167CA48D35}">
  <dimension ref="A1:P12"/>
  <sheetViews>
    <sheetView topLeftCell="E4" workbookViewId="0">
      <selection activeCell="I13" sqref="I13"/>
    </sheetView>
  </sheetViews>
  <sheetFormatPr defaultRowHeight="16.2" x14ac:dyDescent="0.3"/>
  <cols>
    <col min="1" max="1" width="6" bestFit="1" customWidth="1"/>
    <col min="2" max="2" width="14.109375" style="7" bestFit="1" customWidth="1"/>
    <col min="3" max="3" width="16" style="7" bestFit="1" customWidth="1"/>
    <col min="4" max="4" width="14.109375" style="7" bestFit="1" customWidth="1"/>
    <col min="5" max="5" width="16.109375" style="7" bestFit="1" customWidth="1"/>
    <col min="6" max="6" width="14.109375" bestFit="1" customWidth="1"/>
    <col min="7" max="7" width="14.44140625" bestFit="1" customWidth="1"/>
    <col min="8" max="8" width="14.44140625" customWidth="1"/>
    <col min="9" max="9" width="14.44140625" style="6" bestFit="1" customWidth="1"/>
    <col min="10" max="10" width="9.5546875" bestFit="1" customWidth="1"/>
    <col min="11" max="13" width="8.88671875" style="25"/>
    <col min="14" max="14" width="9.5546875" style="25" bestFit="1" customWidth="1"/>
    <col min="15" max="15" width="9.5546875" bestFit="1" customWidth="1"/>
    <col min="16" max="16" width="8.88671875" style="25"/>
  </cols>
  <sheetData>
    <row r="1" spans="1:16" x14ac:dyDescent="0.3">
      <c r="A1" s="1" t="s">
        <v>0</v>
      </c>
      <c r="B1" s="8" t="s">
        <v>44</v>
      </c>
      <c r="C1" s="8" t="s">
        <v>45</v>
      </c>
      <c r="D1" s="8" t="s">
        <v>38</v>
      </c>
      <c r="E1" s="8" t="s">
        <v>39</v>
      </c>
      <c r="F1" s="8" t="s">
        <v>83</v>
      </c>
      <c r="G1" s="8" t="s">
        <v>84</v>
      </c>
      <c r="H1" s="8" t="s">
        <v>93</v>
      </c>
      <c r="I1" s="8" t="s">
        <v>92</v>
      </c>
      <c r="O1" t="s">
        <v>94</v>
      </c>
    </row>
    <row r="2" spans="1:16" x14ac:dyDescent="0.3">
      <c r="A2" s="2">
        <v>2007</v>
      </c>
      <c r="B2" s="6">
        <f>Debt!C71-Debt!D71</f>
        <v>13889697860.300001</v>
      </c>
      <c r="C2" s="6">
        <f>B2+Debt!E71</f>
        <v>14832997860.300001</v>
      </c>
      <c r="D2" s="6">
        <f>Debt!C29-Debt!D29</f>
        <v>41202146845.900002</v>
      </c>
      <c r="E2" s="6">
        <f>D2+Debt!E29</f>
        <v>42897535649.150002</v>
      </c>
      <c r="F2" s="6">
        <f>GDP!I111</f>
        <v>13458668706.021887</v>
      </c>
      <c r="G2" s="6">
        <f>GDP!I49</f>
        <v>63669249367.518684</v>
      </c>
      <c r="H2" s="6">
        <f>GDP!J111</f>
        <v>32350248410.821602</v>
      </c>
      <c r="I2" s="6">
        <f>GDP!J49</f>
        <v>152385716311.91638</v>
      </c>
      <c r="J2" s="7"/>
      <c r="K2" s="25">
        <f>E2/G2</f>
        <v>0.67375595087562756</v>
      </c>
      <c r="L2" s="25">
        <f>D2/G2</f>
        <v>0.6471278875626193</v>
      </c>
      <c r="N2" s="25">
        <f t="shared" ref="N2:N11" si="0">C2/F2</f>
        <v>1.1021147919082956</v>
      </c>
    </row>
    <row r="3" spans="1:16" x14ac:dyDescent="0.3">
      <c r="A3" s="2">
        <v>2008</v>
      </c>
      <c r="B3" s="6">
        <f>Debt!C72-Debt!D72</f>
        <v>16007554695.200001</v>
      </c>
      <c r="C3" s="6">
        <f>B3+Debt!E72</f>
        <v>16989554695.200001</v>
      </c>
      <c r="D3" s="6">
        <f>Debt!C30-Debt!D30</f>
        <v>48695219077</v>
      </c>
      <c r="E3" s="6">
        <f>D3+Debt!E30</f>
        <v>51342457153.125</v>
      </c>
      <c r="F3" s="6">
        <f>GDP!I112</f>
        <v>17405315792.485821</v>
      </c>
      <c r="G3" s="6">
        <f>GDP!I50</f>
        <v>75238454589.785233</v>
      </c>
      <c r="H3" s="6">
        <f>GDP!J112</f>
        <v>40713812309.73159</v>
      </c>
      <c r="I3" s="6">
        <f>GDP!J50</f>
        <v>170077814106.3049</v>
      </c>
      <c r="J3" s="7"/>
      <c r="K3" s="25">
        <f t="shared" ref="K3:K12" si="1">E3/G3</f>
        <v>0.68239648771434924</v>
      </c>
      <c r="L3" s="25">
        <f t="shared" ref="L3:L12" si="2">D3/G3</f>
        <v>0.647211845890454</v>
      </c>
      <c r="N3" s="25">
        <f t="shared" si="0"/>
        <v>0.97611298167509775</v>
      </c>
      <c r="P3" s="25">
        <f>F3/F2-1</f>
        <v>0.2932420117227541</v>
      </c>
    </row>
    <row r="4" spans="1:16" x14ac:dyDescent="0.3">
      <c r="A4" s="2">
        <v>2009</v>
      </c>
      <c r="B4" s="6">
        <f>Debt!C73-Debt!D73</f>
        <v>18901236052.799999</v>
      </c>
      <c r="C4" s="6">
        <f>B4+Debt!E73</f>
        <v>22131510244.799999</v>
      </c>
      <c r="D4" s="6">
        <f>Debt!C31-Debt!D31</f>
        <v>54654404991</v>
      </c>
      <c r="E4" s="6">
        <f>D4+Debt!E31</f>
        <v>58027363736.75</v>
      </c>
      <c r="F4" s="6">
        <f>GDP!I113</f>
        <v>17820684363.276985</v>
      </c>
      <c r="G4" s="6">
        <f>GDP!I51</f>
        <v>70470850961.103638</v>
      </c>
      <c r="H4" s="6">
        <f>GDP!J113</f>
        <v>42066217871.534859</v>
      </c>
      <c r="I4" s="6">
        <f>GDP!J51</f>
        <v>168152775283.03162</v>
      </c>
      <c r="J4" s="7"/>
      <c r="K4" s="25">
        <f t="shared" si="1"/>
        <v>0.82342362757586374</v>
      </c>
      <c r="L4" s="25">
        <f t="shared" si="2"/>
        <v>0.77556045152862541</v>
      </c>
      <c r="N4" s="25">
        <f t="shared" si="0"/>
        <v>1.2419001309739999</v>
      </c>
      <c r="P4" s="25">
        <f t="shared" ref="P4:P12" si="3">F4/F3-1</f>
        <v>2.386446622074434E-2</v>
      </c>
    </row>
    <row r="5" spans="1:16" x14ac:dyDescent="0.3">
      <c r="A5" s="2">
        <v>2010</v>
      </c>
      <c r="B5" s="6">
        <f>Debt!C74-Debt!D74</f>
        <v>20241118248.200001</v>
      </c>
      <c r="C5" s="6">
        <f>B5+Debt!E74</f>
        <v>24261126344.200001</v>
      </c>
      <c r="D5" s="6">
        <f>Debt!C32-Debt!D32</f>
        <v>60941531765.099998</v>
      </c>
      <c r="E5" s="6">
        <f>D5+Debt!E32</f>
        <v>66147457780.787498</v>
      </c>
      <c r="F5" s="6">
        <f>GDP!I114</f>
        <v>21596594550.013489</v>
      </c>
      <c r="G5" s="6">
        <f>GDP!I52</f>
        <v>76183126419.577728</v>
      </c>
      <c r="H5" s="6">
        <f>GDP!J114</f>
        <v>58636150709.550743</v>
      </c>
      <c r="I5" s="6">
        <f>GDP!J52</f>
        <v>177165635077.06534</v>
      </c>
      <c r="J5" s="7"/>
      <c r="K5" s="25">
        <f t="shared" si="1"/>
        <v>0.8682691416007412</v>
      </c>
      <c r="L5" s="25">
        <f t="shared" si="2"/>
        <v>0.79993477071898023</v>
      </c>
      <c r="N5" s="25">
        <f t="shared" si="0"/>
        <v>1.1233774050818974</v>
      </c>
      <c r="P5" s="25">
        <f t="shared" si="3"/>
        <v>0.21188356797999885</v>
      </c>
    </row>
    <row r="6" spans="1:16" x14ac:dyDescent="0.3">
      <c r="A6" s="2">
        <v>2011</v>
      </c>
      <c r="B6" s="6">
        <f>Debt!C75-Debt!D75</f>
        <v>23919685229.199997</v>
      </c>
      <c r="C6" s="6">
        <f>B6+Debt!E75</f>
        <v>28705684359.199997</v>
      </c>
      <c r="D6" s="6">
        <f>Debt!C33-Debt!D33</f>
        <v>62118975277.5</v>
      </c>
      <c r="E6" s="6">
        <f>D6+Debt!E33</f>
        <v>67217853763.875</v>
      </c>
      <c r="F6" s="6">
        <f>GDP!I115</f>
        <v>26157044165.795383</v>
      </c>
      <c r="G6" s="6">
        <f>GDP!I53</f>
        <v>97462010146.209686</v>
      </c>
      <c r="H6" s="6">
        <f>GDP!J115</f>
        <v>67753288946.250717</v>
      </c>
      <c r="I6" s="6">
        <f>GDP!J53</f>
        <v>213587413183.99557</v>
      </c>
      <c r="J6" s="7"/>
      <c r="K6" s="25">
        <f t="shared" si="1"/>
        <v>0.68968261236390183</v>
      </c>
      <c r="L6" s="25">
        <f t="shared" si="2"/>
        <v>0.63736603815487602</v>
      </c>
      <c r="N6" s="25">
        <f t="shared" si="0"/>
        <v>1.0974360932087799</v>
      </c>
      <c r="P6" s="25">
        <f t="shared" si="3"/>
        <v>0.211165218906193</v>
      </c>
    </row>
    <row r="7" spans="1:16" x14ac:dyDescent="0.3">
      <c r="A7" s="2">
        <v>2012</v>
      </c>
      <c r="B7" s="6">
        <f>Debt!C76-Debt!D76</f>
        <v>33019282191.799999</v>
      </c>
      <c r="C7" s="6">
        <f>B7+Debt!E76</f>
        <v>38084294653.800003</v>
      </c>
      <c r="D7" s="6">
        <f>Debt!C34-Debt!D34</f>
        <v>60358581325.599998</v>
      </c>
      <c r="E7" s="6">
        <f>D7+Debt!E34</f>
        <v>65310435603.849998</v>
      </c>
      <c r="F7" s="6">
        <f>GDP!I116</f>
        <v>27389968565.884613</v>
      </c>
      <c r="G7" s="6">
        <f>GDP!I54</f>
        <v>100992956146.33038</v>
      </c>
      <c r="H7" s="6">
        <f>GDP!J116</f>
        <v>70447191495.681152</v>
      </c>
      <c r="I7" s="6">
        <f>GDP!J54</f>
        <v>224383620829.56964</v>
      </c>
      <c r="J7" s="7"/>
      <c r="K7" s="25">
        <f t="shared" si="1"/>
        <v>0.64668307668131442</v>
      </c>
      <c r="L7" s="25">
        <f t="shared" si="2"/>
        <v>0.59765139697609648</v>
      </c>
      <c r="N7" s="25">
        <f t="shared" si="0"/>
        <v>1.3904468185931267</v>
      </c>
      <c r="P7" s="25">
        <f t="shared" si="3"/>
        <v>4.7135463482585793E-2</v>
      </c>
    </row>
    <row r="8" spans="1:16" x14ac:dyDescent="0.3">
      <c r="A8" s="2">
        <v>2013</v>
      </c>
      <c r="B8" s="6">
        <f>Debt!C77-Debt!D77</f>
        <v>35681593961.800003</v>
      </c>
      <c r="C8" s="6">
        <f>B8+Debt!E77</f>
        <v>41158781063.800003</v>
      </c>
      <c r="D8" s="6">
        <f>Debt!C35-Debt!D35</f>
        <v>55858227816.699997</v>
      </c>
      <c r="E8" s="6">
        <f>D8+Debt!E35</f>
        <v>60654083893.887497</v>
      </c>
      <c r="F8" s="6">
        <f>GDP!I117</f>
        <v>29814850359.110241</v>
      </c>
      <c r="G8" s="6">
        <f>GDP!I55</f>
        <v>101849588910.92383</v>
      </c>
      <c r="H8" s="6">
        <f>GDP!J117</f>
        <v>77000596661.475647</v>
      </c>
      <c r="I8" s="6">
        <f>GDP!J55</f>
        <v>231218567178.97867</v>
      </c>
      <c r="J8" s="7"/>
      <c r="K8" s="25">
        <f t="shared" si="1"/>
        <v>0.59552605506277179</v>
      </c>
      <c r="L8" s="25">
        <f t="shared" si="2"/>
        <v>0.54843842193170556</v>
      </c>
      <c r="N8" s="25">
        <f t="shared" si="0"/>
        <v>1.3804792097916234</v>
      </c>
      <c r="P8" s="25">
        <f t="shared" si="3"/>
        <v>8.8531747942417249E-2</v>
      </c>
    </row>
    <row r="9" spans="1:16" x14ac:dyDescent="0.3">
      <c r="A9" s="2">
        <v>2014</v>
      </c>
      <c r="B9" s="6">
        <f>Debt!C78-Debt!D78</f>
        <v>37955067333.099998</v>
      </c>
      <c r="C9" s="6">
        <f>B9+Debt!E78</f>
        <v>45502518559.099998</v>
      </c>
      <c r="D9" s="6">
        <f>Debt!C36-Debt!D36</f>
        <v>59063848958.699997</v>
      </c>
      <c r="E9" s="6">
        <f>D9+Debt!E36</f>
        <v>72013166673.824997</v>
      </c>
      <c r="F9" s="6">
        <f>GDP!I118</f>
        <v>31854858492.379646</v>
      </c>
      <c r="G9" s="6">
        <f>GDP!I56</f>
        <v>106956033340.29134</v>
      </c>
      <c r="H9" s="6">
        <f>GDP!J118</f>
        <v>82528526229.524521</v>
      </c>
      <c r="I9" s="6">
        <f>GDP!J56</f>
        <v>244360888750.80704</v>
      </c>
      <c r="J9" s="7"/>
      <c r="K9" s="25">
        <f t="shared" si="1"/>
        <v>0.67329690925156038</v>
      </c>
      <c r="L9" s="25">
        <f t="shared" si="2"/>
        <v>0.552225499713349</v>
      </c>
      <c r="N9" s="25">
        <f t="shared" si="0"/>
        <v>1.4284326069125424</v>
      </c>
      <c r="P9" s="25">
        <f t="shared" si="3"/>
        <v>6.8422551470095128E-2</v>
      </c>
    </row>
    <row r="10" spans="1:16" x14ac:dyDescent="0.3">
      <c r="A10" s="2">
        <v>2015</v>
      </c>
      <c r="B10" s="6">
        <f>Debt!C79-Debt!D79</f>
        <v>39401410850.599998</v>
      </c>
      <c r="C10" s="6">
        <f>B10+Debt!E79</f>
        <v>46621016612.599998</v>
      </c>
      <c r="D10" s="6">
        <f>Debt!C37-Debt!D37</f>
        <v>62625461004.5</v>
      </c>
      <c r="E10" s="6">
        <f>D10+Debt!E37</f>
        <v>77919609141</v>
      </c>
      <c r="F10" s="6">
        <f>GDP!I119</f>
        <v>32142720296.871197</v>
      </c>
      <c r="G10" s="6">
        <f>GDP!I57</f>
        <v>116090380347.79982</v>
      </c>
      <c r="H10" s="6">
        <f>GDP!J119</f>
        <v>85140963536.633026</v>
      </c>
      <c r="I10" s="6">
        <f>GDP!J57</f>
        <v>270556131701.17093</v>
      </c>
      <c r="J10" s="7"/>
      <c r="K10" s="25">
        <f t="shared" si="1"/>
        <v>0.67119781077086249</v>
      </c>
      <c r="L10" s="25">
        <f t="shared" si="2"/>
        <v>0.53945435286608479</v>
      </c>
      <c r="N10" s="25">
        <f t="shared" si="0"/>
        <v>1.4504378030859488</v>
      </c>
      <c r="P10" s="25">
        <f t="shared" si="3"/>
        <v>9.0366687568370629E-3</v>
      </c>
    </row>
    <row r="11" spans="1:16" x14ac:dyDescent="0.3">
      <c r="A11" s="2">
        <v>2016</v>
      </c>
      <c r="B11" s="6">
        <f>Debt!C80-Debt!D80</f>
        <v>41981639247.099998</v>
      </c>
      <c r="C11" s="6">
        <f>B11+Debt!E80</f>
        <v>49198473257.099998</v>
      </c>
      <c r="D11" s="6">
        <f>Debt!C38-Debt!D38</f>
        <v>67415145922.599998</v>
      </c>
      <c r="E11" s="6">
        <f>D11+Debt!E38</f>
        <v>92310284076.068802</v>
      </c>
      <c r="F11" s="6">
        <f>GDP!I120</f>
        <v>33219732181.998146</v>
      </c>
      <c r="G11" s="6">
        <f>GDP!I58</f>
        <v>126952499882.59857</v>
      </c>
      <c r="H11" s="6">
        <f>GDP!J120</f>
        <v>88012262256.863327</v>
      </c>
      <c r="I11" s="6">
        <f>GDP!J58</f>
        <v>313629858859.58698</v>
      </c>
      <c r="J11" s="7"/>
      <c r="K11" s="25">
        <f t="shared" si="1"/>
        <v>0.72712458723880402</v>
      </c>
      <c r="L11" s="25">
        <f t="shared" si="2"/>
        <v>0.53102653342741002</v>
      </c>
      <c r="N11" s="25">
        <f t="shared" si="0"/>
        <v>1.4810015019856413</v>
      </c>
      <c r="P11" s="25">
        <f t="shared" si="3"/>
        <v>3.3507179080663807E-2</v>
      </c>
    </row>
    <row r="12" spans="1:16" x14ac:dyDescent="0.3">
      <c r="A12" s="2">
        <v>2017</v>
      </c>
      <c r="B12" s="6">
        <f>Debt!C81-Debt!D81</f>
        <v>45684008762</v>
      </c>
      <c r="C12" s="6">
        <f>B12+Debt!E81</f>
        <v>52989821373</v>
      </c>
      <c r="D12" s="6">
        <f>Debt!C39-Debt!D39</f>
        <v>80665883265</v>
      </c>
      <c r="E12" s="6">
        <f>D12+Debt!E39</f>
        <v>108298686335.6875</v>
      </c>
      <c r="F12" s="6">
        <f>GDP!I121</f>
        <v>36390496695.231895</v>
      </c>
      <c r="G12" s="6">
        <f>GDP!I59</f>
        <v>135894353699.95799</v>
      </c>
      <c r="H12" s="6">
        <f>GDP!J121</f>
        <v>94376246466.954941</v>
      </c>
      <c r="I12" s="6">
        <f>GDP!J59</f>
        <v>339205615769.18677</v>
      </c>
      <c r="J12" s="7"/>
      <c r="K12" s="25">
        <f t="shared" si="1"/>
        <v>0.7969329364103005</v>
      </c>
      <c r="L12" s="25">
        <f t="shared" si="2"/>
        <v>0.59359260387744084</v>
      </c>
      <c r="N12" s="25">
        <f>C12/F12</f>
        <v>1.456144493349085</v>
      </c>
      <c r="O12" s="7">
        <f>(C12+1100000000)/F12 * 0.37*4</f>
        <v>2.1998308047971498</v>
      </c>
      <c r="P12" s="25">
        <f t="shared" si="3"/>
        <v>9.5448226248855628E-2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ECB-781C-41CE-A544-10F85ADA77DD}">
  <dimension ref="A2:M46"/>
  <sheetViews>
    <sheetView topLeftCell="A46" workbookViewId="0">
      <selection activeCell="I40" sqref="I40"/>
    </sheetView>
  </sheetViews>
  <sheetFormatPr defaultRowHeight="15.6" x14ac:dyDescent="0.3"/>
  <cols>
    <col min="1" max="4" width="8.88671875" style="2"/>
    <col min="5" max="5" width="9.5546875" style="2" bestFit="1" customWidth="1"/>
    <col min="6" max="16384" width="8.88671875" style="2"/>
  </cols>
  <sheetData>
    <row r="2" spans="1:12" x14ac:dyDescent="0.3">
      <c r="A2" s="2" t="s">
        <v>89</v>
      </c>
    </row>
    <row r="4" spans="1:12" x14ac:dyDescent="0.3">
      <c r="C4" s="2" t="s">
        <v>36</v>
      </c>
      <c r="J4" s="2" t="s">
        <v>37</v>
      </c>
    </row>
    <row r="6" spans="1:12" x14ac:dyDescent="0.3">
      <c r="F6" s="2" t="s">
        <v>85</v>
      </c>
      <c r="K6" s="2" t="s">
        <v>86</v>
      </c>
    </row>
    <row r="7" spans="1:12" x14ac:dyDescent="0.3">
      <c r="F7" s="2">
        <v>2001</v>
      </c>
      <c r="G7" s="23">
        <f>Debt!C65/Debt!F65</f>
        <v>1.2122663913883034</v>
      </c>
      <c r="K7" s="2">
        <v>2006</v>
      </c>
      <c r="L7" s="23">
        <f>Debt!C28/Debt!F28</f>
        <v>0.66061536183811709</v>
      </c>
    </row>
    <row r="8" spans="1:12" x14ac:dyDescent="0.3">
      <c r="F8" s="2">
        <v>2002</v>
      </c>
      <c r="G8" s="23">
        <f>Debt!C66/Debt!F66</f>
        <v>1.4475220592899369</v>
      </c>
      <c r="K8" s="2">
        <v>2007</v>
      </c>
      <c r="L8" s="23">
        <f>Debt!C29/Debt!F29</f>
        <v>0.66446659050739099</v>
      </c>
    </row>
    <row r="9" spans="1:12" x14ac:dyDescent="0.3">
      <c r="F9" s="2">
        <v>2003</v>
      </c>
      <c r="G9" s="23">
        <f>Debt!C67/Debt!F67</f>
        <v>1.3637253233363711</v>
      </c>
      <c r="K9" s="2">
        <v>2008</v>
      </c>
      <c r="L9" s="23">
        <f>Debt!C30/Debt!F30</f>
        <v>0.66224514472901841</v>
      </c>
    </row>
    <row r="10" spans="1:12" x14ac:dyDescent="0.3">
      <c r="F10" s="2">
        <v>2004</v>
      </c>
      <c r="G10" s="23">
        <f>Debt!C68/Debt!F68</f>
        <v>1.3639387423825244</v>
      </c>
      <c r="K10" s="2">
        <v>2009</v>
      </c>
      <c r="L10" s="23">
        <f>Debt!C31/Debt!F31</f>
        <v>0.8040618442010169</v>
      </c>
    </row>
    <row r="11" spans="1:12" x14ac:dyDescent="0.3">
      <c r="F11" s="2">
        <v>2005</v>
      </c>
      <c r="G11" s="23">
        <f>Debt!C69/Debt!F69</f>
        <v>1.1022070939257282</v>
      </c>
      <c r="K11" s="2">
        <v>2010</v>
      </c>
      <c r="L11" s="23">
        <f>Debt!C32/Debt!F32</f>
        <v>0.82858567008452644</v>
      </c>
    </row>
    <row r="12" spans="1:12" x14ac:dyDescent="0.3">
      <c r="F12" s="2">
        <v>2006</v>
      </c>
      <c r="G12" s="23">
        <f>Debt!C70/Debt!F70</f>
        <v>0.99848255988090728</v>
      </c>
      <c r="K12" s="2">
        <v>2011</v>
      </c>
      <c r="L12" s="23">
        <f>Debt!C33/Debt!F33</f>
        <v>0.66428510660794993</v>
      </c>
    </row>
    <row r="13" spans="1:12" x14ac:dyDescent="0.3">
      <c r="F13" s="2">
        <v>2007</v>
      </c>
      <c r="G13" s="23">
        <f>Debt!C71/Debt!F71</f>
        <v>1.052208199557191</v>
      </c>
      <c r="K13" s="2">
        <v>2012</v>
      </c>
      <c r="L13" s="23">
        <f>Debt!C34/Debt!F34</f>
        <v>0.63043525650787136</v>
      </c>
    </row>
    <row r="14" spans="1:12" x14ac:dyDescent="0.3">
      <c r="F14" s="2">
        <v>2008</v>
      </c>
      <c r="G14" s="23">
        <f>Debt!C72/Debt!F72</f>
        <v>0.93769179942980319</v>
      </c>
      <c r="K14" s="2">
        <v>2013</v>
      </c>
      <c r="L14" s="23">
        <f>Debt!C35/Debt!F35</f>
        <v>0.58996625772394562</v>
      </c>
    </row>
    <row r="16" spans="1:12" x14ac:dyDescent="0.3">
      <c r="G16" s="24">
        <f>AVERAGE(G7:G14)</f>
        <v>1.1847552711488458</v>
      </c>
      <c r="L16" s="24">
        <f>AVERAGE(L7:L14)</f>
        <v>0.68808265402497959</v>
      </c>
    </row>
    <row r="17" spans="1:13" s="4" customFormat="1" ht="16.2" thickBot="1" x14ac:dyDescent="0.35">
      <c r="D17" s="3" t="s">
        <v>87</v>
      </c>
      <c r="E17" s="3"/>
      <c r="F17" s="3"/>
      <c r="G17" s="3">
        <v>0.37</v>
      </c>
      <c r="H17" s="3"/>
      <c r="I17" s="3"/>
      <c r="J17" s="3"/>
      <c r="K17" s="3"/>
      <c r="L17" s="3">
        <v>0.37</v>
      </c>
      <c r="M17" s="3"/>
    </row>
    <row r="18" spans="1:13" x14ac:dyDescent="0.3">
      <c r="D18" s="2" t="s">
        <v>88</v>
      </c>
      <c r="G18" s="23">
        <f>G16*G17*4</f>
        <v>1.7534378013002918</v>
      </c>
      <c r="L18" s="23">
        <f>L16*L17*4</f>
        <v>1.0183623279569698</v>
      </c>
    </row>
    <row r="22" spans="1:13" x14ac:dyDescent="0.3">
      <c r="A22" s="2" t="s">
        <v>90</v>
      </c>
    </row>
    <row r="24" spans="1:13" x14ac:dyDescent="0.3">
      <c r="C24" s="2" t="s">
        <v>36</v>
      </c>
      <c r="J24" s="2" t="s">
        <v>37</v>
      </c>
    </row>
    <row r="26" spans="1:13" x14ac:dyDescent="0.3">
      <c r="F26" s="2" t="s">
        <v>85</v>
      </c>
      <c r="K26" s="2" t="s">
        <v>86</v>
      </c>
    </row>
    <row r="27" spans="1:13" x14ac:dyDescent="0.3">
      <c r="F27" s="2">
        <v>2001</v>
      </c>
      <c r="G27" s="23">
        <f>Debt!C65/Debt!G65</f>
        <v>0.56839776284961041</v>
      </c>
      <c r="K27" s="2">
        <v>2006</v>
      </c>
      <c r="L27" s="23">
        <f>Debt!C28/Debt!G28</f>
        <v>0.27269174182587258</v>
      </c>
    </row>
    <row r="28" spans="1:13" x14ac:dyDescent="0.3">
      <c r="F28" s="2">
        <v>2002</v>
      </c>
      <c r="G28" s="23">
        <f>Debt!C66/Debt!G66</f>
        <v>0.61215615228244014</v>
      </c>
      <c r="K28" s="2">
        <v>2007</v>
      </c>
      <c r="L28" s="23">
        <f>Debt!C29/Debt!G29</f>
        <v>0.27762502989981164</v>
      </c>
    </row>
    <row r="29" spans="1:13" x14ac:dyDescent="0.3">
      <c r="F29" s="2">
        <v>2003</v>
      </c>
      <c r="G29" s="23">
        <f>Debt!C67/Debt!G67</f>
        <v>0.56806094671950347</v>
      </c>
      <c r="K29" s="2">
        <v>2008</v>
      </c>
      <c r="L29" s="23">
        <f>Debt!C30/Debt!G30</f>
        <v>0.29296179228795077</v>
      </c>
    </row>
    <row r="30" spans="1:13" x14ac:dyDescent="0.3">
      <c r="F30" s="2">
        <v>2004</v>
      </c>
      <c r="G30" s="23">
        <f>Debt!C68/Debt!G68</f>
        <v>0.56142317845148038</v>
      </c>
      <c r="K30" s="2">
        <v>2009</v>
      </c>
      <c r="L30" s="23">
        <f>Debt!C31/Debt!G31</f>
        <v>0.33697286465136256</v>
      </c>
    </row>
    <row r="31" spans="1:13" x14ac:dyDescent="0.3">
      <c r="F31" s="2">
        <v>2005</v>
      </c>
      <c r="G31" s="23">
        <f>Debt!C69/Debt!G69</f>
        <v>0.46301036457979144</v>
      </c>
      <c r="K31" s="2">
        <v>2010</v>
      </c>
      <c r="L31" s="23">
        <f>Debt!C32/Debt!G32</f>
        <v>0.35630073984744032</v>
      </c>
    </row>
    <row r="32" spans="1:13" x14ac:dyDescent="0.3">
      <c r="F32" s="2">
        <v>2006</v>
      </c>
      <c r="G32" s="23">
        <f>Debt!C70/Debt!G70</f>
        <v>0.41914875440335314</v>
      </c>
      <c r="K32" s="2">
        <v>2011</v>
      </c>
      <c r="L32" s="23">
        <f>Debt!C33/Debt!G33</f>
        <v>0.30311974303667094</v>
      </c>
    </row>
    <row r="33" spans="1:13" x14ac:dyDescent="0.3">
      <c r="F33" s="2">
        <v>2007</v>
      </c>
      <c r="G33" s="23">
        <f>Debt!C71/Debt!G71</f>
        <v>0.43775001006987146</v>
      </c>
      <c r="K33" s="2">
        <v>2012</v>
      </c>
      <c r="L33" s="23">
        <f>Debt!C34/Debt!G34</f>
        <v>0.28375297616736528</v>
      </c>
    </row>
    <row r="34" spans="1:13" x14ac:dyDescent="0.3">
      <c r="F34" s="2">
        <v>2008</v>
      </c>
      <c r="G34" s="23">
        <f>Debt!C72/Debt!G72</f>
        <v>0.40086695298732633</v>
      </c>
      <c r="K34" s="2">
        <v>2013</v>
      </c>
      <c r="L34" s="23">
        <f>Debt!C35/Debt!G35</f>
        <v>0.25987454880294281</v>
      </c>
    </row>
    <row r="36" spans="1:13" x14ac:dyDescent="0.3">
      <c r="G36" s="24">
        <f>AVERAGE(G27:G34)</f>
        <v>0.50385176529292208</v>
      </c>
      <c r="L36" s="24">
        <f>AVERAGE(L27:L34)</f>
        <v>0.29791242956492714</v>
      </c>
    </row>
    <row r="37" spans="1:13" ht="16.2" thickBot="1" x14ac:dyDescent="0.35">
      <c r="C37" s="4"/>
      <c r="D37" s="3" t="s">
        <v>87</v>
      </c>
      <c r="E37" s="3"/>
      <c r="F37" s="3"/>
      <c r="G37" s="3">
        <v>0.37</v>
      </c>
      <c r="H37" s="3"/>
      <c r="I37" s="3"/>
      <c r="J37" s="3"/>
      <c r="K37" s="3"/>
      <c r="L37" s="3">
        <v>0.37</v>
      </c>
      <c r="M37" s="3"/>
    </row>
    <row r="38" spans="1:13" x14ac:dyDescent="0.3">
      <c r="D38" s="2" t="s">
        <v>88</v>
      </c>
      <c r="G38" s="23">
        <f>G36*G37*4</f>
        <v>0.74570061263352472</v>
      </c>
      <c r="L38" s="23">
        <f>L36*L37*4</f>
        <v>0.44091039575609214</v>
      </c>
    </row>
    <row r="42" spans="1:13" x14ac:dyDescent="0.3">
      <c r="A42" s="2" t="s">
        <v>91</v>
      </c>
    </row>
    <row r="44" spans="1:13" x14ac:dyDescent="0.3">
      <c r="C44" s="2" t="s">
        <v>36</v>
      </c>
      <c r="J44" s="2" t="s">
        <v>37</v>
      </c>
    </row>
    <row r="46" spans="1:13" x14ac:dyDescent="0.3">
      <c r="C46" s="2">
        <f>AVERAGE(GDP!P84:P125)</f>
        <v>0.39568673769238361</v>
      </c>
      <c r="J46" s="2">
        <f>AVERAGE(GDP!P22:P63)</f>
        <v>0.45660635304298924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E7B4-F758-4473-B3B1-7EFE550D642A}">
  <dimension ref="A1"/>
  <sheetViews>
    <sheetView workbookViewId="0">
      <selection activeCell="F11" sqref="F11"/>
    </sheetView>
  </sheetViews>
  <sheetFormatPr defaultRowHeight="16.2" x14ac:dyDescent="0.3"/>
  <cols>
    <col min="1" max="1" width="9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G v W V n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M B r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9 Z W K I p H u A 4 A A A A R A A A A E w A c A E Z v c m 1 1 b G F z L 1 N l Y 3 R p b 2 4 x L m 0 g o h g A K K A U A A A A A A A A A A A A A A A A A A A A A A A A A A A A K 0 5 N L s n M z 1 M I h t C G 1 g B Q S w E C L Q A U A A I A C A D A a 9 Z W e k K / a K U A A A D 1 A A A A E g A A A A A A A A A A A A A A A A A A A A A A Q 2 9 u Z m l n L 1 B h Y 2 t h Z 2 U u e G 1 s U E s B A i 0 A F A A C A A g A w G v W V g / K 6 a u k A A A A 6 Q A A A B M A A A A A A A A A A A A A A A A A 8 Q A A A F t D b 2 5 0 Z W 5 0 X 1 R 5 c G V z X S 5 4 b W x Q S w E C L Q A U A A I A C A D A a 9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U z E k / c B H U m 4 J D p K + 1 q c 0 A A A A A A C A A A A A A A Q Z g A A A A E A A C A A A A A M i J 5 / X 9 J C R Q Z F R c o 2 M w 3 + / b G q l O r t b 3 q E z a / V g E Q S H A A A A A A O g A A A A A I A A C A A A A B g / D R P 2 c h C F W F u 8 E T m t q E e + H q B G 5 d s r q T V a K A s C W 0 A o 1 A A A A C 6 A 3 B u n m v c a c r z k X L A b N J L Y C z X q I r w E z h l 3 p d d I R p s J q Z l O u 6 i k O i q c Y X J p l Y u a C Q Z 3 6 E P H P i 4 i S W Z J F q + K l H Q s i c f C / C r Q o c Y u I U x t E z s e U A A A A C A K L z F l D U v e b 2 N K c a h o R K L C B V h v I G D P J x t q y l Y m R V 0 I L E d J f R H B 8 p P n t C 5 M A N p n g x f l + L Q m 3 H 3 t 3 4 r 1 g G M w H 2 a < / D a t a M a s h u p > 
</file>

<file path=customXml/itemProps1.xml><?xml version="1.0" encoding="utf-8"?>
<ds:datastoreItem xmlns:ds="http://schemas.openxmlformats.org/officeDocument/2006/customXml" ds:itemID="{E13C5F6F-C9CC-4D06-9F70-3FF0511815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Description</vt:lpstr>
      <vt:lpstr>GDP</vt:lpstr>
      <vt:lpstr>Debt</vt:lpstr>
      <vt:lpstr>Adjusted Debt</vt:lpstr>
      <vt:lpstr>Calibration Target</vt:lpstr>
      <vt:lpstr>表格1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陳家威</dc:creator>
  <cp:lastModifiedBy>陳家威</cp:lastModifiedBy>
  <dcterms:created xsi:type="dcterms:W3CDTF">2023-06-22T05:05:09Z</dcterms:created>
  <dcterms:modified xsi:type="dcterms:W3CDTF">2023-07-06T06:23:41Z</dcterms:modified>
</cp:coreProperties>
</file>