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1570" windowHeight="8085" firstSheet="2" activeTab="4"/>
  </bookViews>
  <sheets>
    <sheet name="Задача № 1" sheetId="1" r:id="rId1"/>
    <sheet name="Задача № 2 (Общая)" sheetId="2" r:id="rId2"/>
    <sheet name="Задача № 2 (9 городов)" sheetId="3" r:id="rId3"/>
    <sheet name="Задача № 2 (11 городов)" sheetId="4" r:id="rId4"/>
    <sheet name="Задача № 3" sheetId="5" r:id="rId5"/>
  </sheets>
  <definedNames>
    <definedName name="solver_adj" localSheetId="0" hidden="1">'Задача № 1'!$C$4:$G$8,'Задача № 1'!$C$10:$G$10</definedName>
    <definedName name="solver_adj" localSheetId="4" hidden="1">'Задача № 3'!$F$3:$F$13</definedName>
    <definedName name="solver_cvg" localSheetId="0" hidden="1">0.0001</definedName>
    <definedName name="solver_cvg" localSheetId="4" hidden="1">0.0001</definedName>
    <definedName name="solver_drv" localSheetId="0" hidden="1">2</definedName>
    <definedName name="solver_drv" localSheetId="4" hidden="1">2</definedName>
    <definedName name="solver_eng" localSheetId="0" hidden="1">2</definedName>
    <definedName name="solver_eng" localSheetId="1" hidden="1">1</definedName>
    <definedName name="solver_eng" localSheetId="4" hidden="1">1</definedName>
    <definedName name="solver_est" localSheetId="0" hidden="1">1</definedName>
    <definedName name="solver_est" localSheetId="4" hidden="1">1</definedName>
    <definedName name="solver_itr" localSheetId="0" hidden="1">2147483647</definedName>
    <definedName name="solver_itr" localSheetId="4" hidden="1">2147483647</definedName>
    <definedName name="solver_lhs1" localSheetId="0" hidden="1">'Задача № 1'!$C$26:$G$30</definedName>
    <definedName name="solver_lhs1" localSheetId="4" hidden="1">'Задача № 3'!$F$14</definedName>
    <definedName name="solver_lhs2" localSheetId="0" hidden="1">'Задача № 1'!$C$4:$G$8</definedName>
    <definedName name="solver_lhs2" localSheetId="4" hidden="1">'Задача № 3'!$F$4:$F$13</definedName>
    <definedName name="solver_lhs3" localSheetId="0" hidden="1">'Задача № 1'!$C$9:$G$9</definedName>
    <definedName name="solver_lhs3" localSheetId="4" hidden="1">'Задача № 3'!$F$4:$F$13</definedName>
    <definedName name="solver_lhs4" localSheetId="0" hidden="1">'Задача № 1'!$D$21</definedName>
    <definedName name="solver_lhs4" localSheetId="4" hidden="1">'Задача № 3'!$F$4:$F$13</definedName>
    <definedName name="solver_lhs5" localSheetId="0" hidden="1">'Задача № 1'!$H$4:$H$8</definedName>
    <definedName name="solver_mip" localSheetId="0" hidden="1">2147483647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4" hidden="1">1</definedName>
    <definedName name="solver_nod" localSheetId="0" hidden="1">2147483647</definedName>
    <definedName name="solver_nod" localSheetId="4" hidden="1">2147483647</definedName>
    <definedName name="solver_num" localSheetId="0" hidden="1">5</definedName>
    <definedName name="solver_num" localSheetId="1" hidden="1">0</definedName>
    <definedName name="solver_num" localSheetId="4" hidden="1">4</definedName>
    <definedName name="solver_nwt" localSheetId="0" hidden="1">1</definedName>
    <definedName name="solver_nwt" localSheetId="4" hidden="1">1</definedName>
    <definedName name="solver_opt" localSheetId="0" hidden="1">'Задача № 1'!$D$20</definedName>
    <definedName name="solver_opt" localSheetId="1" hidden="1">'Задача № 2 (Общая)'!$C$11</definedName>
    <definedName name="solver_opt" localSheetId="4" hidden="1">'Задача № 3'!$J$14</definedName>
    <definedName name="solver_pre" localSheetId="0" hidden="1">0.000001</definedName>
    <definedName name="solver_pre" localSheetId="4" hidden="1">0.000001</definedName>
    <definedName name="solver_rbv" localSheetId="0" hidden="1">2</definedName>
    <definedName name="solver_rbv" localSheetId="4" hidden="1">2</definedName>
    <definedName name="solver_rel1" localSheetId="0" hidden="1">1</definedName>
    <definedName name="solver_rel1" localSheetId="4" hidden="1">1</definedName>
    <definedName name="solver_rel2" localSheetId="0" hidden="1">5</definedName>
    <definedName name="solver_rel2" localSheetId="4" hidden="1">1</definedName>
    <definedName name="solver_rel3" localSheetId="0" hidden="1">2</definedName>
    <definedName name="solver_rel3" localSheetId="4" hidden="1">4</definedName>
    <definedName name="solver_rel4" localSheetId="0" hidden="1">2</definedName>
    <definedName name="solver_rel4" localSheetId="4" hidden="1">3</definedName>
    <definedName name="solver_rel5" localSheetId="0" hidden="1">2</definedName>
    <definedName name="solver_rhs1" localSheetId="0" hidden="1">3</definedName>
    <definedName name="solver_rhs1" localSheetId="4" hidden="1">10</definedName>
    <definedName name="solver_rhs2" localSheetId="0" hidden="1">бинарное</definedName>
    <definedName name="solver_rhs2" localSheetId="4" hidden="1">11</definedName>
    <definedName name="solver_rhs3" localSheetId="0" hidden="1">1</definedName>
    <definedName name="solver_rhs3" localSheetId="4" hidden="1">целое</definedName>
    <definedName name="solver_rhs4" localSheetId="0" hidden="1">0</definedName>
    <definedName name="solver_rhs4" localSheetId="4" hidden="1">2</definedName>
    <definedName name="solver_rhs5" localSheetId="0" hidden="1">1</definedName>
    <definedName name="solver_rlx" localSheetId="0" hidden="1">2</definedName>
    <definedName name="solver_rlx" localSheetId="4" hidden="1">2</definedName>
    <definedName name="solver_rsd" localSheetId="0" hidden="1">0</definedName>
    <definedName name="solver_rsd" localSheetId="4" hidden="1">0</definedName>
    <definedName name="solver_scl" localSheetId="0" hidden="1">2</definedName>
    <definedName name="solver_scl" localSheetId="4" hidden="1">2</definedName>
    <definedName name="solver_sho" localSheetId="0" hidden="1">2</definedName>
    <definedName name="solver_sho" localSheetId="4" hidden="1">2</definedName>
    <definedName name="solver_ssz" localSheetId="0" hidden="1">100</definedName>
    <definedName name="solver_ssz" localSheetId="4" hidden="1">100</definedName>
    <definedName name="solver_tim" localSheetId="0" hidden="1">2147483647</definedName>
    <definedName name="solver_tim" localSheetId="4" hidden="1">2147483647</definedName>
    <definedName name="solver_tol" localSheetId="0" hidden="1">0.01</definedName>
    <definedName name="solver_tol" localSheetId="4" hidden="1">0.01</definedName>
    <definedName name="solver_typ" localSheetId="0" hidden="1">2</definedName>
    <definedName name="solver_typ" localSheetId="1" hidden="1">1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5" l="1"/>
  <c r="J6" i="5"/>
  <c r="J7" i="5"/>
  <c r="J8" i="5"/>
  <c r="J9" i="5"/>
  <c r="J10" i="5"/>
  <c r="J11" i="5"/>
  <c r="J12" i="5"/>
  <c r="J13" i="5"/>
  <c r="J4" i="5" l="1"/>
  <c r="C31" i="4"/>
  <c r="F28" i="4"/>
  <c r="E28" i="4"/>
  <c r="A28" i="4"/>
  <c r="F27" i="4"/>
  <c r="E27" i="4"/>
  <c r="A27" i="4"/>
  <c r="F26" i="4"/>
  <c r="E26" i="4"/>
  <c r="A26" i="4"/>
  <c r="F25" i="4"/>
  <c r="E25" i="4"/>
  <c r="A25" i="4"/>
  <c r="F24" i="4"/>
  <c r="E24" i="4"/>
  <c r="A24" i="4"/>
  <c r="F23" i="4"/>
  <c r="E23" i="4"/>
  <c r="A23" i="4"/>
  <c r="F22" i="4"/>
  <c r="E22" i="4"/>
  <c r="A22" i="4"/>
  <c r="F21" i="4"/>
  <c r="E21" i="4"/>
  <c r="A21" i="4"/>
  <c r="F20" i="4"/>
  <c r="E20" i="4"/>
  <c r="A20" i="4"/>
  <c r="F19" i="4"/>
  <c r="E19" i="4"/>
  <c r="A19" i="4"/>
  <c r="F18" i="4"/>
  <c r="E18" i="4"/>
  <c r="A18" i="4"/>
  <c r="F17" i="4"/>
  <c r="E17" i="4"/>
  <c r="A17" i="4"/>
  <c r="Q13" i="4"/>
  <c r="P13" i="4"/>
  <c r="O13" i="4"/>
  <c r="N13" i="4"/>
  <c r="M13" i="4"/>
  <c r="L13" i="4"/>
  <c r="K13" i="4"/>
  <c r="J13" i="4"/>
  <c r="C24" i="4" s="1"/>
  <c r="I13" i="4"/>
  <c r="H13" i="4"/>
  <c r="G13" i="4"/>
  <c r="Q12" i="4"/>
  <c r="P12" i="4"/>
  <c r="O12" i="4"/>
  <c r="N12" i="4"/>
  <c r="M12" i="4"/>
  <c r="L12" i="4"/>
  <c r="C27" i="4" s="1"/>
  <c r="K12" i="4"/>
  <c r="J12" i="4"/>
  <c r="I12" i="4"/>
  <c r="H12" i="4"/>
  <c r="G12" i="4"/>
  <c r="Q11" i="4"/>
  <c r="P11" i="4"/>
  <c r="O11" i="4"/>
  <c r="N11" i="4"/>
  <c r="C19" i="4" s="1"/>
  <c r="M11" i="4"/>
  <c r="L11" i="4"/>
  <c r="K11" i="4"/>
  <c r="J11" i="4"/>
  <c r="I11" i="4"/>
  <c r="H11" i="4"/>
  <c r="G11" i="4"/>
  <c r="Q10" i="4"/>
  <c r="P10" i="4"/>
  <c r="O10" i="4"/>
  <c r="N10" i="4"/>
  <c r="M10" i="4"/>
  <c r="C20" i="4" s="1"/>
  <c r="L10" i="4"/>
  <c r="K10" i="4"/>
  <c r="J10" i="4"/>
  <c r="I10" i="4"/>
  <c r="H10" i="4"/>
  <c r="G10" i="4"/>
  <c r="Q9" i="4"/>
  <c r="P9" i="4"/>
  <c r="O9" i="4"/>
  <c r="N9" i="4"/>
  <c r="M9" i="4"/>
  <c r="L9" i="4"/>
  <c r="K9" i="4"/>
  <c r="J9" i="4"/>
  <c r="I9" i="4"/>
  <c r="H9" i="4"/>
  <c r="C21" i="4" s="1"/>
  <c r="G9" i="4"/>
  <c r="Q8" i="4"/>
  <c r="P8" i="4"/>
  <c r="O8" i="4"/>
  <c r="N8" i="4"/>
  <c r="M8" i="4"/>
  <c r="L8" i="4"/>
  <c r="K8" i="4"/>
  <c r="J8" i="4"/>
  <c r="I8" i="4"/>
  <c r="H8" i="4"/>
  <c r="G8" i="4"/>
  <c r="C28" i="4" s="1"/>
  <c r="Q7" i="4"/>
  <c r="P7" i="4"/>
  <c r="C26" i="4" s="1"/>
  <c r="O7" i="4"/>
  <c r="N7" i="4"/>
  <c r="M7" i="4"/>
  <c r="L7" i="4"/>
  <c r="K7" i="4"/>
  <c r="J7" i="4"/>
  <c r="I7" i="4"/>
  <c r="H7" i="4"/>
  <c r="G7" i="4"/>
  <c r="Q6" i="4"/>
  <c r="P6" i="4"/>
  <c r="O6" i="4"/>
  <c r="N6" i="4"/>
  <c r="M6" i="4"/>
  <c r="L6" i="4"/>
  <c r="K6" i="4"/>
  <c r="C25" i="4" s="1"/>
  <c r="J6" i="4"/>
  <c r="I6" i="4"/>
  <c r="H6" i="4"/>
  <c r="G6" i="4"/>
  <c r="Q5" i="4"/>
  <c r="C23" i="4" s="1"/>
  <c r="P5" i="4"/>
  <c r="O5" i="4"/>
  <c r="N5" i="4"/>
  <c r="M5" i="4"/>
  <c r="L5" i="4"/>
  <c r="K5" i="4"/>
  <c r="J5" i="4"/>
  <c r="I5" i="4"/>
  <c r="H5" i="4"/>
  <c r="G5" i="4"/>
  <c r="Q4" i="4"/>
  <c r="P4" i="4"/>
  <c r="O4" i="4"/>
  <c r="N4" i="4"/>
  <c r="M4" i="4"/>
  <c r="L4" i="4"/>
  <c r="K4" i="4"/>
  <c r="J4" i="4"/>
  <c r="I4" i="4"/>
  <c r="C22" i="4" s="1"/>
  <c r="H4" i="4"/>
  <c r="G4" i="4"/>
  <c r="Q3" i="4"/>
  <c r="P3" i="4"/>
  <c r="O3" i="4"/>
  <c r="C18" i="4" s="1"/>
  <c r="N3" i="4"/>
  <c r="M3" i="4"/>
  <c r="L3" i="4"/>
  <c r="K3" i="4"/>
  <c r="J3" i="4"/>
  <c r="I3" i="4"/>
  <c r="H3" i="4"/>
  <c r="G3" i="4"/>
  <c r="H20" i="3"/>
  <c r="H21" i="3"/>
  <c r="H22" i="3"/>
  <c r="H23" i="3"/>
  <c r="H24" i="3"/>
  <c r="H25" i="3"/>
  <c r="H26" i="3"/>
  <c r="H27" i="3"/>
  <c r="H28" i="3"/>
  <c r="H19" i="3"/>
  <c r="G22" i="3"/>
  <c r="G23" i="3"/>
  <c r="G24" i="3"/>
  <c r="G25" i="3"/>
  <c r="G26" i="3"/>
  <c r="G27" i="3"/>
  <c r="G28" i="3"/>
  <c r="G19" i="3"/>
  <c r="G20" i="3"/>
  <c r="G21" i="3"/>
  <c r="C31" i="3"/>
  <c r="A28" i="3"/>
  <c r="A27" i="3"/>
  <c r="A26" i="3"/>
  <c r="A25" i="3"/>
  <c r="A24" i="3"/>
  <c r="A23" i="3"/>
  <c r="A22" i="3"/>
  <c r="A21" i="3"/>
  <c r="A20" i="3"/>
  <c r="A19" i="3"/>
  <c r="N11" i="2"/>
  <c r="M11" i="2"/>
  <c r="N10" i="2"/>
  <c r="M10" i="2"/>
  <c r="N9" i="2"/>
  <c r="M9" i="2"/>
  <c r="N8" i="2"/>
  <c r="M8" i="2"/>
  <c r="N7" i="2"/>
  <c r="M7" i="2"/>
  <c r="N6" i="2"/>
  <c r="M6" i="2"/>
  <c r="C21" i="2"/>
  <c r="C17" i="2"/>
  <c r="C18" i="2"/>
  <c r="C19" i="2"/>
  <c r="C20" i="2"/>
  <c r="C16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H7" i="2"/>
  <c r="I7" i="2"/>
  <c r="J7" i="2"/>
  <c r="K7" i="2"/>
  <c r="G7" i="2"/>
  <c r="J14" i="5" l="1"/>
  <c r="C29" i="4"/>
  <c r="G27" i="1" l="1"/>
  <c r="G30" i="1" l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F27" i="1"/>
  <c r="E27" i="1"/>
  <c r="D27" i="1"/>
  <c r="C27" i="1"/>
  <c r="G26" i="1"/>
  <c r="F26" i="1"/>
  <c r="E26" i="1"/>
  <c r="D26" i="1"/>
  <c r="C26" i="1"/>
  <c r="D20" i="1" l="1"/>
  <c r="D21" i="1"/>
  <c r="H8" i="1"/>
  <c r="H5" i="1"/>
  <c r="H6" i="1"/>
  <c r="H7" i="1"/>
  <c r="H4" i="1"/>
  <c r="G9" i="1" l="1"/>
  <c r="F9" i="1" l="1"/>
  <c r="E9" i="1"/>
  <c r="C9" i="1" l="1"/>
  <c r="D9" i="1"/>
  <c r="E24" i="3" l="1"/>
  <c r="E26" i="3"/>
  <c r="E27" i="3"/>
  <c r="N7" i="3"/>
  <c r="N9" i="3"/>
  <c r="N11" i="3"/>
  <c r="N4" i="3"/>
  <c r="N12" i="3"/>
  <c r="N5" i="3"/>
  <c r="N10" i="3"/>
  <c r="O5" i="3"/>
  <c r="O4" i="3"/>
  <c r="O10" i="3"/>
  <c r="O9" i="3"/>
  <c r="O8" i="3"/>
  <c r="O11" i="3"/>
  <c r="O12" i="3"/>
  <c r="O6" i="3"/>
  <c r="O7" i="3"/>
  <c r="J9" i="3"/>
  <c r="J5" i="3"/>
  <c r="J11" i="3"/>
  <c r="J10" i="3"/>
  <c r="J8" i="3"/>
  <c r="J12" i="3"/>
  <c r="J7" i="3"/>
  <c r="J6" i="3"/>
  <c r="J4" i="3"/>
  <c r="H10" i="3"/>
  <c r="H8" i="3"/>
  <c r="H11" i="3"/>
  <c r="H5" i="3"/>
  <c r="H4" i="3"/>
  <c r="H9" i="3"/>
  <c r="H7" i="3"/>
  <c r="H6" i="3"/>
  <c r="H12" i="3"/>
  <c r="G9" i="3"/>
  <c r="G7" i="3"/>
  <c r="G12" i="3"/>
  <c r="G4" i="3"/>
  <c r="G8" i="3"/>
  <c r="G11" i="3"/>
  <c r="G5" i="3"/>
  <c r="K4" i="3"/>
  <c r="K11" i="3"/>
  <c r="K9" i="3"/>
  <c r="K10" i="3"/>
  <c r="K5" i="3"/>
  <c r="K8" i="3"/>
  <c r="K12" i="3"/>
  <c r="I12" i="3"/>
  <c r="I7" i="3"/>
  <c r="I10" i="3"/>
  <c r="I4" i="3"/>
  <c r="I5" i="3"/>
  <c r="I8" i="3"/>
  <c r="I9" i="3"/>
  <c r="L8" i="3"/>
  <c r="L5" i="3"/>
  <c r="L10" i="3"/>
  <c r="L4" i="3"/>
  <c r="L11" i="3"/>
  <c r="L12" i="3"/>
  <c r="L7" i="3"/>
  <c r="E29" i="3"/>
  <c r="L6" i="3"/>
  <c r="L9" i="3"/>
  <c r="E22" i="3"/>
  <c r="M8" i="3"/>
  <c r="M5" i="3"/>
  <c r="M11" i="3"/>
  <c r="M10" i="3"/>
  <c r="M7" i="3"/>
  <c r="M4" i="3"/>
  <c r="M9" i="3"/>
  <c r="M6" i="3"/>
  <c r="M12" i="3"/>
  <c r="E23" i="3"/>
  <c r="N6" i="3"/>
  <c r="N8" i="3"/>
  <c r="E25" i="3"/>
  <c r="I6" i="3"/>
  <c r="I11" i="3"/>
  <c r="E21" i="3"/>
  <c r="G6" i="3"/>
  <c r="G10" i="3"/>
  <c r="E28" i="3"/>
  <c r="K6" i="3"/>
  <c r="K7" i="3"/>
  <c r="E20" i="3"/>
</calcChain>
</file>

<file path=xl/sharedStrings.xml><?xml version="1.0" encoding="utf-8"?>
<sst xmlns="http://schemas.openxmlformats.org/spreadsheetml/2006/main" count="124" uniqueCount="52">
  <si>
    <t>Матрица переменных</t>
  </si>
  <si>
    <t>Матрица расстояний</t>
  </si>
  <si>
    <t>Ограничения</t>
  </si>
  <si>
    <t>Целевая функция</t>
  </si>
  <si>
    <t>Исключение пути</t>
  </si>
  <si>
    <t>Дополнительные ограничения</t>
  </si>
  <si>
    <t>Переменные</t>
  </si>
  <si>
    <t>https://vk.com/doc104109608_586834376?hash=6afaaf58e2f007b084&amp;dl=f46d49db26fdc85aae</t>
  </si>
  <si>
    <t>Координаты городов</t>
  </si>
  <si>
    <t>Город</t>
  </si>
  <si>
    <t>№</t>
  </si>
  <si>
    <t>Город0</t>
  </si>
  <si>
    <t>Город1</t>
  </si>
  <si>
    <t>Город2</t>
  </si>
  <si>
    <t>Город3</t>
  </si>
  <si>
    <t>Город4</t>
  </si>
  <si>
    <t>X</t>
  </si>
  <si>
    <t>Y</t>
  </si>
  <si>
    <t>Расстояния между городами</t>
  </si>
  <si>
    <t>Города</t>
  </si>
  <si>
    <t>Город 0</t>
  </si>
  <si>
    <t>Город 4</t>
  </si>
  <si>
    <t>Город 1</t>
  </si>
  <si>
    <t>Город 2</t>
  </si>
  <si>
    <t>Город 3</t>
  </si>
  <si>
    <t>Длина пути</t>
  </si>
  <si>
    <t>Число уникальных</t>
  </si>
  <si>
    <t>№ Города</t>
  </si>
  <si>
    <t>Город5</t>
  </si>
  <si>
    <t>Город6</t>
  </si>
  <si>
    <t>Город7</t>
  </si>
  <si>
    <t>Город8</t>
  </si>
  <si>
    <t>Последовательность</t>
  </si>
  <si>
    <t>Растояние</t>
  </si>
  <si>
    <t>Город9</t>
  </si>
  <si>
    <t>Город10</t>
  </si>
  <si>
    <t>Исходные данные</t>
  </si>
  <si>
    <t>Наименование</t>
  </si>
  <si>
    <t>Нефтеюганск</t>
  </si>
  <si>
    <t>Нижневартовск</t>
  </si>
  <si>
    <t>Ханты-Мансийск</t>
  </si>
  <si>
    <t>Ноябрьск</t>
  </si>
  <si>
    <t>Тобольск</t>
  </si>
  <si>
    <t>Новый Уренгой</t>
  </si>
  <si>
    <t xml:space="preserve">ИШИМ </t>
  </si>
  <si>
    <t xml:space="preserve">Тюмень </t>
  </si>
  <si>
    <t xml:space="preserve">Омск </t>
  </si>
  <si>
    <t xml:space="preserve">Курган </t>
  </si>
  <si>
    <t>Сургут</t>
  </si>
  <si>
    <t>Путь коммиявожера</t>
  </si>
  <si>
    <t>Длина</t>
  </si>
  <si>
    <t>Количество городов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</si>
</sst>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12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Кратчайший маршрут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'Задача № 2 (Общая)'!$N$5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'Задача № 2 (Общая)'!$M$6:$M$11</c:f>
              <c:numCache>
                <c:formatCode>General</c:formatCode>
                <c:ptCount val="6"/>
                <c:pt idx="0">
                  <c:v>500</c:v>
                </c:pt>
                <c:pt idx="1">
                  <c:v>1200</c:v>
                </c:pt>
                <c:pt idx="2">
                  <c:v>1000</c:v>
                </c:pt>
                <c:pt idx="3">
                  <c:v>2465</c:v>
                </c:pt>
                <c:pt idx="4">
                  <c:v>2000</c:v>
                </c:pt>
                <c:pt idx="5">
                  <c:v>500</c:v>
                </c:pt>
              </c:numCache>
            </c:numRef>
          </c:xVal>
          <c:yVal>
            <c:numRef>
              <c:f>'Задача № 2 (Общая)'!$N$6:$N$11</c:f>
              <c:numCache>
                <c:formatCode>General</c:formatCode>
                <c:ptCount val="6"/>
                <c:pt idx="0">
                  <c:v>500</c:v>
                </c:pt>
                <c:pt idx="1">
                  <c:v>1400</c:v>
                </c:pt>
                <c:pt idx="2">
                  <c:v>2500</c:v>
                </c:pt>
                <c:pt idx="3">
                  <c:v>1779</c:v>
                </c:pt>
                <c:pt idx="4">
                  <c:v>250</c:v>
                </c:pt>
                <c:pt idx="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9-4179-9E7A-1868F25D9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00536"/>
        <c:axId val="676403816"/>
      </c:scatterChart>
      <c:valAx>
        <c:axId val="67640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403816"/>
        <c:crosses val="autoZero"/>
        <c:crossBetween val="midCat"/>
      </c:valAx>
      <c:valAx>
        <c:axId val="67640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40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Кратчайший</a:t>
            </a:r>
            <a:r>
              <a:rPr lang="ru-RU" baseline="0"/>
              <a:t> маршрут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'Задача № 2 (9 городов)'!$G$19:$G$28</c:f>
              <c:numCache>
                <c:formatCode>General</c:formatCode>
                <c:ptCount val="10"/>
                <c:pt idx="0">
                  <c:v>18</c:v>
                </c:pt>
                <c:pt idx="1">
                  <c:v>10</c:v>
                </c:pt>
                <c:pt idx="2">
                  <c:v>20</c:v>
                </c:pt>
                <c:pt idx="3">
                  <c:v>26</c:v>
                </c:pt>
                <c:pt idx="4">
                  <c:v>48</c:v>
                </c:pt>
                <c:pt idx="5">
                  <c:v>34</c:v>
                </c:pt>
                <c:pt idx="6">
                  <c:v>44</c:v>
                </c:pt>
                <c:pt idx="7">
                  <c:v>31</c:v>
                </c:pt>
                <c:pt idx="8">
                  <c:v>32</c:v>
                </c:pt>
                <c:pt idx="9">
                  <c:v>18</c:v>
                </c:pt>
              </c:numCache>
            </c:numRef>
          </c:xVal>
          <c:yVal>
            <c:numRef>
              <c:f>'Задача № 2 (9 городов)'!$H$19:$H$28</c:f>
              <c:numCache>
                <c:formatCode>General</c:formatCode>
                <c:ptCount val="10"/>
                <c:pt idx="0">
                  <c:v>32</c:v>
                </c:pt>
                <c:pt idx="1">
                  <c:v>25</c:v>
                </c:pt>
                <c:pt idx="2">
                  <c:v>10</c:v>
                </c:pt>
                <c:pt idx="3">
                  <c:v>19</c:v>
                </c:pt>
                <c:pt idx="4">
                  <c:v>7</c:v>
                </c:pt>
                <c:pt idx="5">
                  <c:v>31</c:v>
                </c:pt>
                <c:pt idx="6">
                  <c:v>50</c:v>
                </c:pt>
                <c:pt idx="7">
                  <c:v>41</c:v>
                </c:pt>
                <c:pt idx="8">
                  <c:v>37</c:v>
                </c:pt>
                <c:pt idx="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4-4820-BA75-2376DB2F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86752"/>
        <c:axId val="676885768"/>
      </c:scatterChart>
      <c:valAx>
        <c:axId val="6768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885768"/>
        <c:crosses val="autoZero"/>
        <c:crossBetween val="midCat"/>
      </c:valAx>
      <c:valAx>
        <c:axId val="67688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8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Кратчайший маршрут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'Задача № 2 (11 городов)'!$E$17:$E$28</c:f>
              <c:numCache>
                <c:formatCode>General</c:formatCode>
                <c:ptCount val="12"/>
                <c:pt idx="0">
                  <c:v>51</c:v>
                </c:pt>
                <c:pt idx="1">
                  <c:v>37</c:v>
                </c:pt>
                <c:pt idx="2">
                  <c:v>38</c:v>
                </c:pt>
                <c:pt idx="3">
                  <c:v>48</c:v>
                </c:pt>
                <c:pt idx="4">
                  <c:v>22</c:v>
                </c:pt>
                <c:pt idx="5">
                  <c:v>5</c:v>
                </c:pt>
                <c:pt idx="6">
                  <c:v>22</c:v>
                </c:pt>
                <c:pt idx="7">
                  <c:v>34</c:v>
                </c:pt>
                <c:pt idx="8">
                  <c:v>38</c:v>
                </c:pt>
                <c:pt idx="9">
                  <c:v>34</c:v>
                </c:pt>
                <c:pt idx="10">
                  <c:v>28</c:v>
                </c:pt>
                <c:pt idx="11">
                  <c:v>51</c:v>
                </c:pt>
              </c:numCache>
            </c:numRef>
          </c:xVal>
          <c:yVal>
            <c:numRef>
              <c:f>'Задача № 2 (11 городов)'!$F$17:$F$28</c:f>
              <c:numCache>
                <c:formatCode>General</c:formatCode>
                <c:ptCount val="12"/>
                <c:pt idx="0">
                  <c:v>48</c:v>
                </c:pt>
                <c:pt idx="1">
                  <c:v>29</c:v>
                </c:pt>
                <c:pt idx="2">
                  <c:v>25</c:v>
                </c:pt>
                <c:pt idx="3">
                  <c:v>14</c:v>
                </c:pt>
                <c:pt idx="4">
                  <c:v>6</c:v>
                </c:pt>
                <c:pt idx="5">
                  <c:v>6</c:v>
                </c:pt>
                <c:pt idx="6">
                  <c:v>11</c:v>
                </c:pt>
                <c:pt idx="7">
                  <c:v>30</c:v>
                </c:pt>
                <c:pt idx="8">
                  <c:v>34</c:v>
                </c:pt>
                <c:pt idx="9">
                  <c:v>40</c:v>
                </c:pt>
                <c:pt idx="10">
                  <c:v>49</c:v>
                </c:pt>
                <c:pt idx="11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2-49A2-B4F0-2A813CD97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045512"/>
        <c:axId val="748040592"/>
      </c:scatterChart>
      <c:valAx>
        <c:axId val="74804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8040592"/>
        <c:crosses val="autoZero"/>
        <c:crossBetween val="midCat"/>
      </c:valAx>
      <c:valAx>
        <c:axId val="7480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804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Кратчайший маршрут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'Задача № 3'!$H$3:$H$13</c:f>
              <c:numCache>
                <c:formatCode>General</c:formatCode>
                <c:ptCount val="11"/>
                <c:pt idx="0">
                  <c:v>61.25</c:v>
                </c:pt>
                <c:pt idx="1">
                  <c:v>61.099800000000002</c:v>
                </c:pt>
                <c:pt idx="2">
                  <c:v>60.934399999999997</c:v>
                </c:pt>
                <c:pt idx="3">
                  <c:v>57.161299999999997</c:v>
                </c:pt>
                <c:pt idx="4">
                  <c:v>61.004199999999997</c:v>
                </c:pt>
                <c:pt idx="5">
                  <c:v>63.193100000000001</c:v>
                </c:pt>
                <c:pt idx="6">
                  <c:v>55.45</c:v>
                </c:pt>
                <c:pt idx="7">
                  <c:v>54.988480000000003</c:v>
                </c:pt>
                <c:pt idx="8">
                  <c:v>56.1128</c:v>
                </c:pt>
                <c:pt idx="9">
                  <c:v>12.10188</c:v>
                </c:pt>
                <c:pt idx="10">
                  <c:v>66.083330000000004</c:v>
                </c:pt>
              </c:numCache>
            </c:numRef>
          </c:xVal>
          <c:yVal>
            <c:numRef>
              <c:f>'Задача № 3'!$I$3:$I$13</c:f>
              <c:numCache>
                <c:formatCode>General</c:formatCode>
                <c:ptCount val="11"/>
                <c:pt idx="0">
                  <c:v>73.416669999999996</c:v>
                </c:pt>
                <c:pt idx="1">
                  <c:v>72.603499999999997</c:v>
                </c:pt>
                <c:pt idx="2">
                  <c:v>76.553100000000001</c:v>
                </c:pt>
                <c:pt idx="3">
                  <c:v>65.525019999999998</c:v>
                </c:pt>
                <c:pt idx="4">
                  <c:v>69.001900000000006</c:v>
                </c:pt>
                <c:pt idx="5">
                  <c:v>75.437299999999993</c:v>
                </c:pt>
                <c:pt idx="6">
                  <c:v>65.333299999999994</c:v>
                </c:pt>
                <c:pt idx="7">
                  <c:v>73.324240000000003</c:v>
                </c:pt>
                <c:pt idx="8">
                  <c:v>69.490200000000002</c:v>
                </c:pt>
                <c:pt idx="9">
                  <c:v>15.225720000000001</c:v>
                </c:pt>
                <c:pt idx="10">
                  <c:v>76.633330000000001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47-430D-97CD-10E987C6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02840"/>
        <c:axId val="512503168"/>
      </c:scatterChart>
      <c:valAx>
        <c:axId val="51250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503168"/>
        <c:crosses val="autoZero"/>
        <c:crossBetween val="midCat"/>
      </c:valAx>
      <c:valAx>
        <c:axId val="5125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50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11</xdr:row>
      <xdr:rowOff>14287</xdr:rowOff>
    </xdr:from>
    <xdr:to>
      <xdr:col>11</xdr:col>
      <xdr:colOff>9525</xdr:colOff>
      <xdr:row>23</xdr:row>
      <xdr:rowOff>133351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11</xdr:row>
      <xdr:rowOff>180975</xdr:rowOff>
    </xdr:from>
    <xdr:to>
      <xdr:col>15</xdr:col>
      <xdr:colOff>19051</xdr:colOff>
      <xdr:row>25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14</xdr:row>
      <xdr:rowOff>185737</xdr:rowOff>
    </xdr:from>
    <xdr:to>
      <xdr:col>14</xdr:col>
      <xdr:colOff>314325</xdr:colOff>
      <xdr:row>29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4762</xdr:rowOff>
    </xdr:from>
    <xdr:to>
      <xdr:col>4</xdr:col>
      <xdr:colOff>333375</xdr:colOff>
      <xdr:row>33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571500</xdr:colOff>
          <xdr:row>14</xdr:row>
          <xdr:rowOff>180975</xdr:rowOff>
        </xdr:from>
        <xdr:to>
          <xdr:col>7</xdr:col>
          <xdr:colOff>9525</xdr:colOff>
          <xdr:row>17</xdr:row>
          <xdr:rowOff>180975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Упорядочить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15</xdr:row>
          <xdr:rowOff>0</xdr:rowOff>
        </xdr:from>
        <xdr:to>
          <xdr:col>9</xdr:col>
          <xdr:colOff>742950</xdr:colOff>
          <xdr:row>17</xdr:row>
          <xdr:rowOff>190500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Вернуть таблицу в исходное состояние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k.com/doc104109608_586834376?hash=6afaaf58e2f007b084&amp;dl=f46d49db26fdc85aa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2:N136"/>
  <sheetViews>
    <sheetView topLeftCell="B2" workbookViewId="0">
      <selection activeCell="H13" sqref="H13"/>
    </sheetView>
  </sheetViews>
  <sheetFormatPr defaultRowHeight="15" x14ac:dyDescent="0.25"/>
  <cols>
    <col min="1" max="1" width="9.140625" style="2"/>
    <col min="2" max="2" width="20.85546875" style="2" customWidth="1"/>
    <col min="3" max="7" width="9.140625" style="2"/>
    <col min="8" max="8" width="16.7109375" style="2" customWidth="1"/>
    <col min="9" max="16384" width="9.140625" style="2"/>
  </cols>
  <sheetData>
    <row r="2" spans="2:14" x14ac:dyDescent="0.25">
      <c r="B2" s="40" t="s">
        <v>0</v>
      </c>
      <c r="C2" s="40"/>
      <c r="D2" s="40"/>
      <c r="E2" s="40"/>
      <c r="F2" s="40"/>
      <c r="G2" s="1"/>
      <c r="H2" s="1"/>
      <c r="I2" s="1"/>
    </row>
    <row r="3" spans="2:14" x14ac:dyDescent="0.25">
      <c r="B3" s="5"/>
      <c r="C3" s="5">
        <v>1</v>
      </c>
      <c r="D3" s="5">
        <v>2</v>
      </c>
      <c r="E3" s="5">
        <v>3</v>
      </c>
      <c r="F3" s="5">
        <v>4</v>
      </c>
      <c r="G3" s="5">
        <v>5</v>
      </c>
      <c r="H3" s="6" t="s">
        <v>2</v>
      </c>
      <c r="I3" s="4"/>
    </row>
    <row r="4" spans="2:14" x14ac:dyDescent="0.25">
      <c r="B4" s="5">
        <v>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8">
        <f>SUM(C4:G4)</f>
        <v>0</v>
      </c>
      <c r="I4" s="1"/>
      <c r="J4" s="11"/>
      <c r="K4" s="11"/>
      <c r="L4" s="11"/>
      <c r="M4" s="11"/>
      <c r="N4" s="11"/>
    </row>
    <row r="5" spans="2:14" x14ac:dyDescent="0.25">
      <c r="B5" s="5">
        <v>2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8">
        <f t="shared" ref="H5:H7" si="0">SUM(C5:G5)</f>
        <v>0</v>
      </c>
      <c r="I5" s="1"/>
      <c r="J5" s="11"/>
      <c r="K5" s="11"/>
      <c r="L5" s="11"/>
      <c r="M5" s="11"/>
      <c r="N5" s="11"/>
    </row>
    <row r="6" spans="2:14" x14ac:dyDescent="0.25">
      <c r="B6" s="5">
        <v>3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8">
        <f t="shared" si="0"/>
        <v>0</v>
      </c>
      <c r="I6" s="1"/>
      <c r="J6" s="11"/>
      <c r="K6" s="11"/>
      <c r="L6" s="11"/>
      <c r="M6" s="11"/>
      <c r="N6" s="11"/>
    </row>
    <row r="7" spans="2:14" x14ac:dyDescent="0.25">
      <c r="B7" s="5">
        <v>4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8">
        <f t="shared" si="0"/>
        <v>0</v>
      </c>
      <c r="I7" s="1"/>
      <c r="J7" s="11"/>
      <c r="K7" s="11"/>
      <c r="L7" s="11"/>
      <c r="M7" s="11"/>
      <c r="N7" s="11"/>
    </row>
    <row r="8" spans="2:14" x14ac:dyDescent="0.25">
      <c r="B8" s="5">
        <v>5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8">
        <f>SUM(C8:G8)</f>
        <v>0</v>
      </c>
      <c r="I8" s="1"/>
      <c r="J8" s="11"/>
      <c r="K8" s="11"/>
      <c r="L8" s="11"/>
      <c r="M8" s="11"/>
      <c r="N8" s="11"/>
    </row>
    <row r="9" spans="2:14" x14ac:dyDescent="0.25">
      <c r="B9" s="5" t="s">
        <v>2</v>
      </c>
      <c r="C9" s="8">
        <f>SUM(C4:C8)</f>
        <v>0</v>
      </c>
      <c r="D9" s="8">
        <f t="shared" ref="D9:G9" si="1">SUM(D4:D8)</f>
        <v>0</v>
      </c>
      <c r="E9" s="8">
        <f>SUM(E4:E8)</f>
        <v>0</v>
      </c>
      <c r="F9" s="8">
        <f t="shared" si="1"/>
        <v>0</v>
      </c>
      <c r="G9" s="8">
        <f t="shared" si="1"/>
        <v>0</v>
      </c>
      <c r="H9" s="1"/>
      <c r="I9" s="1"/>
      <c r="J9" s="11"/>
      <c r="K9" s="11"/>
      <c r="L9" s="11"/>
      <c r="M9" s="11"/>
      <c r="N9" s="11"/>
    </row>
    <row r="10" spans="2:14" x14ac:dyDescent="0.25">
      <c r="B10" s="6" t="s">
        <v>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</row>
    <row r="11" spans="2:14" x14ac:dyDescent="0.25">
      <c r="B11" s="41" t="s">
        <v>1</v>
      </c>
      <c r="C11" s="41"/>
      <c r="D11" s="41"/>
      <c r="E11" s="41"/>
      <c r="F11" s="41"/>
    </row>
    <row r="12" spans="2:14" x14ac:dyDescent="0.25">
      <c r="B12" s="6"/>
      <c r="C12" s="6">
        <v>1</v>
      </c>
      <c r="D12" s="6">
        <v>2</v>
      </c>
      <c r="E12" s="6">
        <v>3</v>
      </c>
      <c r="F12" s="6">
        <v>4</v>
      </c>
      <c r="G12" s="6">
        <v>5</v>
      </c>
    </row>
    <row r="13" spans="2:14" x14ac:dyDescent="0.25">
      <c r="B13" s="6">
        <v>1</v>
      </c>
      <c r="C13" s="9">
        <v>10000</v>
      </c>
      <c r="D13" s="9">
        <v>4</v>
      </c>
      <c r="E13" s="9">
        <v>3</v>
      </c>
      <c r="F13" s="9">
        <v>2</v>
      </c>
      <c r="G13" s="9">
        <v>1</v>
      </c>
    </row>
    <row r="14" spans="2:14" x14ac:dyDescent="0.25">
      <c r="B14" s="6">
        <v>2</v>
      </c>
      <c r="C14" s="9">
        <v>4</v>
      </c>
      <c r="D14" s="9">
        <v>10000</v>
      </c>
      <c r="E14" s="9">
        <v>4</v>
      </c>
      <c r="F14" s="9">
        <v>3</v>
      </c>
      <c r="G14" s="9">
        <v>2</v>
      </c>
    </row>
    <row r="15" spans="2:14" x14ac:dyDescent="0.25">
      <c r="B15" s="6">
        <v>3</v>
      </c>
      <c r="C15" s="9">
        <v>3</v>
      </c>
      <c r="D15" s="9">
        <v>4</v>
      </c>
      <c r="E15" s="9">
        <v>10000</v>
      </c>
      <c r="F15" s="9">
        <v>4</v>
      </c>
      <c r="G15" s="9">
        <v>3</v>
      </c>
    </row>
    <row r="16" spans="2:14" x14ac:dyDescent="0.25">
      <c r="B16" s="6">
        <v>4</v>
      </c>
      <c r="C16" s="9">
        <v>2</v>
      </c>
      <c r="D16" s="9">
        <v>3</v>
      </c>
      <c r="E16" s="9">
        <v>4</v>
      </c>
      <c r="F16" s="9">
        <v>10000</v>
      </c>
      <c r="G16" s="9">
        <v>4</v>
      </c>
    </row>
    <row r="17" spans="2:14" x14ac:dyDescent="0.25">
      <c r="B17" s="6">
        <v>5</v>
      </c>
      <c r="C17" s="9">
        <v>1</v>
      </c>
      <c r="D17" s="9">
        <v>2</v>
      </c>
      <c r="E17" s="9">
        <v>3</v>
      </c>
      <c r="F17" s="9">
        <v>4</v>
      </c>
      <c r="G17" s="9">
        <v>10000</v>
      </c>
    </row>
    <row r="20" spans="2:14" x14ac:dyDescent="0.25">
      <c r="B20" s="39" t="s">
        <v>3</v>
      </c>
      <c r="C20" s="39"/>
      <c r="D20" s="6">
        <f>SUMPRODUCT(C4:G8,C13:G17)</f>
        <v>0</v>
      </c>
    </row>
    <row r="21" spans="2:14" x14ac:dyDescent="0.25">
      <c r="B21" s="39" t="s">
        <v>4</v>
      </c>
      <c r="C21" s="39"/>
      <c r="D21" s="6">
        <f>C4+D5+E6+F7+G8</f>
        <v>0</v>
      </c>
    </row>
    <row r="24" spans="2:14" x14ac:dyDescent="0.25">
      <c r="B24" s="38" t="s">
        <v>5</v>
      </c>
      <c r="C24" s="38"/>
      <c r="D24" s="38"/>
      <c r="E24" s="38"/>
      <c r="F24" s="38"/>
    </row>
    <row r="25" spans="2:14" x14ac:dyDescent="0.25">
      <c r="C25" s="2">
        <v>1</v>
      </c>
      <c r="D25" s="2">
        <v>2</v>
      </c>
      <c r="E25" s="2">
        <v>3</v>
      </c>
      <c r="F25" s="2">
        <v>4</v>
      </c>
      <c r="G25" s="2">
        <v>5</v>
      </c>
      <c r="J25" s="3"/>
      <c r="K25" s="3"/>
      <c r="L25" s="3"/>
      <c r="M25" s="3"/>
      <c r="N25" s="3"/>
    </row>
    <row r="26" spans="2:14" x14ac:dyDescent="0.25">
      <c r="B26" s="6">
        <v>1</v>
      </c>
      <c r="C26" s="9">
        <f>$C$10-C10+4*C4</f>
        <v>0</v>
      </c>
      <c r="D26" s="9">
        <f t="shared" ref="D26:F26" si="2">$C$10-D10+4*D4</f>
        <v>0</v>
      </c>
      <c r="E26" s="9">
        <f t="shared" si="2"/>
        <v>0</v>
      </c>
      <c r="F26" s="9">
        <f t="shared" si="2"/>
        <v>0</v>
      </c>
      <c r="G26" s="9">
        <f>$C$10-G10+4*G4</f>
        <v>0</v>
      </c>
      <c r="J26" s="3"/>
      <c r="K26" s="3"/>
      <c r="L26" s="3"/>
      <c r="M26" s="3"/>
      <c r="N26" s="3"/>
    </row>
    <row r="27" spans="2:14" x14ac:dyDescent="0.25">
      <c r="B27" s="6">
        <v>2</v>
      </c>
      <c r="C27" s="9">
        <f>$C$10-C10+4*C5</f>
        <v>0</v>
      </c>
      <c r="D27" s="9">
        <f t="shared" ref="D27:F27" si="3">$C$10-D10+4*D5</f>
        <v>0</v>
      </c>
      <c r="E27" s="9">
        <f t="shared" si="3"/>
        <v>0</v>
      </c>
      <c r="F27" s="9">
        <f t="shared" si="3"/>
        <v>0</v>
      </c>
      <c r="G27" s="9">
        <f>$C$10-G10+4*G5</f>
        <v>0</v>
      </c>
      <c r="J27" s="3"/>
      <c r="K27" s="3"/>
      <c r="L27" s="3"/>
      <c r="M27" s="3"/>
      <c r="N27" s="3"/>
    </row>
    <row r="28" spans="2:14" x14ac:dyDescent="0.25">
      <c r="B28" s="6">
        <v>3</v>
      </c>
      <c r="C28" s="9">
        <f>$C$10-C10+4*C6</f>
        <v>0</v>
      </c>
      <c r="D28" s="9">
        <f t="shared" ref="D28:G28" si="4">$C$10-D10+4*D6</f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J28" s="3"/>
      <c r="K28" s="3"/>
      <c r="L28" s="3"/>
      <c r="M28" s="3"/>
      <c r="N28" s="3"/>
    </row>
    <row r="29" spans="2:14" x14ac:dyDescent="0.25">
      <c r="B29" s="6">
        <v>4</v>
      </c>
      <c r="C29" s="9">
        <f>$C$10-C10+4*C7</f>
        <v>0</v>
      </c>
      <c r="D29" s="9">
        <f t="shared" ref="D29:G29" si="5">$C$10-D10+4*D7</f>
        <v>0</v>
      </c>
      <c r="E29" s="9">
        <f t="shared" si="5"/>
        <v>0</v>
      </c>
      <c r="F29" s="9">
        <f t="shared" si="5"/>
        <v>0</v>
      </c>
      <c r="G29" s="9">
        <f t="shared" si="5"/>
        <v>0</v>
      </c>
      <c r="J29" s="3"/>
      <c r="K29" s="3"/>
      <c r="L29" s="3"/>
      <c r="M29" s="3"/>
      <c r="N29" s="3"/>
    </row>
    <row r="30" spans="2:14" x14ac:dyDescent="0.25">
      <c r="B30" s="6">
        <v>5</v>
      </c>
      <c r="C30" s="9">
        <f>$C$10-C10+4*C8</f>
        <v>0</v>
      </c>
      <c r="D30" s="9">
        <f t="shared" ref="D30:G30" si="6">$C$10-D10+4*D8</f>
        <v>0</v>
      </c>
      <c r="E30" s="9">
        <f t="shared" si="6"/>
        <v>0</v>
      </c>
      <c r="F30" s="9">
        <f t="shared" si="6"/>
        <v>0</v>
      </c>
      <c r="G30" s="9">
        <f t="shared" si="6"/>
        <v>0</v>
      </c>
      <c r="J30" s="3"/>
      <c r="K30" s="3"/>
      <c r="L30" s="3"/>
      <c r="M30" s="3"/>
      <c r="N30" s="3"/>
    </row>
    <row r="136" spans="2:2" x14ac:dyDescent="0.25">
      <c r="B136" s="10" t="s">
        <v>7</v>
      </c>
    </row>
  </sheetData>
  <mergeCells count="5">
    <mergeCell ref="B24:F24"/>
    <mergeCell ref="B20:C20"/>
    <mergeCell ref="B21:C21"/>
    <mergeCell ref="B2:F2"/>
    <mergeCell ref="B11:F11"/>
  </mergeCells>
  <hyperlinks>
    <hyperlink ref="B136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5:N23"/>
  <sheetViews>
    <sheetView workbookViewId="0">
      <selection activeCell="P20" sqref="P20"/>
    </sheetView>
  </sheetViews>
  <sheetFormatPr defaultRowHeight="15" x14ac:dyDescent="0.25"/>
  <cols>
    <col min="1" max="1" width="12" style="12" customWidth="1"/>
    <col min="2" max="2" width="16.28515625" style="12" customWidth="1"/>
    <col min="3" max="16384" width="9.140625" style="12"/>
  </cols>
  <sheetData>
    <row r="5" spans="1:14" x14ac:dyDescent="0.25">
      <c r="A5" s="38" t="s">
        <v>8</v>
      </c>
      <c r="B5" s="38"/>
      <c r="F5" s="38" t="s">
        <v>18</v>
      </c>
      <c r="G5" s="38"/>
      <c r="H5" s="38"/>
      <c r="M5" s="13" t="s">
        <v>16</v>
      </c>
      <c r="N5" s="13" t="s">
        <v>17</v>
      </c>
    </row>
    <row r="6" spans="1:14" x14ac:dyDescent="0.25">
      <c r="A6" s="12" t="s">
        <v>9</v>
      </c>
      <c r="B6" s="12" t="s">
        <v>10</v>
      </c>
      <c r="C6" s="12" t="s">
        <v>16</v>
      </c>
      <c r="D6" s="12" t="s">
        <v>17</v>
      </c>
      <c r="F6" s="12" t="s">
        <v>19</v>
      </c>
      <c r="G6" s="12">
        <v>0</v>
      </c>
      <c r="H6" s="12">
        <v>1</v>
      </c>
      <c r="I6" s="12">
        <v>2</v>
      </c>
      <c r="J6" s="12">
        <v>3</v>
      </c>
      <c r="K6" s="12">
        <v>4</v>
      </c>
      <c r="M6" s="13">
        <f t="shared" ref="M6:M11" si="0">INDEX($B$7:$C$11,B15+1,2)</f>
        <v>500</v>
      </c>
      <c r="N6" s="13">
        <f t="shared" ref="N6:N11" si="1">INDEX($B$7:$D$11,B15+1,3)</f>
        <v>500</v>
      </c>
    </row>
    <row r="7" spans="1:14" x14ac:dyDescent="0.25">
      <c r="A7" s="12" t="s">
        <v>11</v>
      </c>
      <c r="B7" s="12">
        <v>0</v>
      </c>
      <c r="C7" s="12">
        <v>500</v>
      </c>
      <c r="D7" s="12">
        <v>500</v>
      </c>
      <c r="F7" s="12">
        <v>0</v>
      </c>
      <c r="G7" s="12">
        <f>SQRT((INDEX($C$7:$D$11,$F7+1,1)-INDEX($C$7:$D$11,G$6+1,1))^2+(INDEX($C$7:$D$11,$F7+1,2)-INDEX($C$7:$D$11,G$6+1,2))^2)</f>
        <v>0</v>
      </c>
      <c r="H7" s="12">
        <f t="shared" ref="H7:K11" si="2">SQRT((INDEX($C$7:$D$11,$F7+1,1)-INDEX($C$7:$D$11,H$6+1,1))^2+(INDEX($C$7:$D$11,$F7+1,2)-INDEX($C$7:$D$11,H$6+1,2))^2)</f>
        <v>2061.5528128088304</v>
      </c>
      <c r="I7" s="12">
        <f t="shared" si="2"/>
        <v>2344.5822655645929</v>
      </c>
      <c r="J7" s="12">
        <f t="shared" si="2"/>
        <v>1520.6906325745549</v>
      </c>
      <c r="K7" s="12">
        <f t="shared" si="2"/>
        <v>1140.175425099138</v>
      </c>
      <c r="M7" s="13">
        <f t="shared" si="0"/>
        <v>1200</v>
      </c>
      <c r="N7" s="13">
        <f t="shared" si="1"/>
        <v>1400</v>
      </c>
    </row>
    <row r="8" spans="1:14" x14ac:dyDescent="0.25">
      <c r="A8" s="12" t="s">
        <v>12</v>
      </c>
      <c r="B8" s="12">
        <v>1</v>
      </c>
      <c r="C8" s="12">
        <v>1000</v>
      </c>
      <c r="D8" s="12">
        <v>2500</v>
      </c>
      <c r="F8" s="12">
        <v>1</v>
      </c>
      <c r="G8" s="12">
        <f t="shared" ref="G8:G11" si="3">SQRT((INDEX($C$7:$D$11,$F8+1,1)-INDEX($C$7:$D$11,G$6+1,1))^2+(INDEX($C$7:$D$11,$F8+1,2)-INDEX($C$7:$D$11,G$6+1,2))^2)</f>
        <v>2061.5528128088304</v>
      </c>
      <c r="H8" s="12">
        <f t="shared" si="2"/>
        <v>0</v>
      </c>
      <c r="I8" s="12">
        <f t="shared" si="2"/>
        <v>1632.8092356426698</v>
      </c>
      <c r="J8" s="12">
        <f t="shared" si="2"/>
        <v>2462.2144504490261</v>
      </c>
      <c r="K8" s="12">
        <f t="shared" si="2"/>
        <v>1118.0339887498949</v>
      </c>
      <c r="M8" s="13">
        <f t="shared" si="0"/>
        <v>1000</v>
      </c>
      <c r="N8" s="13">
        <f t="shared" si="1"/>
        <v>2500</v>
      </c>
    </row>
    <row r="9" spans="1:14" x14ac:dyDescent="0.25">
      <c r="A9" s="12" t="s">
        <v>13</v>
      </c>
      <c r="B9" s="12">
        <v>2</v>
      </c>
      <c r="C9" s="12">
        <v>2465</v>
      </c>
      <c r="D9" s="12">
        <v>1779</v>
      </c>
      <c r="F9" s="12">
        <v>2</v>
      </c>
      <c r="G9" s="12">
        <f t="shared" si="3"/>
        <v>2344.5822655645929</v>
      </c>
      <c r="H9" s="12">
        <f t="shared" si="2"/>
        <v>1632.8092356426698</v>
      </c>
      <c r="I9" s="12">
        <f t="shared" si="2"/>
        <v>0</v>
      </c>
      <c r="J9" s="12">
        <f t="shared" si="2"/>
        <v>1598.1445491569277</v>
      </c>
      <c r="K9" s="12">
        <f t="shared" si="2"/>
        <v>1320.555186275833</v>
      </c>
      <c r="M9" s="13">
        <f t="shared" si="0"/>
        <v>2465</v>
      </c>
      <c r="N9" s="13">
        <f t="shared" si="1"/>
        <v>1779</v>
      </c>
    </row>
    <row r="10" spans="1:14" x14ac:dyDescent="0.25">
      <c r="A10" s="12" t="s">
        <v>14</v>
      </c>
      <c r="B10" s="12">
        <v>3</v>
      </c>
      <c r="C10" s="12">
        <v>2000</v>
      </c>
      <c r="D10" s="12">
        <v>250</v>
      </c>
      <c r="F10" s="12">
        <v>3</v>
      </c>
      <c r="G10" s="12">
        <f t="shared" si="3"/>
        <v>1520.6906325745549</v>
      </c>
      <c r="H10" s="12">
        <f t="shared" si="2"/>
        <v>2462.2144504490261</v>
      </c>
      <c r="I10" s="12">
        <f t="shared" si="2"/>
        <v>1598.1445491569277</v>
      </c>
      <c r="J10" s="12">
        <f t="shared" si="2"/>
        <v>0</v>
      </c>
      <c r="K10" s="12">
        <f t="shared" si="2"/>
        <v>1400.89257261219</v>
      </c>
      <c r="M10" s="13">
        <f t="shared" si="0"/>
        <v>2000</v>
      </c>
      <c r="N10" s="13">
        <f t="shared" si="1"/>
        <v>250</v>
      </c>
    </row>
    <row r="11" spans="1:14" x14ac:dyDescent="0.25">
      <c r="A11" s="12" t="s">
        <v>15</v>
      </c>
      <c r="B11" s="12">
        <v>4</v>
      </c>
      <c r="C11" s="12">
        <v>1200</v>
      </c>
      <c r="D11" s="12">
        <v>1400</v>
      </c>
      <c r="F11" s="12">
        <v>4</v>
      </c>
      <c r="G11" s="12">
        <f t="shared" si="3"/>
        <v>1140.175425099138</v>
      </c>
      <c r="H11" s="12">
        <f t="shared" si="2"/>
        <v>1118.0339887498949</v>
      </c>
      <c r="I11" s="12">
        <f t="shared" si="2"/>
        <v>1320.555186275833</v>
      </c>
      <c r="J11" s="12">
        <f t="shared" si="2"/>
        <v>1400.89257261219</v>
      </c>
      <c r="K11" s="12">
        <f t="shared" si="2"/>
        <v>0</v>
      </c>
      <c r="M11" s="13">
        <f t="shared" si="0"/>
        <v>500</v>
      </c>
      <c r="N11" s="13">
        <f t="shared" si="1"/>
        <v>500</v>
      </c>
    </row>
    <row r="14" spans="1:14" x14ac:dyDescent="0.25">
      <c r="A14" s="12" t="s">
        <v>9</v>
      </c>
    </row>
    <row r="15" spans="1:14" x14ac:dyDescent="0.25">
      <c r="A15" s="12" t="s">
        <v>20</v>
      </c>
      <c r="B15" s="12">
        <v>0</v>
      </c>
    </row>
    <row r="16" spans="1:14" x14ac:dyDescent="0.25">
      <c r="A16" s="12" t="s">
        <v>21</v>
      </c>
      <c r="B16" s="12">
        <v>4</v>
      </c>
      <c r="C16" s="12">
        <f>INDEX($G$7:$K$11,B15+1,B16+1)</f>
        <v>1140.175425099138</v>
      </c>
    </row>
    <row r="17" spans="1:3" x14ac:dyDescent="0.25">
      <c r="A17" s="12" t="s">
        <v>22</v>
      </c>
      <c r="B17" s="12">
        <v>1</v>
      </c>
      <c r="C17" s="12">
        <f t="shared" ref="C17:C20" si="4">INDEX($G$7:$K$11,B16+1,B17+1)</f>
        <v>1118.0339887498949</v>
      </c>
    </row>
    <row r="18" spans="1:3" x14ac:dyDescent="0.25">
      <c r="A18" s="12" t="s">
        <v>23</v>
      </c>
      <c r="B18" s="12">
        <v>2</v>
      </c>
      <c r="C18" s="12">
        <f t="shared" si="4"/>
        <v>1632.8092356426698</v>
      </c>
    </row>
    <row r="19" spans="1:3" x14ac:dyDescent="0.25">
      <c r="A19" s="12" t="s">
        <v>24</v>
      </c>
      <c r="B19" s="12">
        <v>3</v>
      </c>
      <c r="C19" s="12">
        <f t="shared" si="4"/>
        <v>1598.1445491569277</v>
      </c>
    </row>
    <row r="20" spans="1:3" x14ac:dyDescent="0.25">
      <c r="A20" s="12" t="s">
        <v>20</v>
      </c>
      <c r="B20" s="12">
        <v>0</v>
      </c>
      <c r="C20" s="12">
        <f t="shared" si="4"/>
        <v>1520.6906325745549</v>
      </c>
    </row>
    <row r="21" spans="1:3" x14ac:dyDescent="0.25">
      <c r="B21" s="17" t="s">
        <v>25</v>
      </c>
      <c r="C21" s="17">
        <f>SUM(C16:C20)</f>
        <v>7009.8538312231849</v>
      </c>
    </row>
    <row r="23" spans="1:3" x14ac:dyDescent="0.25">
      <c r="A23" s="38" t="s">
        <v>26</v>
      </c>
      <c r="B23" s="38"/>
      <c r="C23" s="12">
        <v>4</v>
      </c>
    </row>
  </sheetData>
  <mergeCells count="3">
    <mergeCell ref="A5:B5"/>
    <mergeCell ref="A23:B23"/>
    <mergeCell ref="F5:H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O31"/>
  <sheetViews>
    <sheetView workbookViewId="0">
      <selection activeCell="N32" sqref="N32"/>
    </sheetView>
  </sheetViews>
  <sheetFormatPr defaultRowHeight="15" x14ac:dyDescent="0.25"/>
  <cols>
    <col min="1" max="1" width="9.140625" style="12"/>
    <col min="2" max="2" width="10.5703125" style="12" customWidth="1"/>
    <col min="3" max="3" width="10.42578125" style="12" customWidth="1"/>
    <col min="4" max="4" width="9.140625" style="12"/>
    <col min="5" max="5" width="11.28515625" style="12" customWidth="1"/>
    <col min="6" max="16384" width="9.140625" style="12"/>
  </cols>
  <sheetData>
    <row r="1" spans="1:15" x14ac:dyDescent="0.25">
      <c r="A1" s="42" t="s">
        <v>8</v>
      </c>
      <c r="B1" s="43"/>
      <c r="C1" s="43"/>
    </row>
    <row r="2" spans="1:15" x14ac:dyDescent="0.25">
      <c r="A2" s="20" t="s">
        <v>9</v>
      </c>
      <c r="B2" s="20" t="s">
        <v>27</v>
      </c>
      <c r="C2" s="20" t="s">
        <v>16</v>
      </c>
      <c r="D2" s="20" t="s">
        <v>17</v>
      </c>
      <c r="F2" s="49" t="s">
        <v>18</v>
      </c>
      <c r="G2" s="50"/>
      <c r="H2" s="50"/>
      <c r="I2" s="22"/>
      <c r="J2" s="22"/>
      <c r="K2" s="22"/>
      <c r="L2" s="22"/>
      <c r="M2" s="22"/>
      <c r="N2" s="22"/>
      <c r="O2" s="22"/>
    </row>
    <row r="3" spans="1:15" x14ac:dyDescent="0.25">
      <c r="A3" s="20" t="s">
        <v>11</v>
      </c>
      <c r="B3" s="21">
        <v>0</v>
      </c>
      <c r="C3" s="5">
        <v>18</v>
      </c>
      <c r="D3" s="5">
        <v>32</v>
      </c>
      <c r="F3" s="19" t="s">
        <v>19</v>
      </c>
      <c r="G3" s="5">
        <v>0</v>
      </c>
      <c r="H3" s="5">
        <v>1</v>
      </c>
      <c r="I3" s="5">
        <v>2</v>
      </c>
      <c r="J3" s="5">
        <v>3</v>
      </c>
      <c r="K3" s="5">
        <v>4</v>
      </c>
      <c r="L3" s="5">
        <v>5</v>
      </c>
      <c r="M3" s="5">
        <v>6</v>
      </c>
      <c r="N3" s="5">
        <v>7</v>
      </c>
      <c r="O3" s="5">
        <v>8</v>
      </c>
    </row>
    <row r="4" spans="1:15" x14ac:dyDescent="0.25">
      <c r="A4" s="20" t="s">
        <v>12</v>
      </c>
      <c r="B4" s="21">
        <v>1</v>
      </c>
      <c r="C4" s="5">
        <v>34</v>
      </c>
      <c r="D4" s="5">
        <v>31</v>
      </c>
      <c r="F4" s="19">
        <v>0</v>
      </c>
      <c r="G4" s="23">
        <f ca="1">SQRT((INDEX($C$7:$D$15,$F4+1,1)-INDEX($C$7:$D$15,G$6+1,1))^2+(INDEX($C$7:$D$15,$F4+1,2)-INDEX($C$7:$D$15,G$6+1,2))^2)</f>
        <v>0</v>
      </c>
      <c r="H4" s="23">
        <f t="shared" ref="H4:O4" ca="1" si="0">SQRT((INDEX($C$7:$D$15,$F4+1,1)-INDEX($C$7:$D$15,H$6+1,1))^2+(INDEX($C$7:$D$15,$F4+1,2)-INDEX($C$7:$D$15,H$6+1,2))^2)</f>
        <v>26.076809620810597</v>
      </c>
      <c r="I4" s="23">
        <f t="shared" ca="1" si="0"/>
        <v>23</v>
      </c>
      <c r="J4" s="23">
        <f t="shared" ca="1" si="0"/>
        <v>14.560219778561036</v>
      </c>
      <c r="K4" s="23">
        <f t="shared" ca="1" si="0"/>
        <v>11.313708498984761</v>
      </c>
      <c r="L4" s="23">
        <f t="shared" ca="1" si="0"/>
        <v>16.124515496597098</v>
      </c>
      <c r="M4" s="23">
        <f t="shared" ca="1" si="0"/>
        <v>38.897300677553446</v>
      </c>
      <c r="N4" s="23">
        <f t="shared" ca="1" si="0"/>
        <v>31.76476034853718</v>
      </c>
      <c r="O4" s="23">
        <f t="shared" ca="1" si="0"/>
        <v>15.264337522473747</v>
      </c>
    </row>
    <row r="5" spans="1:15" x14ac:dyDescent="0.25">
      <c r="A5" s="20" t="s">
        <v>13</v>
      </c>
      <c r="B5" s="21">
        <v>2</v>
      </c>
      <c r="C5" s="5">
        <v>20</v>
      </c>
      <c r="D5" s="5">
        <v>10</v>
      </c>
      <c r="F5" s="19">
        <v>1</v>
      </c>
      <c r="G5" s="23">
        <f t="shared" ref="G5:O12" ca="1" si="1">SQRT((INDEX($C$7:$D$15,$F5+1,1)-INDEX($C$7:$D$15,G$6+1,1))^2+(INDEX($C$7:$D$15,$F5+1,2)-INDEX($C$7:$D$15,G$6+1,2))^2)</f>
        <v>26.076809620810597</v>
      </c>
      <c r="H5" s="23">
        <f t="shared" ca="1" si="1"/>
        <v>0</v>
      </c>
      <c r="I5" s="23">
        <f t="shared" ca="1" si="1"/>
        <v>33.421549934136806</v>
      </c>
      <c r="J5" s="23">
        <f t="shared" ca="1" si="1"/>
        <v>13.416407864998739</v>
      </c>
      <c r="K5" s="23">
        <f t="shared" ca="1" si="1"/>
        <v>34.525353003264136</v>
      </c>
      <c r="L5" s="23">
        <f t="shared" ca="1" si="1"/>
        <v>21.633307652783937</v>
      </c>
      <c r="M5" s="23">
        <f t="shared" ca="1" si="1"/>
        <v>25.079872407968907</v>
      </c>
      <c r="N5" s="23">
        <f t="shared" ca="1" si="1"/>
        <v>17.11724276862369</v>
      </c>
      <c r="O5" s="23">
        <f t="shared" ca="1" si="1"/>
        <v>16.401219466856727</v>
      </c>
    </row>
    <row r="6" spans="1:15" x14ac:dyDescent="0.25">
      <c r="A6" s="20" t="s">
        <v>14</v>
      </c>
      <c r="B6" s="21">
        <v>3</v>
      </c>
      <c r="C6" s="5">
        <v>32</v>
      </c>
      <c r="D6" s="5">
        <v>37</v>
      </c>
      <c r="F6" s="19">
        <v>2</v>
      </c>
      <c r="G6" s="23">
        <f t="shared" ca="1" si="1"/>
        <v>23</v>
      </c>
      <c r="H6" s="23">
        <f t="shared" ca="1" si="1"/>
        <v>33.421549934136806</v>
      </c>
      <c r="I6" s="23">
        <f t="shared" ca="1" si="1"/>
        <v>0</v>
      </c>
      <c r="J6" s="23">
        <f t="shared" ca="1" si="1"/>
        <v>30.413812651491099</v>
      </c>
      <c r="K6" s="23">
        <f t="shared" ca="1" si="1"/>
        <v>17</v>
      </c>
      <c r="L6" s="23">
        <f t="shared" ca="1" si="1"/>
        <v>12.041594578792296</v>
      </c>
      <c r="M6" s="23">
        <f t="shared" ca="1" si="1"/>
        <v>28.284271247461902</v>
      </c>
      <c r="N6" s="23">
        <f t="shared" ca="1" si="1"/>
        <v>47.201694884823787</v>
      </c>
      <c r="O6" s="23">
        <f t="shared" ca="1" si="1"/>
        <v>33.61547262794322</v>
      </c>
    </row>
    <row r="7" spans="1:15" x14ac:dyDescent="0.25">
      <c r="A7" s="20" t="s">
        <v>15</v>
      </c>
      <c r="B7" s="21">
        <v>4</v>
      </c>
      <c r="C7" s="5">
        <v>10</v>
      </c>
      <c r="D7" s="5">
        <v>25</v>
      </c>
      <c r="F7" s="19">
        <v>3</v>
      </c>
      <c r="G7" s="23">
        <f t="shared" ca="1" si="1"/>
        <v>14.560219778561036</v>
      </c>
      <c r="H7" s="23">
        <f t="shared" ca="1" si="1"/>
        <v>13.416407864998739</v>
      </c>
      <c r="I7" s="23">
        <f t="shared" ca="1" si="1"/>
        <v>30.413812651491099</v>
      </c>
      <c r="J7" s="23">
        <f t="shared" ca="1" si="1"/>
        <v>0</v>
      </c>
      <c r="K7" s="23">
        <f t="shared" ca="1" si="1"/>
        <v>25.059928172283335</v>
      </c>
      <c r="L7" s="23">
        <f t="shared" ca="1" si="1"/>
        <v>18.973665961010276</v>
      </c>
      <c r="M7" s="23">
        <f t="shared" ca="1" si="1"/>
        <v>34.014702703389901</v>
      </c>
      <c r="N7" s="23">
        <f t="shared" ca="1" si="1"/>
        <v>17.804493814764857</v>
      </c>
      <c r="O7" s="23">
        <f t="shared" ca="1" si="1"/>
        <v>4.1231056256176606</v>
      </c>
    </row>
    <row r="8" spans="1:15" x14ac:dyDescent="0.25">
      <c r="A8" s="20" t="s">
        <v>28</v>
      </c>
      <c r="B8" s="21">
        <v>5</v>
      </c>
      <c r="C8" s="5">
        <v>26</v>
      </c>
      <c r="D8" s="5">
        <v>19</v>
      </c>
      <c r="F8" s="19">
        <v>4</v>
      </c>
      <c r="G8" s="23">
        <f t="shared" ca="1" si="1"/>
        <v>11.313708498984761</v>
      </c>
      <c r="H8" s="23">
        <f t="shared" ca="1" si="1"/>
        <v>34.525353003264136</v>
      </c>
      <c r="I8" s="23">
        <f t="shared" ca="1" si="1"/>
        <v>17</v>
      </c>
      <c r="J8" s="23">
        <f t="shared" ca="1" si="1"/>
        <v>25.059928172283335</v>
      </c>
      <c r="K8" s="23">
        <f t="shared" ca="1" si="1"/>
        <v>0</v>
      </c>
      <c r="L8" s="23">
        <f t="shared" ca="1" si="1"/>
        <v>17.088007490635061</v>
      </c>
      <c r="M8" s="23">
        <f t="shared" ca="1" si="1"/>
        <v>40.70626487409524</v>
      </c>
      <c r="N8" s="23">
        <f t="shared" ca="1" si="1"/>
        <v>42.720018726587654</v>
      </c>
      <c r="O8" s="23">
        <f t="shared" ca="1" si="1"/>
        <v>26.40075756488817</v>
      </c>
    </row>
    <row r="9" spans="1:15" x14ac:dyDescent="0.25">
      <c r="A9" s="20" t="s">
        <v>29</v>
      </c>
      <c r="B9" s="21">
        <v>6</v>
      </c>
      <c r="C9" s="5">
        <v>48</v>
      </c>
      <c r="D9" s="5">
        <v>7</v>
      </c>
      <c r="F9" s="19">
        <v>5</v>
      </c>
      <c r="G9" s="23">
        <f t="shared" ca="1" si="1"/>
        <v>16.124515496597098</v>
      </c>
      <c r="H9" s="23">
        <f t="shared" ca="1" si="1"/>
        <v>21.633307652783937</v>
      </c>
      <c r="I9" s="23">
        <f t="shared" ca="1" si="1"/>
        <v>12.041594578792296</v>
      </c>
      <c r="J9" s="23">
        <f t="shared" ca="1" si="1"/>
        <v>18.973665961010276</v>
      </c>
      <c r="K9" s="23">
        <f t="shared" ca="1" si="1"/>
        <v>17.088007490635061</v>
      </c>
      <c r="L9" s="23">
        <f t="shared" ca="1" si="1"/>
        <v>0</v>
      </c>
      <c r="M9" s="23">
        <f t="shared" ca="1" si="1"/>
        <v>23.853720883753127</v>
      </c>
      <c r="N9" s="23">
        <f t="shared" ca="1" si="1"/>
        <v>35.227829907617071</v>
      </c>
      <c r="O9" s="23">
        <f t="shared" ca="1" si="1"/>
        <v>22.561028345356956</v>
      </c>
    </row>
    <row r="10" spans="1:15" x14ac:dyDescent="0.25">
      <c r="A10" s="20" t="s">
        <v>30</v>
      </c>
      <c r="B10" s="21">
        <v>7</v>
      </c>
      <c r="C10" s="5">
        <v>44</v>
      </c>
      <c r="D10" s="5">
        <v>50</v>
      </c>
      <c r="F10" s="19">
        <v>6</v>
      </c>
      <c r="G10" s="23">
        <f t="shared" ca="1" si="1"/>
        <v>38.897300677553446</v>
      </c>
      <c r="H10" s="23">
        <f t="shared" ca="1" si="1"/>
        <v>25.079872407968907</v>
      </c>
      <c r="I10" s="23">
        <f t="shared" ca="1" si="1"/>
        <v>28.284271247461902</v>
      </c>
      <c r="J10" s="23">
        <f t="shared" ca="1" si="1"/>
        <v>34.014702703389901</v>
      </c>
      <c r="K10" s="23">
        <f t="shared" ca="1" si="1"/>
        <v>40.70626487409524</v>
      </c>
      <c r="L10" s="23">
        <f t="shared" ca="1" si="1"/>
        <v>23.853720883753127</v>
      </c>
      <c r="M10" s="23">
        <f t="shared" ca="1" si="1"/>
        <v>0</v>
      </c>
      <c r="N10" s="23">
        <f t="shared" ca="1" si="1"/>
        <v>42</v>
      </c>
      <c r="O10" s="23">
        <f t="shared" ca="1" si="1"/>
        <v>38.078865529319543</v>
      </c>
    </row>
    <row r="11" spans="1:15" x14ac:dyDescent="0.25">
      <c r="A11" s="20" t="s">
        <v>31</v>
      </c>
      <c r="B11" s="21">
        <v>8</v>
      </c>
      <c r="C11" s="5">
        <v>31</v>
      </c>
      <c r="D11" s="5">
        <v>41</v>
      </c>
      <c r="F11" s="19">
        <v>7</v>
      </c>
      <c r="G11" s="23">
        <f t="shared" ca="1" si="1"/>
        <v>31.76476034853718</v>
      </c>
      <c r="H11" s="23">
        <f t="shared" ca="1" si="1"/>
        <v>17.11724276862369</v>
      </c>
      <c r="I11" s="23">
        <f t="shared" ca="1" si="1"/>
        <v>47.201694884823787</v>
      </c>
      <c r="J11" s="23">
        <f t="shared" ca="1" si="1"/>
        <v>17.804493814764857</v>
      </c>
      <c r="K11" s="23">
        <f t="shared" ca="1" si="1"/>
        <v>42.720018726587654</v>
      </c>
      <c r="L11" s="23">
        <f t="shared" ca="1" si="1"/>
        <v>35.227829907617071</v>
      </c>
      <c r="M11" s="23">
        <f t="shared" ca="1" si="1"/>
        <v>42</v>
      </c>
      <c r="N11" s="23">
        <f t="shared" ca="1" si="1"/>
        <v>0</v>
      </c>
      <c r="O11" s="23">
        <f t="shared" ca="1" si="1"/>
        <v>16.552945357246848</v>
      </c>
    </row>
    <row r="12" spans="1:15" x14ac:dyDescent="0.25">
      <c r="F12" s="19">
        <v>8</v>
      </c>
      <c r="G12" s="23">
        <f t="shared" ca="1" si="1"/>
        <v>15.264337522473747</v>
      </c>
      <c r="H12" s="23">
        <f t="shared" ca="1" si="1"/>
        <v>16.401219466856727</v>
      </c>
      <c r="I12" s="23">
        <f t="shared" ca="1" si="1"/>
        <v>33.61547262794322</v>
      </c>
      <c r="J12" s="23">
        <f t="shared" ca="1" si="1"/>
        <v>4.1231056256176606</v>
      </c>
      <c r="K12" s="23">
        <f t="shared" ca="1" si="1"/>
        <v>26.40075756488817</v>
      </c>
      <c r="L12" s="23">
        <f t="shared" ca="1" si="1"/>
        <v>22.561028345356956</v>
      </c>
      <c r="M12" s="23">
        <f t="shared" ca="1" si="1"/>
        <v>38.078865529319543</v>
      </c>
      <c r="N12" s="23">
        <f t="shared" ca="1" si="1"/>
        <v>16.552945357246848</v>
      </c>
      <c r="O12" s="23">
        <f t="shared" ca="1" si="1"/>
        <v>0</v>
      </c>
    </row>
    <row r="18" spans="1:8" x14ac:dyDescent="0.25">
      <c r="A18" s="24" t="s">
        <v>9</v>
      </c>
      <c r="B18" s="51" t="s">
        <v>32</v>
      </c>
      <c r="C18" s="52"/>
      <c r="D18" s="53"/>
      <c r="E18" s="24" t="s">
        <v>33</v>
      </c>
      <c r="G18" s="24" t="s">
        <v>16</v>
      </c>
      <c r="H18" s="24" t="s">
        <v>17</v>
      </c>
    </row>
    <row r="19" spans="1:8" x14ac:dyDescent="0.25">
      <c r="A19" s="24" t="str">
        <f>"Город"&amp;B19</f>
        <v>Город0</v>
      </c>
      <c r="B19" s="54">
        <v>0</v>
      </c>
      <c r="C19" s="55"/>
      <c r="D19" s="56"/>
      <c r="E19" s="18"/>
      <c r="G19" s="16">
        <f t="shared" ref="G19:G28" si="2">INDEX($B$3:$C$11,B19+1,2)</f>
        <v>18</v>
      </c>
      <c r="H19" s="16">
        <f t="shared" ref="H19:H28" si="3">INDEX($B$3:$D$11,B19+1,3)</f>
        <v>32</v>
      </c>
    </row>
    <row r="20" spans="1:8" x14ac:dyDescent="0.25">
      <c r="A20" s="24" t="str">
        <f t="shared" ref="A20:A27" si="4">"Город"&amp;B20</f>
        <v>Город4</v>
      </c>
      <c r="B20" s="54">
        <v>4</v>
      </c>
      <c r="C20" s="55"/>
      <c r="D20" s="56"/>
      <c r="E20" s="23">
        <f t="shared" ref="E20:E28" ca="1" si="5">INDEX($G$7:$O$15,B19+1,B20+1)</f>
        <v>11.313708498984761</v>
      </c>
      <c r="G20" s="16">
        <f t="shared" si="2"/>
        <v>10</v>
      </c>
      <c r="H20" s="16">
        <f t="shared" si="3"/>
        <v>25</v>
      </c>
    </row>
    <row r="21" spans="1:8" x14ac:dyDescent="0.25">
      <c r="A21" s="24" t="str">
        <f t="shared" si="4"/>
        <v>Город2</v>
      </c>
      <c r="B21" s="54">
        <v>2</v>
      </c>
      <c r="C21" s="55"/>
      <c r="D21" s="56"/>
      <c r="E21" s="23">
        <f t="shared" ca="1" si="5"/>
        <v>17</v>
      </c>
      <c r="G21" s="16">
        <f t="shared" si="2"/>
        <v>20</v>
      </c>
      <c r="H21" s="16">
        <f t="shared" si="3"/>
        <v>10</v>
      </c>
    </row>
    <row r="22" spans="1:8" x14ac:dyDescent="0.25">
      <c r="A22" s="24" t="str">
        <f t="shared" si="4"/>
        <v>Город5</v>
      </c>
      <c r="B22" s="54">
        <v>5</v>
      </c>
      <c r="C22" s="55"/>
      <c r="D22" s="56"/>
      <c r="E22" s="23">
        <f t="shared" ca="1" si="5"/>
        <v>12.041594578792296</v>
      </c>
      <c r="G22" s="16">
        <f t="shared" si="2"/>
        <v>26</v>
      </c>
      <c r="H22" s="16">
        <f t="shared" si="3"/>
        <v>19</v>
      </c>
    </row>
    <row r="23" spans="1:8" x14ac:dyDescent="0.25">
      <c r="A23" s="24" t="str">
        <f t="shared" si="4"/>
        <v>Город6</v>
      </c>
      <c r="B23" s="54">
        <v>6</v>
      </c>
      <c r="C23" s="55"/>
      <c r="D23" s="56"/>
      <c r="E23" s="23">
        <f t="shared" ca="1" si="5"/>
        <v>23.853720883753127</v>
      </c>
      <c r="G23" s="16">
        <f t="shared" si="2"/>
        <v>48</v>
      </c>
      <c r="H23" s="16">
        <f t="shared" si="3"/>
        <v>7</v>
      </c>
    </row>
    <row r="24" spans="1:8" x14ac:dyDescent="0.25">
      <c r="A24" s="24" t="str">
        <f t="shared" si="4"/>
        <v>Город1</v>
      </c>
      <c r="B24" s="54">
        <v>1</v>
      </c>
      <c r="C24" s="55"/>
      <c r="D24" s="56"/>
      <c r="E24" s="23">
        <f t="shared" si="5"/>
        <v>0</v>
      </c>
      <c r="G24" s="16">
        <f t="shared" si="2"/>
        <v>34</v>
      </c>
      <c r="H24" s="16">
        <f t="shared" si="3"/>
        <v>31</v>
      </c>
    </row>
    <row r="25" spans="1:8" x14ac:dyDescent="0.25">
      <c r="A25" s="24" t="str">
        <f t="shared" si="4"/>
        <v>Город7</v>
      </c>
      <c r="B25" s="54">
        <v>7</v>
      </c>
      <c r="C25" s="55"/>
      <c r="D25" s="56"/>
      <c r="E25" s="23">
        <f t="shared" ca="1" si="5"/>
        <v>17.11724276862369</v>
      </c>
      <c r="G25" s="16">
        <f t="shared" si="2"/>
        <v>44</v>
      </c>
      <c r="H25" s="16">
        <f t="shared" si="3"/>
        <v>50</v>
      </c>
    </row>
    <row r="26" spans="1:8" x14ac:dyDescent="0.25">
      <c r="A26" s="24" t="str">
        <f t="shared" si="4"/>
        <v>Город8</v>
      </c>
      <c r="B26" s="54">
        <v>8</v>
      </c>
      <c r="C26" s="55"/>
      <c r="D26" s="56"/>
      <c r="E26" s="23">
        <f t="shared" si="5"/>
        <v>0</v>
      </c>
      <c r="G26" s="16">
        <f t="shared" si="2"/>
        <v>31</v>
      </c>
      <c r="H26" s="16">
        <f t="shared" si="3"/>
        <v>41</v>
      </c>
    </row>
    <row r="27" spans="1:8" x14ac:dyDescent="0.25">
      <c r="A27" s="24" t="str">
        <f t="shared" si="4"/>
        <v>Город3</v>
      </c>
      <c r="B27" s="54">
        <v>3</v>
      </c>
      <c r="C27" s="55"/>
      <c r="D27" s="56"/>
      <c r="E27" s="23">
        <f t="shared" si="5"/>
        <v>0</v>
      </c>
      <c r="G27" s="16">
        <f t="shared" si="2"/>
        <v>32</v>
      </c>
      <c r="H27" s="16">
        <f t="shared" si="3"/>
        <v>37</v>
      </c>
    </row>
    <row r="28" spans="1:8" x14ac:dyDescent="0.25">
      <c r="A28" s="24" t="str">
        <f>"Город"&amp;B28</f>
        <v>Город0</v>
      </c>
      <c r="B28" s="54">
        <v>0</v>
      </c>
      <c r="C28" s="55"/>
      <c r="D28" s="56"/>
      <c r="E28" s="23">
        <f t="shared" ca="1" si="5"/>
        <v>14.560219778561036</v>
      </c>
      <c r="G28" s="16">
        <f t="shared" si="2"/>
        <v>18</v>
      </c>
      <c r="H28" s="16">
        <f t="shared" si="3"/>
        <v>32</v>
      </c>
    </row>
    <row r="29" spans="1:8" x14ac:dyDescent="0.25">
      <c r="A29" s="33"/>
      <c r="B29" s="44" t="s">
        <v>25</v>
      </c>
      <c r="C29" s="45"/>
      <c r="D29" s="46"/>
      <c r="E29" s="25">
        <f ca="1">SUM(E20:E28)</f>
        <v>141.64240989954831</v>
      </c>
    </row>
    <row r="31" spans="1:8" x14ac:dyDescent="0.25">
      <c r="A31" s="47" t="s">
        <v>26</v>
      </c>
      <c r="B31" s="48"/>
      <c r="C31" s="5">
        <f>SUMPRODUCT(1/COUNTIF(B20:B27,B20:B27))</f>
        <v>8</v>
      </c>
    </row>
  </sheetData>
  <mergeCells count="15">
    <mergeCell ref="A1:C1"/>
    <mergeCell ref="B29:D29"/>
    <mergeCell ref="A31:B31"/>
    <mergeCell ref="F2:H2"/>
    <mergeCell ref="B18:D18"/>
    <mergeCell ref="B19:D19"/>
    <mergeCell ref="B20:D20"/>
    <mergeCell ref="B21:D21"/>
    <mergeCell ref="B22:D22"/>
    <mergeCell ref="B23:D23"/>
    <mergeCell ref="B24:D24"/>
    <mergeCell ref="B28:D28"/>
    <mergeCell ref="B27:D27"/>
    <mergeCell ref="B26:D26"/>
    <mergeCell ref="B25:D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Q31"/>
  <sheetViews>
    <sheetView workbookViewId="0">
      <selection activeCell="J34" sqref="J34"/>
    </sheetView>
  </sheetViews>
  <sheetFormatPr defaultRowHeight="15" x14ac:dyDescent="0.25"/>
  <cols>
    <col min="1" max="1" width="9.140625" style="12"/>
    <col min="2" max="2" width="22.42578125" style="12" customWidth="1"/>
    <col min="3" max="3" width="11.85546875" style="12" customWidth="1"/>
    <col min="4" max="16384" width="9.140625" style="12"/>
  </cols>
  <sheetData>
    <row r="1" spans="1:17" x14ac:dyDescent="0.25">
      <c r="A1" s="42" t="s">
        <v>8</v>
      </c>
      <c r="B1" s="43"/>
      <c r="C1" s="43"/>
      <c r="F1" s="13" t="s">
        <v>18</v>
      </c>
    </row>
    <row r="2" spans="1:17" x14ac:dyDescent="0.25">
      <c r="A2" s="32" t="s">
        <v>9</v>
      </c>
      <c r="B2" s="32" t="s">
        <v>27</v>
      </c>
      <c r="C2" s="32" t="s">
        <v>16</v>
      </c>
      <c r="D2" s="32" t="s">
        <v>17</v>
      </c>
      <c r="F2" s="32" t="s">
        <v>19</v>
      </c>
      <c r="G2" s="32">
        <v>0</v>
      </c>
      <c r="H2" s="32">
        <v>1</v>
      </c>
      <c r="I2" s="32">
        <v>2</v>
      </c>
      <c r="J2" s="32">
        <v>3</v>
      </c>
      <c r="K2" s="32">
        <v>4</v>
      </c>
      <c r="L2" s="32">
        <v>5</v>
      </c>
      <c r="M2" s="32">
        <v>6</v>
      </c>
      <c r="N2" s="32">
        <v>7</v>
      </c>
      <c r="O2" s="32">
        <v>8</v>
      </c>
      <c r="P2" s="32">
        <v>9</v>
      </c>
      <c r="Q2" s="32">
        <v>10</v>
      </c>
    </row>
    <row r="3" spans="1:17" x14ac:dyDescent="0.25">
      <c r="A3" s="32" t="s">
        <v>11</v>
      </c>
      <c r="B3" s="13">
        <v>0</v>
      </c>
      <c r="C3" s="13">
        <v>51</v>
      </c>
      <c r="D3" s="13">
        <v>48</v>
      </c>
      <c r="F3" s="32">
        <v>0</v>
      </c>
      <c r="G3" s="26">
        <f t="shared" ref="G3:Q13" si="0">SQRT((INDEX($C$3:$D$13,$F3+1,1)-INDEX($C$3:$D$13,G$2+1,1))^2+(INDEX($C$3:$D$13,$F3+1,2)-INDEX($C$3:$D$13,G$2+1,2))^2)</f>
        <v>0</v>
      </c>
      <c r="H3" s="26">
        <f t="shared" si="0"/>
        <v>51.039200620699383</v>
      </c>
      <c r="I3" s="26">
        <f t="shared" si="0"/>
        <v>62.289646009589745</v>
      </c>
      <c r="J3" s="26">
        <f t="shared" si="0"/>
        <v>24.758836806279895</v>
      </c>
      <c r="K3" s="26">
        <f t="shared" si="0"/>
        <v>19.104973174542799</v>
      </c>
      <c r="L3" s="26">
        <f t="shared" si="0"/>
        <v>23.021728866442675</v>
      </c>
      <c r="M3" s="26">
        <f t="shared" si="0"/>
        <v>34.132096331752024</v>
      </c>
      <c r="N3" s="26">
        <f t="shared" si="0"/>
        <v>26.419689627245813</v>
      </c>
      <c r="O3" s="26">
        <f t="shared" si="0"/>
        <v>23.600847442411894</v>
      </c>
      <c r="P3" s="26">
        <f t="shared" si="0"/>
        <v>18.788294228055936</v>
      </c>
      <c r="Q3" s="26">
        <f t="shared" si="0"/>
        <v>47.010637094172637</v>
      </c>
    </row>
    <row r="4" spans="1:17" x14ac:dyDescent="0.25">
      <c r="A4" s="32" t="s">
        <v>12</v>
      </c>
      <c r="B4" s="13">
        <v>1</v>
      </c>
      <c r="C4" s="13">
        <v>22</v>
      </c>
      <c r="D4" s="13">
        <v>6</v>
      </c>
      <c r="F4" s="32">
        <v>1</v>
      </c>
      <c r="G4" s="26">
        <f t="shared" si="0"/>
        <v>51.039200620699383</v>
      </c>
      <c r="H4" s="26">
        <f t="shared" si="0"/>
        <v>0</v>
      </c>
      <c r="I4" s="26">
        <f t="shared" si="0"/>
        <v>17</v>
      </c>
      <c r="J4" s="26">
        <f t="shared" si="0"/>
        <v>26.832815729997478</v>
      </c>
      <c r="K4" s="26">
        <f t="shared" si="0"/>
        <v>32.249030993194197</v>
      </c>
      <c r="L4" s="26">
        <f t="shared" si="0"/>
        <v>43.416586692184822</v>
      </c>
      <c r="M4" s="26">
        <f t="shared" si="0"/>
        <v>27.202941017470888</v>
      </c>
      <c r="N4" s="26">
        <f t="shared" si="0"/>
        <v>24.839484696748443</v>
      </c>
      <c r="O4" s="26">
        <f t="shared" si="0"/>
        <v>27.459060435491963</v>
      </c>
      <c r="P4" s="26">
        <f t="shared" si="0"/>
        <v>36.055512754639892</v>
      </c>
      <c r="Q4" s="26">
        <f t="shared" si="0"/>
        <v>5</v>
      </c>
    </row>
    <row r="5" spans="1:17" x14ac:dyDescent="0.25">
      <c r="A5" s="32" t="s">
        <v>13</v>
      </c>
      <c r="B5" s="13">
        <v>2</v>
      </c>
      <c r="C5" s="13">
        <v>5</v>
      </c>
      <c r="D5" s="13">
        <v>6</v>
      </c>
      <c r="F5" s="32">
        <v>2</v>
      </c>
      <c r="G5" s="26">
        <f t="shared" si="0"/>
        <v>62.289646009589745</v>
      </c>
      <c r="H5" s="26">
        <f t="shared" si="0"/>
        <v>17</v>
      </c>
      <c r="I5" s="26">
        <f t="shared" si="0"/>
        <v>0</v>
      </c>
      <c r="J5" s="26">
        <f t="shared" si="0"/>
        <v>37.643060449437421</v>
      </c>
      <c r="K5" s="26">
        <f t="shared" si="0"/>
        <v>43.278170016764804</v>
      </c>
      <c r="L5" s="26">
        <f t="shared" si="0"/>
        <v>48.764741360946438</v>
      </c>
      <c r="M5" s="26">
        <f t="shared" si="0"/>
        <v>43.737855457258078</v>
      </c>
      <c r="N5" s="26">
        <f t="shared" si="0"/>
        <v>38.078865529319543</v>
      </c>
      <c r="O5" s="26">
        <f t="shared" si="0"/>
        <v>39.408120990476064</v>
      </c>
      <c r="P5" s="26">
        <f t="shared" si="0"/>
        <v>44.687805943008662</v>
      </c>
      <c r="Q5" s="26">
        <f t="shared" si="0"/>
        <v>17.720045146669349</v>
      </c>
    </row>
    <row r="6" spans="1:17" x14ac:dyDescent="0.25">
      <c r="A6" s="32" t="s">
        <v>14</v>
      </c>
      <c r="B6" s="13">
        <v>3</v>
      </c>
      <c r="C6" s="13">
        <v>34</v>
      </c>
      <c r="D6" s="13">
        <v>30</v>
      </c>
      <c r="F6" s="32">
        <v>3</v>
      </c>
      <c r="G6" s="26">
        <f t="shared" si="0"/>
        <v>24.758836806279895</v>
      </c>
      <c r="H6" s="26">
        <f t="shared" si="0"/>
        <v>26.832815729997478</v>
      </c>
      <c r="I6" s="26">
        <f t="shared" si="0"/>
        <v>37.643060449437421</v>
      </c>
      <c r="J6" s="26">
        <f t="shared" si="0"/>
        <v>0</v>
      </c>
      <c r="K6" s="26">
        <f t="shared" si="0"/>
        <v>5.6568542494923806</v>
      </c>
      <c r="L6" s="26">
        <f t="shared" si="0"/>
        <v>19.924858845171276</v>
      </c>
      <c r="M6" s="26">
        <f t="shared" si="0"/>
        <v>21.2602916254693</v>
      </c>
      <c r="N6" s="26">
        <f t="shared" si="0"/>
        <v>6.4031242374328485</v>
      </c>
      <c r="O6" s="26">
        <f t="shared" si="0"/>
        <v>3.1622776601683795</v>
      </c>
      <c r="P6" s="26">
        <f t="shared" si="0"/>
        <v>10</v>
      </c>
      <c r="Q6" s="26">
        <f t="shared" si="0"/>
        <v>22.472205054244231</v>
      </c>
    </row>
    <row r="7" spans="1:17" x14ac:dyDescent="0.25">
      <c r="A7" s="32" t="s">
        <v>15</v>
      </c>
      <c r="B7" s="13">
        <v>4</v>
      </c>
      <c r="C7" s="13">
        <v>38</v>
      </c>
      <c r="D7" s="13">
        <v>34</v>
      </c>
      <c r="F7" s="32">
        <v>4</v>
      </c>
      <c r="G7" s="26">
        <f t="shared" si="0"/>
        <v>19.104973174542799</v>
      </c>
      <c r="H7" s="26">
        <f t="shared" si="0"/>
        <v>32.249030993194197</v>
      </c>
      <c r="I7" s="26">
        <f t="shared" si="0"/>
        <v>43.278170016764804</v>
      </c>
      <c r="J7" s="26">
        <f t="shared" si="0"/>
        <v>5.6568542494923806</v>
      </c>
      <c r="K7" s="26">
        <f t="shared" si="0"/>
        <v>0</v>
      </c>
      <c r="L7" s="26">
        <f t="shared" si="0"/>
        <v>18.027756377319946</v>
      </c>
      <c r="M7" s="26">
        <f t="shared" si="0"/>
        <v>22.360679774997898</v>
      </c>
      <c r="N7" s="26">
        <f t="shared" si="0"/>
        <v>9</v>
      </c>
      <c r="O7" s="26">
        <f t="shared" si="0"/>
        <v>5.0990195135927845</v>
      </c>
      <c r="P7" s="26">
        <f t="shared" si="0"/>
        <v>7.2111025509279782</v>
      </c>
      <c r="Q7" s="26">
        <f t="shared" si="0"/>
        <v>28.0178514522438</v>
      </c>
    </row>
    <row r="8" spans="1:17" x14ac:dyDescent="0.25">
      <c r="A8" s="32" t="s">
        <v>28</v>
      </c>
      <c r="B8" s="13">
        <v>5</v>
      </c>
      <c r="C8" s="13">
        <v>28</v>
      </c>
      <c r="D8" s="13">
        <v>49</v>
      </c>
      <c r="F8" s="32">
        <v>5</v>
      </c>
      <c r="G8" s="26">
        <f t="shared" si="0"/>
        <v>23.021728866442675</v>
      </c>
      <c r="H8" s="26">
        <f t="shared" si="0"/>
        <v>43.416586692184822</v>
      </c>
      <c r="I8" s="26">
        <f t="shared" si="0"/>
        <v>48.764741360946438</v>
      </c>
      <c r="J8" s="26">
        <f t="shared" si="0"/>
        <v>19.924858845171276</v>
      </c>
      <c r="K8" s="26">
        <f t="shared" si="0"/>
        <v>18.027756377319946</v>
      </c>
      <c r="L8" s="26">
        <f t="shared" si="0"/>
        <v>0</v>
      </c>
      <c r="M8" s="26">
        <f t="shared" si="0"/>
        <v>40.311288741492746</v>
      </c>
      <c r="N8" s="26">
        <f t="shared" si="0"/>
        <v>26</v>
      </c>
      <c r="O8" s="26">
        <f t="shared" si="0"/>
        <v>21.931712199461309</v>
      </c>
      <c r="P8" s="26">
        <f t="shared" si="0"/>
        <v>10.816653826391969</v>
      </c>
      <c r="Q8" s="26">
        <f t="shared" si="0"/>
        <v>38.470768123342687</v>
      </c>
    </row>
    <row r="9" spans="1:17" x14ac:dyDescent="0.25">
      <c r="A9" s="32" t="s">
        <v>29</v>
      </c>
      <c r="B9" s="13">
        <v>6</v>
      </c>
      <c r="C9" s="13">
        <v>48</v>
      </c>
      <c r="D9" s="13">
        <v>14</v>
      </c>
      <c r="F9" s="32">
        <v>6</v>
      </c>
      <c r="G9" s="26">
        <f t="shared" si="0"/>
        <v>34.132096331752024</v>
      </c>
      <c r="H9" s="26">
        <f t="shared" si="0"/>
        <v>27.202941017470888</v>
      </c>
      <c r="I9" s="26">
        <f t="shared" si="0"/>
        <v>43.737855457258078</v>
      </c>
      <c r="J9" s="26">
        <f t="shared" si="0"/>
        <v>21.2602916254693</v>
      </c>
      <c r="K9" s="26">
        <f t="shared" si="0"/>
        <v>22.360679774997898</v>
      </c>
      <c r="L9" s="26">
        <f t="shared" si="0"/>
        <v>40.311288741492746</v>
      </c>
      <c r="M9" s="26">
        <f t="shared" si="0"/>
        <v>0</v>
      </c>
      <c r="N9" s="26">
        <f t="shared" si="0"/>
        <v>14.866068747318506</v>
      </c>
      <c r="O9" s="26">
        <f t="shared" si="0"/>
        <v>18.601075237738275</v>
      </c>
      <c r="P9" s="26">
        <f t="shared" si="0"/>
        <v>29.529646120466801</v>
      </c>
      <c r="Q9" s="26">
        <f t="shared" si="0"/>
        <v>26.172504656604801</v>
      </c>
    </row>
    <row r="10" spans="1:17" x14ac:dyDescent="0.25">
      <c r="A10" s="32" t="s">
        <v>30</v>
      </c>
      <c r="B10" s="13">
        <v>7</v>
      </c>
      <c r="C10" s="13">
        <v>38</v>
      </c>
      <c r="D10" s="13">
        <v>25</v>
      </c>
      <c r="F10" s="32">
        <v>7</v>
      </c>
      <c r="G10" s="26">
        <f t="shared" si="0"/>
        <v>26.419689627245813</v>
      </c>
      <c r="H10" s="26">
        <f t="shared" si="0"/>
        <v>24.839484696748443</v>
      </c>
      <c r="I10" s="26">
        <f t="shared" si="0"/>
        <v>38.078865529319543</v>
      </c>
      <c r="J10" s="26">
        <f t="shared" si="0"/>
        <v>6.4031242374328485</v>
      </c>
      <c r="K10" s="26">
        <f t="shared" si="0"/>
        <v>9</v>
      </c>
      <c r="L10" s="26">
        <f t="shared" si="0"/>
        <v>26</v>
      </c>
      <c r="M10" s="26">
        <f t="shared" si="0"/>
        <v>14.866068747318506</v>
      </c>
      <c r="N10" s="26">
        <f t="shared" si="0"/>
        <v>0</v>
      </c>
      <c r="O10" s="26">
        <f t="shared" si="0"/>
        <v>4.1231056256176606</v>
      </c>
      <c r="P10" s="26">
        <f t="shared" si="0"/>
        <v>15.524174696260024</v>
      </c>
      <c r="Q10" s="26">
        <f t="shared" si="0"/>
        <v>21.2602916254693</v>
      </c>
    </row>
    <row r="11" spans="1:17" x14ac:dyDescent="0.25">
      <c r="A11" s="32" t="s">
        <v>31</v>
      </c>
      <c r="B11" s="13">
        <v>8</v>
      </c>
      <c r="C11" s="13">
        <v>37</v>
      </c>
      <c r="D11" s="13">
        <v>29</v>
      </c>
      <c r="F11" s="32">
        <v>8</v>
      </c>
      <c r="G11" s="26">
        <f t="shared" si="0"/>
        <v>23.600847442411894</v>
      </c>
      <c r="H11" s="26">
        <f t="shared" si="0"/>
        <v>27.459060435491963</v>
      </c>
      <c r="I11" s="26">
        <f t="shared" si="0"/>
        <v>39.408120990476064</v>
      </c>
      <c r="J11" s="26">
        <f t="shared" si="0"/>
        <v>3.1622776601683795</v>
      </c>
      <c r="K11" s="26">
        <f t="shared" si="0"/>
        <v>5.0990195135927845</v>
      </c>
      <c r="L11" s="26">
        <f t="shared" si="0"/>
        <v>21.931712199461309</v>
      </c>
      <c r="M11" s="26">
        <f t="shared" si="0"/>
        <v>18.601075237738275</v>
      </c>
      <c r="N11" s="26">
        <f t="shared" si="0"/>
        <v>4.1231056256176606</v>
      </c>
      <c r="O11" s="26">
        <f t="shared" si="0"/>
        <v>0</v>
      </c>
      <c r="P11" s="26">
        <f t="shared" si="0"/>
        <v>11.401754250991379</v>
      </c>
      <c r="Q11" s="26">
        <f t="shared" si="0"/>
        <v>23.430749027719962</v>
      </c>
    </row>
    <row r="12" spans="1:17" x14ac:dyDescent="0.25">
      <c r="A12" s="32" t="s">
        <v>34</v>
      </c>
      <c r="B12" s="13">
        <v>9</v>
      </c>
      <c r="C12" s="13">
        <v>34</v>
      </c>
      <c r="D12" s="13">
        <v>40</v>
      </c>
      <c r="F12" s="32">
        <v>9</v>
      </c>
      <c r="G12" s="26">
        <f t="shared" si="0"/>
        <v>18.788294228055936</v>
      </c>
      <c r="H12" s="26">
        <f t="shared" si="0"/>
        <v>36.055512754639892</v>
      </c>
      <c r="I12" s="26">
        <f t="shared" si="0"/>
        <v>44.687805943008662</v>
      </c>
      <c r="J12" s="26">
        <f t="shared" si="0"/>
        <v>10</v>
      </c>
      <c r="K12" s="26">
        <f t="shared" si="0"/>
        <v>7.2111025509279782</v>
      </c>
      <c r="L12" s="26">
        <f t="shared" si="0"/>
        <v>10.816653826391969</v>
      </c>
      <c r="M12" s="26">
        <f t="shared" si="0"/>
        <v>29.529646120466801</v>
      </c>
      <c r="N12" s="26">
        <f t="shared" si="0"/>
        <v>15.524174696260024</v>
      </c>
      <c r="O12" s="26">
        <f t="shared" si="0"/>
        <v>11.401754250991379</v>
      </c>
      <c r="P12" s="26">
        <f t="shared" si="0"/>
        <v>0</v>
      </c>
      <c r="Q12" s="26">
        <f t="shared" si="0"/>
        <v>31.384709652950431</v>
      </c>
    </row>
    <row r="13" spans="1:17" x14ac:dyDescent="0.25">
      <c r="A13" s="32" t="s">
        <v>35</v>
      </c>
      <c r="B13" s="13">
        <v>10</v>
      </c>
      <c r="C13" s="13">
        <v>22</v>
      </c>
      <c r="D13" s="13">
        <v>11</v>
      </c>
      <c r="F13" s="32">
        <v>10</v>
      </c>
      <c r="G13" s="26">
        <f t="shared" si="0"/>
        <v>47.010637094172637</v>
      </c>
      <c r="H13" s="26">
        <f t="shared" si="0"/>
        <v>5</v>
      </c>
      <c r="I13" s="26">
        <f t="shared" si="0"/>
        <v>17.720045146669349</v>
      </c>
      <c r="J13" s="26">
        <f t="shared" si="0"/>
        <v>22.472205054244231</v>
      </c>
      <c r="K13" s="26">
        <f t="shared" si="0"/>
        <v>28.0178514522438</v>
      </c>
      <c r="L13" s="26">
        <f t="shared" si="0"/>
        <v>38.470768123342687</v>
      </c>
      <c r="M13" s="26">
        <f t="shared" si="0"/>
        <v>26.172504656604801</v>
      </c>
      <c r="N13" s="26">
        <f t="shared" si="0"/>
        <v>21.2602916254693</v>
      </c>
      <c r="O13" s="26">
        <f t="shared" si="0"/>
        <v>23.430749027719962</v>
      </c>
      <c r="P13" s="26">
        <f t="shared" si="0"/>
        <v>31.384709652950431</v>
      </c>
      <c r="Q13" s="26">
        <f t="shared" si="0"/>
        <v>0</v>
      </c>
    </row>
    <row r="16" spans="1:17" x14ac:dyDescent="0.25">
      <c r="A16" s="32" t="s">
        <v>9</v>
      </c>
      <c r="B16" s="32" t="s">
        <v>32</v>
      </c>
      <c r="C16" s="32" t="s">
        <v>33</v>
      </c>
      <c r="E16" s="32" t="s">
        <v>16</v>
      </c>
      <c r="F16" s="32" t="s">
        <v>17</v>
      </c>
    </row>
    <row r="17" spans="1:6" x14ac:dyDescent="0.25">
      <c r="A17" s="32" t="str">
        <f>"Город"&amp;B17</f>
        <v>Город0</v>
      </c>
      <c r="B17" s="27">
        <v>0</v>
      </c>
      <c r="C17" s="13"/>
      <c r="E17" s="13">
        <f t="shared" ref="E17:E28" si="1">INDEX($B$3:$C$13,B17+1,2)</f>
        <v>51</v>
      </c>
      <c r="F17" s="13">
        <f t="shared" ref="F17:F28" si="2">INDEX($B$3:$D$13,B17+1,3)</f>
        <v>48</v>
      </c>
    </row>
    <row r="18" spans="1:6" x14ac:dyDescent="0.25">
      <c r="A18" s="32" t="str">
        <f t="shared" ref="A18:A27" si="3">"Город"&amp;B18</f>
        <v>Город8</v>
      </c>
      <c r="B18" s="28">
        <v>8</v>
      </c>
      <c r="C18" s="26">
        <f t="shared" ref="C18:C28" si="4">INDEX($G$3:$Q$13,B17+1,B18+1)</f>
        <v>23.600847442411894</v>
      </c>
      <c r="E18" s="13">
        <f t="shared" si="1"/>
        <v>37</v>
      </c>
      <c r="F18" s="13">
        <f t="shared" si="2"/>
        <v>29</v>
      </c>
    </row>
    <row r="19" spans="1:6" x14ac:dyDescent="0.25">
      <c r="A19" s="32" t="str">
        <f t="shared" si="3"/>
        <v>Город7</v>
      </c>
      <c r="B19" s="28">
        <v>7</v>
      </c>
      <c r="C19" s="26">
        <f t="shared" si="4"/>
        <v>4.1231056256176606</v>
      </c>
      <c r="E19" s="13">
        <f t="shared" si="1"/>
        <v>38</v>
      </c>
      <c r="F19" s="13">
        <f t="shared" si="2"/>
        <v>25</v>
      </c>
    </row>
    <row r="20" spans="1:6" x14ac:dyDescent="0.25">
      <c r="A20" s="32" t="str">
        <f t="shared" si="3"/>
        <v>Город6</v>
      </c>
      <c r="B20" s="28">
        <v>6</v>
      </c>
      <c r="C20" s="26">
        <f t="shared" si="4"/>
        <v>14.866068747318506</v>
      </c>
      <c r="E20" s="13">
        <f t="shared" si="1"/>
        <v>48</v>
      </c>
      <c r="F20" s="13">
        <f t="shared" si="2"/>
        <v>14</v>
      </c>
    </row>
    <row r="21" spans="1:6" x14ac:dyDescent="0.25">
      <c r="A21" s="32" t="str">
        <f t="shared" si="3"/>
        <v>Город1</v>
      </c>
      <c r="B21" s="28">
        <v>1</v>
      </c>
      <c r="C21" s="26">
        <f t="shared" si="4"/>
        <v>27.202941017470888</v>
      </c>
      <c r="E21" s="13">
        <f t="shared" si="1"/>
        <v>22</v>
      </c>
      <c r="F21" s="13">
        <f t="shared" si="2"/>
        <v>6</v>
      </c>
    </row>
    <row r="22" spans="1:6" x14ac:dyDescent="0.25">
      <c r="A22" s="32" t="str">
        <f t="shared" si="3"/>
        <v>Город2</v>
      </c>
      <c r="B22" s="29">
        <v>2</v>
      </c>
      <c r="C22" s="26">
        <f t="shared" si="4"/>
        <v>17</v>
      </c>
      <c r="E22" s="13">
        <f t="shared" si="1"/>
        <v>5</v>
      </c>
      <c r="F22" s="13">
        <f t="shared" si="2"/>
        <v>6</v>
      </c>
    </row>
    <row r="23" spans="1:6" x14ac:dyDescent="0.25">
      <c r="A23" s="32" t="str">
        <f t="shared" si="3"/>
        <v>Город10</v>
      </c>
      <c r="B23" s="29">
        <v>10</v>
      </c>
      <c r="C23" s="26">
        <f t="shared" si="4"/>
        <v>17.720045146669349</v>
      </c>
      <c r="E23" s="13">
        <f t="shared" si="1"/>
        <v>22</v>
      </c>
      <c r="F23" s="13">
        <f t="shared" si="2"/>
        <v>11</v>
      </c>
    </row>
    <row r="24" spans="1:6" x14ac:dyDescent="0.25">
      <c r="A24" s="32" t="str">
        <f t="shared" si="3"/>
        <v>Город3</v>
      </c>
      <c r="B24" s="29">
        <v>3</v>
      </c>
      <c r="C24" s="26">
        <f t="shared" si="4"/>
        <v>22.472205054244231</v>
      </c>
      <c r="E24" s="13">
        <f t="shared" si="1"/>
        <v>34</v>
      </c>
      <c r="F24" s="13">
        <f t="shared" si="2"/>
        <v>30</v>
      </c>
    </row>
    <row r="25" spans="1:6" x14ac:dyDescent="0.25">
      <c r="A25" s="32" t="str">
        <f t="shared" si="3"/>
        <v>Город4</v>
      </c>
      <c r="B25" s="29">
        <v>4</v>
      </c>
      <c r="C25" s="26">
        <f t="shared" si="4"/>
        <v>5.6568542494923806</v>
      </c>
      <c r="E25" s="13">
        <f t="shared" si="1"/>
        <v>38</v>
      </c>
      <c r="F25" s="13">
        <f t="shared" si="2"/>
        <v>34</v>
      </c>
    </row>
    <row r="26" spans="1:6" x14ac:dyDescent="0.25">
      <c r="A26" s="32" t="str">
        <f t="shared" si="3"/>
        <v>Город9</v>
      </c>
      <c r="B26" s="29">
        <v>9</v>
      </c>
      <c r="C26" s="26">
        <f t="shared" si="4"/>
        <v>7.2111025509279782</v>
      </c>
      <c r="E26" s="13">
        <f t="shared" si="1"/>
        <v>34</v>
      </c>
      <c r="F26" s="13">
        <f t="shared" si="2"/>
        <v>40</v>
      </c>
    </row>
    <row r="27" spans="1:6" x14ac:dyDescent="0.25">
      <c r="A27" s="32" t="str">
        <f t="shared" si="3"/>
        <v>Город5</v>
      </c>
      <c r="B27" s="29">
        <v>5</v>
      </c>
      <c r="C27" s="26">
        <f t="shared" si="4"/>
        <v>10.816653826391969</v>
      </c>
      <c r="E27" s="13">
        <f t="shared" si="1"/>
        <v>28</v>
      </c>
      <c r="F27" s="13">
        <f t="shared" si="2"/>
        <v>49</v>
      </c>
    </row>
    <row r="28" spans="1:6" x14ac:dyDescent="0.25">
      <c r="A28" s="32" t="str">
        <f>"Город"&amp;B28</f>
        <v>Город0</v>
      </c>
      <c r="B28" s="27">
        <v>0</v>
      </c>
      <c r="C28" s="26">
        <f t="shared" si="4"/>
        <v>23.021728866442675</v>
      </c>
      <c r="E28" s="13">
        <f t="shared" si="1"/>
        <v>51</v>
      </c>
      <c r="F28" s="13">
        <f t="shared" si="2"/>
        <v>48</v>
      </c>
    </row>
    <row r="29" spans="1:6" x14ac:dyDescent="0.25">
      <c r="B29" s="30" t="s">
        <v>25</v>
      </c>
      <c r="C29" s="31">
        <f>SUM(C18:C28)</f>
        <v>173.69155252698752</v>
      </c>
    </row>
    <row r="31" spans="1:6" x14ac:dyDescent="0.25">
      <c r="A31" s="57" t="s">
        <v>26</v>
      </c>
      <c r="B31" s="58"/>
      <c r="C31" s="13">
        <f>SUMPRODUCT(1/COUNTIF(B18:B27,B18:B27))</f>
        <v>10</v>
      </c>
    </row>
  </sheetData>
  <mergeCells count="2">
    <mergeCell ref="A1:C1"/>
    <mergeCell ref="A31:B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BK493"/>
  <sheetViews>
    <sheetView tabSelected="1" workbookViewId="0">
      <selection activeCell="D18" sqref="D18"/>
    </sheetView>
  </sheetViews>
  <sheetFormatPr defaultRowHeight="15" x14ac:dyDescent="0.25"/>
  <cols>
    <col min="2" max="2" width="36.140625" customWidth="1"/>
    <col min="6" max="6" width="8.5703125" customWidth="1"/>
    <col min="7" max="7" width="18.28515625" customWidth="1"/>
    <col min="8" max="8" width="9.85546875" customWidth="1"/>
    <col min="10" max="10" width="11.28515625" customWidth="1"/>
  </cols>
  <sheetData>
    <row r="1" spans="1:10" x14ac:dyDescent="0.25">
      <c r="A1" s="59" t="s">
        <v>36</v>
      </c>
      <c r="B1" s="59"/>
      <c r="C1" s="59"/>
      <c r="D1" s="59"/>
      <c r="F1" s="60" t="s">
        <v>49</v>
      </c>
      <c r="G1" s="60"/>
      <c r="H1" s="60"/>
      <c r="I1" s="60"/>
    </row>
    <row r="2" spans="1:10" x14ac:dyDescent="0.25">
      <c r="A2" s="5" t="s">
        <v>10</v>
      </c>
      <c r="B2" s="16" t="s">
        <v>37</v>
      </c>
      <c r="C2" s="16" t="s">
        <v>16</v>
      </c>
      <c r="D2" s="16" t="s">
        <v>17</v>
      </c>
      <c r="F2" s="5" t="s">
        <v>10</v>
      </c>
      <c r="G2" s="5" t="s">
        <v>37</v>
      </c>
      <c r="H2" s="5" t="s">
        <v>16</v>
      </c>
      <c r="I2" s="5" t="s">
        <v>17</v>
      </c>
      <c r="J2" s="5" t="s">
        <v>50</v>
      </c>
    </row>
    <row r="3" spans="1:10" x14ac:dyDescent="0.25">
      <c r="A3" s="5">
        <v>1</v>
      </c>
      <c r="B3" s="5" t="s">
        <v>38</v>
      </c>
      <c r="C3" s="5">
        <v>61.099800000000002</v>
      </c>
      <c r="D3" s="5">
        <v>72.603499999999997</v>
      </c>
      <c r="F3" s="13">
        <v>1</v>
      </c>
      <c r="G3" s="13" t="s">
        <v>48</v>
      </c>
      <c r="H3" s="13">
        <v>61.25</v>
      </c>
      <c r="I3" s="13">
        <v>73.416669999999996</v>
      </c>
      <c r="J3" s="13">
        <v>0</v>
      </c>
    </row>
    <row r="4" spans="1:10" x14ac:dyDescent="0.25">
      <c r="A4" s="5">
        <v>2</v>
      </c>
      <c r="B4" s="5" t="s">
        <v>39</v>
      </c>
      <c r="C4" s="5">
        <v>60.934399999999997</v>
      </c>
      <c r="D4" s="5">
        <v>76.553100000000001</v>
      </c>
      <c r="F4" s="18">
        <v>2</v>
      </c>
      <c r="G4" s="37" t="s">
        <v>38</v>
      </c>
      <c r="H4" s="37">
        <v>61.099800000000002</v>
      </c>
      <c r="I4" s="37">
        <v>72.603499999999997</v>
      </c>
      <c r="J4" s="13">
        <f>6371*ACOS(SIN(RADIANS(H3))*SIN(RADIANS(H4))+COS(RADIANS(H3))*COS(RADIANS(H4))*COS((RADIANS(I3-I4))))</f>
        <v>46.684387073450516</v>
      </c>
    </row>
    <row r="5" spans="1:10" x14ac:dyDescent="0.25">
      <c r="A5" s="5">
        <v>3</v>
      </c>
      <c r="B5" s="5" t="s">
        <v>40</v>
      </c>
      <c r="C5" s="5">
        <v>61.004199999999997</v>
      </c>
      <c r="D5" s="5">
        <v>69.001900000000006</v>
      </c>
      <c r="F5" s="36">
        <v>3</v>
      </c>
      <c r="G5" s="37" t="s">
        <v>39</v>
      </c>
      <c r="H5" s="37">
        <v>60.934399999999997</v>
      </c>
      <c r="I5" s="37">
        <v>76.553100000000001</v>
      </c>
      <c r="J5" s="15">
        <f t="shared" ref="J5:J13" si="0">6371*ACOS(SIN(RADIANS(H4))*SIN(RADIANS(H5))+COS(RADIANS(H4))*COS(RADIANS(H5))*COS((RADIANS(I4-I5))))</f>
        <v>213.56221469177493</v>
      </c>
    </row>
    <row r="6" spans="1:10" x14ac:dyDescent="0.25">
      <c r="A6" s="5">
        <v>4</v>
      </c>
      <c r="B6" s="5" t="s">
        <v>41</v>
      </c>
      <c r="C6" s="5">
        <v>63.193100000000001</v>
      </c>
      <c r="D6" s="5">
        <v>75.437299999999993</v>
      </c>
      <c r="F6" s="37">
        <v>4</v>
      </c>
      <c r="G6" s="37" t="s">
        <v>45</v>
      </c>
      <c r="H6" s="37">
        <v>57.161299999999997</v>
      </c>
      <c r="I6" s="37">
        <v>65.525019999999998</v>
      </c>
      <c r="J6" s="15">
        <f t="shared" si="0"/>
        <v>756.01240896089814</v>
      </c>
    </row>
    <row r="7" spans="1:10" x14ac:dyDescent="0.25">
      <c r="A7" s="5">
        <v>5</v>
      </c>
      <c r="B7" s="5" t="s">
        <v>42</v>
      </c>
      <c r="C7" s="5">
        <v>12.10188</v>
      </c>
      <c r="D7" s="5">
        <v>15.225720000000001</v>
      </c>
      <c r="F7" s="36">
        <v>5</v>
      </c>
      <c r="G7" s="37" t="s">
        <v>40</v>
      </c>
      <c r="H7" s="37">
        <v>61.004199999999997</v>
      </c>
      <c r="I7" s="37">
        <v>69.001900000000006</v>
      </c>
      <c r="J7" s="15">
        <f t="shared" si="0"/>
        <v>471.06834230233233</v>
      </c>
    </row>
    <row r="8" spans="1:10" x14ac:dyDescent="0.25">
      <c r="A8" s="5">
        <v>6</v>
      </c>
      <c r="B8" s="5" t="s">
        <v>43</v>
      </c>
      <c r="C8" s="5">
        <v>66.083330000000004</v>
      </c>
      <c r="D8" s="5">
        <v>76.633330000000001</v>
      </c>
      <c r="F8" s="37">
        <v>6</v>
      </c>
      <c r="G8" s="37" t="s">
        <v>41</v>
      </c>
      <c r="H8" s="37">
        <v>63.193100000000001</v>
      </c>
      <c r="I8" s="37">
        <v>75.437299999999993</v>
      </c>
      <c r="J8" s="15">
        <f t="shared" si="0"/>
        <v>413.66555462811294</v>
      </c>
    </row>
    <row r="9" spans="1:10" x14ac:dyDescent="0.25">
      <c r="A9" s="5">
        <v>7</v>
      </c>
      <c r="B9" s="5" t="s">
        <v>44</v>
      </c>
      <c r="C9" s="5">
        <v>56.1128</v>
      </c>
      <c r="D9" s="5">
        <v>69.490200000000002</v>
      </c>
      <c r="F9" s="36">
        <v>7</v>
      </c>
      <c r="G9" s="37" t="s">
        <v>47</v>
      </c>
      <c r="H9" s="37">
        <v>55.45</v>
      </c>
      <c r="I9" s="37">
        <v>65.333299999999994</v>
      </c>
      <c r="J9" s="15">
        <f t="shared" si="0"/>
        <v>1031.7550749666941</v>
      </c>
    </row>
    <row r="10" spans="1:10" x14ac:dyDescent="0.25">
      <c r="A10" s="5">
        <v>8</v>
      </c>
      <c r="B10" s="5" t="s">
        <v>45</v>
      </c>
      <c r="C10" s="5">
        <v>57.161299999999997</v>
      </c>
      <c r="D10" s="5">
        <v>65.525019999999998</v>
      </c>
      <c r="F10" s="37">
        <v>8</v>
      </c>
      <c r="G10" s="37" t="s">
        <v>46</v>
      </c>
      <c r="H10" s="37">
        <v>54.988480000000003</v>
      </c>
      <c r="I10" s="37">
        <v>73.324240000000003</v>
      </c>
      <c r="J10" s="15">
        <f t="shared" si="0"/>
        <v>509.16926790807992</v>
      </c>
    </row>
    <row r="11" spans="1:10" x14ac:dyDescent="0.25">
      <c r="A11" s="5">
        <v>9</v>
      </c>
      <c r="B11" s="5" t="s">
        <v>46</v>
      </c>
      <c r="C11" s="5">
        <v>54.988480000000003</v>
      </c>
      <c r="D11" s="5">
        <v>73.324240000000003</v>
      </c>
      <c r="F11" s="36">
        <v>9</v>
      </c>
      <c r="G11" s="37" t="s">
        <v>44</v>
      </c>
      <c r="H11" s="37">
        <v>56.1128</v>
      </c>
      <c r="I11" s="37">
        <v>69.490200000000002</v>
      </c>
      <c r="J11" s="15">
        <f t="shared" si="0"/>
        <v>271.58925680880373</v>
      </c>
    </row>
    <row r="12" spans="1:10" x14ac:dyDescent="0.25">
      <c r="A12" s="5">
        <v>10</v>
      </c>
      <c r="B12" s="5" t="s">
        <v>47</v>
      </c>
      <c r="C12" s="5">
        <v>55.45</v>
      </c>
      <c r="D12" s="5">
        <v>65.333299999999994</v>
      </c>
      <c r="F12" s="37">
        <v>10</v>
      </c>
      <c r="G12" s="37" t="s">
        <v>42</v>
      </c>
      <c r="H12" s="37">
        <v>12.10188</v>
      </c>
      <c r="I12" s="37">
        <v>15.225720000000001</v>
      </c>
      <c r="J12" s="15">
        <f t="shared" si="0"/>
        <v>6727.1616507742019</v>
      </c>
    </row>
    <row r="13" spans="1:10" x14ac:dyDescent="0.25">
      <c r="A13" s="5">
        <v>11</v>
      </c>
      <c r="B13" s="5" t="s">
        <v>48</v>
      </c>
      <c r="C13" s="5">
        <v>61.25</v>
      </c>
      <c r="D13" s="5">
        <v>73.416669999999996</v>
      </c>
      <c r="F13" s="36">
        <v>11</v>
      </c>
      <c r="G13" s="37" t="s">
        <v>43</v>
      </c>
      <c r="H13" s="37">
        <v>66.083330000000004</v>
      </c>
      <c r="I13" s="37">
        <v>76.633330000000001</v>
      </c>
      <c r="J13" s="15">
        <f t="shared" si="0"/>
        <v>7514.8124934755324</v>
      </c>
    </row>
    <row r="14" spans="1:10" x14ac:dyDescent="0.25">
      <c r="F14" s="13">
        <v>10</v>
      </c>
      <c r="G14" s="12"/>
      <c r="H14" s="14"/>
      <c r="I14" s="14"/>
      <c r="J14">
        <f>SUM(J4:J13)</f>
        <v>17955.480651589882</v>
      </c>
    </row>
    <row r="15" spans="1:10" x14ac:dyDescent="0.25">
      <c r="B15" s="34" t="s">
        <v>51</v>
      </c>
      <c r="C15" s="35">
        <v>11</v>
      </c>
    </row>
    <row r="484" spans="61:63" x14ac:dyDescent="0.25">
      <c r="BI484" s="18" t="s">
        <v>38</v>
      </c>
      <c r="BJ484" s="18">
        <v>61.099800000000002</v>
      </c>
      <c r="BK484" s="18">
        <v>72.603499999999997</v>
      </c>
    </row>
    <row r="485" spans="61:63" x14ac:dyDescent="0.25">
      <c r="BI485" s="18" t="s">
        <v>39</v>
      </c>
      <c r="BJ485" s="18">
        <v>60.934399999999997</v>
      </c>
      <c r="BK485" s="18">
        <v>76.553100000000001</v>
      </c>
    </row>
    <row r="486" spans="61:63" x14ac:dyDescent="0.25">
      <c r="BI486" s="18" t="s">
        <v>40</v>
      </c>
      <c r="BJ486" s="18">
        <v>61.004199999999997</v>
      </c>
      <c r="BK486" s="18">
        <v>69.001900000000006</v>
      </c>
    </row>
    <row r="487" spans="61:63" x14ac:dyDescent="0.25">
      <c r="BI487" s="18" t="s">
        <v>41</v>
      </c>
      <c r="BJ487" s="18">
        <v>63.193100000000001</v>
      </c>
      <c r="BK487" s="18">
        <v>75.437299999999993</v>
      </c>
    </row>
    <row r="488" spans="61:63" x14ac:dyDescent="0.25">
      <c r="BI488" s="18" t="s">
        <v>42</v>
      </c>
      <c r="BJ488" s="18">
        <v>12.10188</v>
      </c>
      <c r="BK488" s="18">
        <v>15.225720000000001</v>
      </c>
    </row>
    <row r="489" spans="61:63" x14ac:dyDescent="0.25">
      <c r="BI489" s="18" t="s">
        <v>43</v>
      </c>
      <c r="BJ489" s="18">
        <v>66.083330000000004</v>
      </c>
      <c r="BK489" s="18">
        <v>76.633330000000001</v>
      </c>
    </row>
    <row r="490" spans="61:63" x14ac:dyDescent="0.25">
      <c r="BI490" s="18" t="s">
        <v>44</v>
      </c>
      <c r="BJ490" s="18">
        <v>56.1128</v>
      </c>
      <c r="BK490" s="18">
        <v>69.490200000000002</v>
      </c>
    </row>
    <row r="491" spans="61:63" x14ac:dyDescent="0.25">
      <c r="BI491" s="18" t="s">
        <v>45</v>
      </c>
      <c r="BJ491" s="18">
        <v>57.161299999999997</v>
      </c>
      <c r="BK491" s="18">
        <v>65.525019999999998</v>
      </c>
    </row>
    <row r="492" spans="61:63" x14ac:dyDescent="0.25">
      <c r="BI492" s="18" t="s">
        <v>46</v>
      </c>
      <c r="BJ492" s="18">
        <v>54.988480000000003</v>
      </c>
      <c r="BK492" s="18">
        <v>73.324240000000003</v>
      </c>
    </row>
    <row r="493" spans="61:63" x14ac:dyDescent="0.25">
      <c r="BI493" s="18" t="s">
        <v>47</v>
      </c>
      <c r="BJ493" s="18">
        <v>55.45</v>
      </c>
      <c r="BK493" s="18">
        <v>65.333299999999994</v>
      </c>
    </row>
  </sheetData>
  <mergeCells count="2">
    <mergeCell ref="A1:D1"/>
    <mergeCell ref="F1:I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3" name="Button 2">
              <controlPr defaultSize="0" print="0" autoFill="0" autoPict="0" macro="[0]!Упорядочить_таблицу">
                <anchor moveWithCells="1" sizeWithCells="1">
                  <from>
                    <xdr:col>5</xdr:col>
                    <xdr:colOff>571500</xdr:colOff>
                    <xdr:row>14</xdr:row>
                    <xdr:rowOff>180975</xdr:rowOff>
                  </from>
                  <to>
                    <xdr:col>7</xdr:col>
                    <xdr:colOff>9525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4" name="Button 3">
              <controlPr defaultSize="0" print="0" autoFill="0" autoPict="0" macro="[0]!Сброс_таблицы">
                <anchor moveWithCells="1" siz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742950</xdr:colOff>
                    <xdr:row>17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Задача № 1</vt:lpstr>
      <vt:lpstr>Задача № 2 (Общая)</vt:lpstr>
      <vt:lpstr>Задача № 2 (9 городов)</vt:lpstr>
      <vt:lpstr>Задача № 2 (11 городов)</vt:lpstr>
      <vt:lpstr>Задача №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2021-03-05T06:42:39Z</dcterms:modified>
</cp:coreProperties>
</file>