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5" i="1"/>
  <c r="D4" i="1"/>
  <c r="G2" i="1" s="1"/>
  <c r="D6" i="1" l="1"/>
  <c r="H2" i="1" s="1"/>
  <c r="J2" i="1" s="1"/>
  <c r="K2" i="1" s="1"/>
  <c r="G3" i="1" l="1"/>
  <c r="I2" i="1"/>
  <c r="H3" i="1" l="1"/>
  <c r="J3" i="1"/>
  <c r="K3" i="1" s="1"/>
  <c r="L2" i="1"/>
  <c r="M2" i="1"/>
  <c r="M3" i="1" l="1"/>
  <c r="L3" i="1"/>
  <c r="I3" i="1"/>
  <c r="G4" i="1"/>
  <c r="J4" i="1" l="1"/>
  <c r="M4" i="1" s="1"/>
  <c r="H4" i="1"/>
  <c r="L4" i="1" l="1"/>
  <c r="K4" i="1"/>
  <c r="G5" i="1"/>
  <c r="I4" i="1"/>
  <c r="H5" i="1" l="1"/>
  <c r="G6" i="1" s="1"/>
  <c r="J5" i="1"/>
  <c r="I5" i="1"/>
  <c r="M5" i="1" l="1"/>
  <c r="L5" i="1"/>
  <c r="K5" i="1"/>
  <c r="H6" i="1"/>
  <c r="G7" i="1" s="1"/>
  <c r="J6" i="1"/>
  <c r="I6" i="1"/>
  <c r="M6" i="1" l="1"/>
  <c r="K6" i="1"/>
  <c r="L6" i="1"/>
  <c r="H7" i="1"/>
  <c r="G8" i="1" s="1"/>
  <c r="J7" i="1"/>
  <c r="I7" i="1"/>
  <c r="K7" i="1" l="1"/>
  <c r="M7" i="1"/>
  <c r="L7" i="1"/>
  <c r="H8" i="1"/>
  <c r="J8" i="1"/>
  <c r="I8" i="1"/>
  <c r="M8" i="1" l="1"/>
  <c r="L8" i="1"/>
  <c r="K8" i="1"/>
</calcChain>
</file>

<file path=xl/sharedStrings.xml><?xml version="1.0" encoding="utf-8"?>
<sst xmlns="http://schemas.openxmlformats.org/spreadsheetml/2006/main" count="14" uniqueCount="14">
  <si>
    <t>Вариант 14</t>
  </si>
  <si>
    <t>min</t>
  </si>
  <si>
    <t>max</t>
  </si>
  <si>
    <t>r</t>
  </si>
  <si>
    <t>h</t>
  </si>
  <si>
    <t>x</t>
  </si>
  <si>
    <t>x+h</t>
  </si>
  <si>
    <t>xi</t>
  </si>
  <si>
    <t>ni</t>
  </si>
  <si>
    <t>wi</t>
  </si>
  <si>
    <t>mi</t>
  </si>
  <si>
    <t>ni/h</t>
  </si>
  <si>
    <t>Вывод: данная выборка не подчиняется законам нормального распределения.</t>
  </si>
  <si>
    <t>Вывод: не подчиняется законам нормального распределения.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</si>
</sst>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7D7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Гистограмма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Лист1!$J$2:$J$8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7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1-4F84-94FA-4A48053F7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7746864"/>
        <c:axId val="367743336"/>
      </c:barChart>
      <c:catAx>
        <c:axId val="3677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743336"/>
        <c:crosses val="autoZero"/>
        <c:auto val="1"/>
        <c:lblAlgn val="ctr"/>
        <c:lblOffset val="100"/>
        <c:noMultiLvlLbl val="0"/>
      </c:catAx>
      <c:valAx>
        <c:axId val="36774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74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Полигон относительных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Лист1!$I$2:$I$8</c:f>
              <c:numCache>
                <c:formatCode>General</c:formatCode>
                <c:ptCount val="7"/>
                <c:pt idx="0">
                  <c:v>10.127391130580108</c:v>
                </c:pt>
                <c:pt idx="1">
                  <c:v>12.382173391740327</c:v>
                </c:pt>
                <c:pt idx="2">
                  <c:v>14.636955652900543</c:v>
                </c:pt>
                <c:pt idx="3">
                  <c:v>16.891737914060762</c:v>
                </c:pt>
                <c:pt idx="4">
                  <c:v>19.146520175220978</c:v>
                </c:pt>
                <c:pt idx="5">
                  <c:v>21.401302436381201</c:v>
                </c:pt>
                <c:pt idx="6">
                  <c:v>23.656084697541417</c:v>
                </c:pt>
              </c:numCache>
            </c:numRef>
          </c:xVal>
          <c:yVal>
            <c:numRef>
              <c:f>Лист1!$K$2:$K$8</c:f>
              <c:numCache>
                <c:formatCode>General</c:formatCode>
                <c:ptCount val="7"/>
                <c:pt idx="0">
                  <c:v>3.15E-2</c:v>
                </c:pt>
                <c:pt idx="1">
                  <c:v>4.2000000000000003E-2</c:v>
                </c:pt>
                <c:pt idx="2">
                  <c:v>3.15E-2</c:v>
                </c:pt>
                <c:pt idx="3">
                  <c:v>7.350000000000001E-2</c:v>
                </c:pt>
                <c:pt idx="4">
                  <c:v>2.1000000000000001E-2</c:v>
                </c:pt>
                <c:pt idx="5">
                  <c:v>1.0500000000000001E-2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4-40C4-97B6-2EC2EB89A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152624"/>
        <c:axId val="367268104"/>
      </c:scatterChart>
      <c:valAx>
        <c:axId val="45515262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7268104"/>
        <c:crosses val="autoZero"/>
        <c:crossBetween val="midCat"/>
      </c:valAx>
      <c:valAx>
        <c:axId val="36726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15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кумулятивная кривая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Лист1!$I$2:$I$8</c:f>
              <c:numCache>
                <c:formatCode>General</c:formatCode>
                <c:ptCount val="7"/>
                <c:pt idx="0">
                  <c:v>10.127391130580108</c:v>
                </c:pt>
                <c:pt idx="1">
                  <c:v>12.382173391740327</c:v>
                </c:pt>
                <c:pt idx="2">
                  <c:v>14.636955652900543</c:v>
                </c:pt>
                <c:pt idx="3">
                  <c:v>16.891737914060762</c:v>
                </c:pt>
                <c:pt idx="4">
                  <c:v>19.146520175220978</c:v>
                </c:pt>
                <c:pt idx="5">
                  <c:v>21.401302436381201</c:v>
                </c:pt>
                <c:pt idx="6">
                  <c:v>23.656084697541417</c:v>
                </c:pt>
              </c:numCache>
            </c:numRef>
          </c:xVal>
          <c:yVal>
            <c:numRef>
              <c:f>Лист1!$L$2:$L$8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17</c:v>
                </c:pt>
                <c:pt idx="4">
                  <c:v>19</c:v>
                </c:pt>
                <c:pt idx="5">
                  <c:v>20</c:v>
                </c:pt>
                <c:pt idx="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9-4281-977D-C089E3D2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24512"/>
        <c:axId val="368523728"/>
      </c:scatterChart>
      <c:valAx>
        <c:axId val="36852451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523728"/>
        <c:crosses val="autoZero"/>
        <c:crossBetween val="midCat"/>
      </c:valAx>
      <c:valAx>
        <c:axId val="3685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52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8</xdr:row>
      <xdr:rowOff>190500</xdr:rowOff>
    </xdr:from>
    <xdr:to>
      <xdr:col>15</xdr:col>
      <xdr:colOff>438150</xdr:colOff>
      <xdr:row>21</xdr:row>
      <xdr:rowOff>19050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714375</xdr:colOff>
      <xdr:row>8</xdr:row>
      <xdr:rowOff>195262</xdr:rowOff>
    </xdr:from>
    <xdr:to>
      <xdr:col>8</xdr:col>
      <xdr:colOff>295275</xdr:colOff>
      <xdr:row>21</xdr:row>
      <xdr:rowOff>4762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442912</xdr:colOff>
      <xdr:row>8</xdr:row>
      <xdr:rowOff>185737</xdr:rowOff>
    </xdr:from>
    <xdr:to>
      <xdr:col>22</xdr:col>
      <xdr:colOff>595312</xdr:colOff>
      <xdr:row>21</xdr:row>
      <xdr:rowOff>28575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ther\&#1063;&#1090;&#1086;&#1073;&#1099;%20&#1089;&#1076;&#1077;&#1083;&#1072;&#1090;&#1100;\Samrab_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0">
          <cell r="L10">
            <v>6.0535856119037081</v>
          </cell>
          <cell r="M10">
            <v>3</v>
          </cell>
          <cell r="N10">
            <v>3.15E-2</v>
          </cell>
          <cell r="O10">
            <v>3</v>
          </cell>
        </row>
        <row r="11">
          <cell r="L11">
            <v>8.1607568357111244</v>
          </cell>
          <cell r="M11">
            <v>2</v>
          </cell>
          <cell r="N11">
            <v>2.1000000000000001E-2</v>
          </cell>
          <cell r="O11">
            <v>5</v>
          </cell>
        </row>
        <row r="12">
          <cell r="L12">
            <v>10.267928059518541</v>
          </cell>
          <cell r="M12">
            <v>6</v>
          </cell>
          <cell r="N12">
            <v>6.3E-2</v>
          </cell>
          <cell r="O12">
            <v>11</v>
          </cell>
        </row>
        <row r="13">
          <cell r="L13">
            <v>12.375099283325957</v>
          </cell>
          <cell r="M13">
            <v>3</v>
          </cell>
          <cell r="N13">
            <v>3.15E-2</v>
          </cell>
          <cell r="O13">
            <v>14</v>
          </cell>
        </row>
        <row r="14">
          <cell r="L14">
            <v>14.482270507133373</v>
          </cell>
          <cell r="M14">
            <v>3</v>
          </cell>
          <cell r="N14">
            <v>3.15E-2</v>
          </cell>
          <cell r="O14">
            <v>17</v>
          </cell>
        </row>
        <row r="15">
          <cell r="L15">
            <v>16.589441730940791</v>
          </cell>
          <cell r="M15">
            <v>2</v>
          </cell>
          <cell r="N15">
            <v>2.1000000000000001E-2</v>
          </cell>
          <cell r="O15">
            <v>19</v>
          </cell>
        </row>
        <row r="16">
          <cell r="L16">
            <v>18.696612954748204</v>
          </cell>
          <cell r="M16">
            <v>1</v>
          </cell>
          <cell r="N16">
            <v>1.0500000000000001E-2</v>
          </cell>
          <cell r="O1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D24" sqref="D24:K24"/>
    </sheetView>
  </sheetViews>
  <sheetFormatPr defaultRowHeight="15" x14ac:dyDescent="0.25"/>
  <cols>
    <col min="1" max="1" width="10.85546875" style="5" bestFit="1" customWidth="1"/>
    <col min="2" max="16384" width="9.140625" style="5"/>
  </cols>
  <sheetData>
    <row r="1" spans="1:18" ht="15.75" thickBot="1" x14ac:dyDescent="0.3">
      <c r="A1" s="4" t="s">
        <v>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8" ht="19.5" thickBot="1" x14ac:dyDescent="0.3">
      <c r="A2" s="11">
        <v>9</v>
      </c>
      <c r="G2" s="4">
        <f>D4</f>
        <v>9</v>
      </c>
      <c r="H2" s="4">
        <f>G2+$D$7</f>
        <v>11.254782261160218</v>
      </c>
      <c r="I2" s="4">
        <f>AVERAGE(G2:H2)</f>
        <v>10.127391130580108</v>
      </c>
      <c r="J2" s="4">
        <f>COUNTIFS($A$2:$A$96, "&gt;=" &amp; G2, $A$2:$A$96, "&lt;=" &amp; H2)</f>
        <v>3</v>
      </c>
      <c r="K2" s="4">
        <f>J2*0.0105</f>
        <v>3.15E-2</v>
      </c>
      <c r="L2" s="4">
        <f>J2</f>
        <v>3</v>
      </c>
      <c r="M2" s="4">
        <f>J2/$D$7</f>
        <v>1.3305054113989365</v>
      </c>
    </row>
    <row r="3" spans="1:18" ht="19.5" thickBot="1" x14ac:dyDescent="0.3">
      <c r="A3" s="11">
        <v>11</v>
      </c>
      <c r="B3" s="6"/>
      <c r="C3" s="6"/>
      <c r="D3" s="6"/>
      <c r="E3" s="6"/>
      <c r="F3" s="6"/>
      <c r="G3" s="4">
        <f>H2</f>
        <v>11.254782261160218</v>
      </c>
      <c r="H3" s="4">
        <f>G3+$D$7</f>
        <v>13.509564522320435</v>
      </c>
      <c r="I3" s="4">
        <f>AVERAGE(G3:H3)</f>
        <v>12.382173391740327</v>
      </c>
      <c r="J3" s="4">
        <f t="shared" ref="J3:J8" si="0">COUNTIFS($A$2:$A$96, "&gt;=" &amp; G3, $A$2:$A$96, "&lt;=" &amp; H3)</f>
        <v>4</v>
      </c>
      <c r="K3" s="4">
        <f>J3*0.0105</f>
        <v>4.2000000000000003E-2</v>
      </c>
      <c r="L3" s="4">
        <f>J3+L2</f>
        <v>7</v>
      </c>
      <c r="M3" s="4">
        <f>J3/$D$7</f>
        <v>1.774007215198582</v>
      </c>
      <c r="N3" s="6"/>
      <c r="O3" s="6"/>
      <c r="P3" s="6"/>
      <c r="Q3" s="6"/>
      <c r="R3" s="7"/>
    </row>
    <row r="4" spans="1:18" ht="19.5" thickBot="1" x14ac:dyDescent="0.3">
      <c r="A4" s="11">
        <v>11</v>
      </c>
      <c r="D4" s="8">
        <f>MIN(A2:A21)</f>
        <v>9</v>
      </c>
      <c r="E4" s="8" t="s">
        <v>1</v>
      </c>
      <c r="G4" s="4">
        <f>H3</f>
        <v>13.509564522320435</v>
      </c>
      <c r="H4" s="4">
        <f>G4+$D$7</f>
        <v>15.764346783480653</v>
      </c>
      <c r="I4" s="4">
        <f t="shared" ref="I4:I8" si="1">AVERAGE(G4:H4)</f>
        <v>14.636955652900543</v>
      </c>
      <c r="J4" s="4">
        <f t="shared" si="0"/>
        <v>3</v>
      </c>
      <c r="K4" s="4">
        <f t="shared" ref="K3:K8" si="2">J4*0.0105</f>
        <v>3.15E-2</v>
      </c>
      <c r="L4" s="4">
        <f t="shared" ref="L4:L8" si="3">J4+L3</f>
        <v>10</v>
      </c>
      <c r="M4" s="4">
        <f>J4/$D$7</f>
        <v>1.3305054113989365</v>
      </c>
    </row>
    <row r="5" spans="1:18" ht="19.5" thickBot="1" x14ac:dyDescent="0.3">
      <c r="A5" s="11">
        <v>12</v>
      </c>
      <c r="D5" s="8">
        <f>MAX(A2:A21)</f>
        <v>21</v>
      </c>
      <c r="E5" s="8" t="s">
        <v>2</v>
      </c>
      <c r="G5" s="4">
        <f>H4</f>
        <v>15.764346783480653</v>
      </c>
      <c r="H5" s="4">
        <f>G5+$D$7</f>
        <v>18.01912904464087</v>
      </c>
      <c r="I5" s="4">
        <f t="shared" si="1"/>
        <v>16.891737914060762</v>
      </c>
      <c r="J5" s="4">
        <f t="shared" si="0"/>
        <v>7</v>
      </c>
      <c r="K5" s="4">
        <f t="shared" si="2"/>
        <v>7.350000000000001E-2</v>
      </c>
      <c r="L5" s="4">
        <f t="shared" si="3"/>
        <v>17</v>
      </c>
      <c r="M5" s="4">
        <f>J5/$D$7</f>
        <v>3.1045126265975185</v>
      </c>
    </row>
    <row r="6" spans="1:18" ht="19.5" thickBot="1" x14ac:dyDescent="0.3">
      <c r="A6" s="11">
        <v>13</v>
      </c>
      <c r="D6" s="8">
        <f>D5-D4</f>
        <v>12</v>
      </c>
      <c r="E6" s="8" t="s">
        <v>3</v>
      </c>
      <c r="G6" s="4">
        <f>H5</f>
        <v>18.01912904464087</v>
      </c>
      <c r="H6" s="4">
        <f>G6+$D$7</f>
        <v>20.273911305801089</v>
      </c>
      <c r="I6" s="4">
        <f t="shared" si="1"/>
        <v>19.146520175220978</v>
      </c>
      <c r="J6" s="4">
        <f t="shared" si="0"/>
        <v>2</v>
      </c>
      <c r="K6" s="4">
        <f t="shared" si="2"/>
        <v>2.1000000000000001E-2</v>
      </c>
      <c r="L6" s="4">
        <f t="shared" si="3"/>
        <v>19</v>
      </c>
      <c r="M6" s="4">
        <f>J6/$D$7</f>
        <v>0.88700360759929098</v>
      </c>
    </row>
    <row r="7" spans="1:18" ht="19.5" thickBot="1" x14ac:dyDescent="0.3">
      <c r="A7" s="11">
        <v>13</v>
      </c>
      <c r="D7" s="8">
        <f>D6/(1+3.322*LOG10(20))</f>
        <v>2.254782261160218</v>
      </c>
      <c r="E7" s="9" t="s">
        <v>4</v>
      </c>
      <c r="G7" s="4">
        <f>H6</f>
        <v>20.273911305801089</v>
      </c>
      <c r="H7" s="4">
        <f>G7+$D$7</f>
        <v>22.528693566961309</v>
      </c>
      <c r="I7" s="4">
        <f t="shared" si="1"/>
        <v>21.401302436381201</v>
      </c>
      <c r="J7" s="4">
        <f t="shared" si="0"/>
        <v>1</v>
      </c>
      <c r="K7" s="4">
        <f t="shared" si="2"/>
        <v>1.0500000000000001E-2</v>
      </c>
      <c r="L7" s="4">
        <f t="shared" si="3"/>
        <v>20</v>
      </c>
      <c r="M7" s="4">
        <f>J7/$D$7</f>
        <v>0.44350180379964549</v>
      </c>
    </row>
    <row r="8" spans="1:18" ht="19.5" thickBot="1" x14ac:dyDescent="0.3">
      <c r="A8" s="11">
        <v>13</v>
      </c>
      <c r="G8" s="4">
        <f>H7</f>
        <v>22.528693566961309</v>
      </c>
      <c r="H8" s="4">
        <f>G8+$D$7</f>
        <v>24.783475828121528</v>
      </c>
      <c r="I8" s="4">
        <f t="shared" si="1"/>
        <v>23.656084697541417</v>
      </c>
      <c r="J8" s="4">
        <f t="shared" si="0"/>
        <v>0</v>
      </c>
      <c r="K8" s="4">
        <f t="shared" si="2"/>
        <v>0</v>
      </c>
      <c r="L8" s="4">
        <f t="shared" si="3"/>
        <v>20</v>
      </c>
      <c r="M8" s="4">
        <f>J8/$D$7</f>
        <v>0</v>
      </c>
    </row>
    <row r="9" spans="1:18" ht="19.5" thickBot="1" x14ac:dyDescent="0.3">
      <c r="A9" s="11">
        <v>14</v>
      </c>
    </row>
    <row r="10" spans="1:18" ht="19.5" thickBot="1" x14ac:dyDescent="0.3">
      <c r="A10" s="11">
        <v>14</v>
      </c>
    </row>
    <row r="11" spans="1:18" ht="19.5" thickBot="1" x14ac:dyDescent="0.3">
      <c r="A11" s="11">
        <v>15</v>
      </c>
    </row>
    <row r="12" spans="1:18" ht="19.5" thickBot="1" x14ac:dyDescent="0.3">
      <c r="A12" s="11">
        <v>16</v>
      </c>
    </row>
    <row r="13" spans="1:18" ht="19.5" thickBot="1" x14ac:dyDescent="0.3">
      <c r="A13" s="11">
        <v>16</v>
      </c>
    </row>
    <row r="14" spans="1:18" ht="19.5" thickBot="1" x14ac:dyDescent="0.3">
      <c r="A14" s="11">
        <v>16</v>
      </c>
    </row>
    <row r="15" spans="1:18" ht="19.5" thickBot="1" x14ac:dyDescent="0.3">
      <c r="A15" s="11">
        <v>17</v>
      </c>
    </row>
    <row r="16" spans="1:18" ht="19.5" thickBot="1" x14ac:dyDescent="0.3">
      <c r="A16" s="11">
        <v>17</v>
      </c>
    </row>
    <row r="17" spans="1:11" ht="19.5" thickBot="1" x14ac:dyDescent="0.3">
      <c r="A17" s="11">
        <v>18</v>
      </c>
    </row>
    <row r="18" spans="1:11" ht="19.5" thickBot="1" x14ac:dyDescent="0.3">
      <c r="A18" s="11">
        <v>18</v>
      </c>
    </row>
    <row r="19" spans="1:11" ht="19.5" thickBot="1" x14ac:dyDescent="0.3">
      <c r="A19" s="10">
        <v>19</v>
      </c>
    </row>
    <row r="20" spans="1:11" ht="19.5" thickBot="1" x14ac:dyDescent="0.3">
      <c r="A20" s="11">
        <v>20</v>
      </c>
    </row>
    <row r="21" spans="1:11" ht="19.5" thickBot="1" x14ac:dyDescent="0.3">
      <c r="A21" s="11">
        <v>21</v>
      </c>
    </row>
    <row r="23" spans="1:11" ht="15.75" thickBot="1" x14ac:dyDescent="0.3"/>
    <row r="24" spans="1:11" ht="15.75" thickBot="1" x14ac:dyDescent="0.3">
      <c r="D24" s="12" t="s">
        <v>13</v>
      </c>
      <c r="E24" s="13"/>
      <c r="F24" s="13"/>
      <c r="G24" s="13"/>
      <c r="H24" s="13"/>
      <c r="I24" s="13"/>
      <c r="J24" s="13"/>
      <c r="K24" s="14"/>
    </row>
    <row r="33" spans="7:14" ht="15.75" thickBot="1" x14ac:dyDescent="0.3"/>
    <row r="34" spans="7:14" ht="15.75" thickBot="1" x14ac:dyDescent="0.3">
      <c r="G34" s="1" t="s">
        <v>12</v>
      </c>
      <c r="H34" s="2"/>
      <c r="I34" s="2"/>
      <c r="J34" s="2"/>
      <c r="K34" s="2"/>
      <c r="L34" s="2"/>
      <c r="M34" s="2"/>
      <c r="N34" s="3"/>
    </row>
  </sheetData>
  <sortState ref="A2:A20">
    <sortCondition ref="A2"/>
  </sortState>
  <mergeCells count="2">
    <mergeCell ref="G34:N34"/>
    <mergeCell ref="D24:K24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2021-04-27T08:55:05Z</dcterms:modified>
</cp:coreProperties>
</file>