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B:\ДЗ\Стат. методы и модели упр\"/>
    </mc:Choice>
  </mc:AlternateContent>
  <xr:revisionPtr revIDLastSave="0" documentId="13_ncr:1_{7B6E097E-7126-4C64-B5B2-4B5DB6B41C98}" xr6:coauthVersionLast="46" xr6:coauthVersionMax="46" xr10:uidLastSave="{00000000-0000-0000-0000-000000000000}"/>
  <bookViews>
    <workbookView xWindow="23835" yWindow="2265" windowWidth="28800" windowHeight="15435" activeTab="7" xr2:uid="{00000000-000D-0000-FFFF-FFFF00000000}"/>
  </bookViews>
  <sheets>
    <sheet name="Исходная 1" sheetId="1" r:id="rId1"/>
    <sheet name="Вариант 16_1" sheetId="6" r:id="rId2"/>
    <sheet name="Исходная 2" sheetId="3" r:id="rId3"/>
    <sheet name="Вариант 16_2" sheetId="7" r:id="rId4"/>
    <sheet name="Исходная 3" sheetId="4" r:id="rId5"/>
    <sheet name="Вариант 16_3" sheetId="8" r:id="rId6"/>
    <sheet name="Исходная 4" sheetId="5" r:id="rId7"/>
    <sheet name="Вариант 16_4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9" l="1"/>
  <c r="B35" i="9" s="1"/>
  <c r="B31" i="9"/>
  <c r="A31" i="9"/>
  <c r="B33" i="9" s="1"/>
  <c r="C46" i="9"/>
  <c r="B50" i="9" s="1"/>
  <c r="B46" i="9"/>
  <c r="A46" i="9"/>
  <c r="B48" i="9" s="1"/>
  <c r="K36" i="8"/>
  <c r="C37" i="8"/>
  <c r="B35" i="8"/>
  <c r="B33" i="8"/>
  <c r="C51" i="8"/>
  <c r="B49" i="8"/>
  <c r="B47" i="8"/>
  <c r="A41" i="8"/>
  <c r="B41" i="8"/>
  <c r="C41" i="8"/>
  <c r="C45" i="8" s="1"/>
  <c r="D41" i="8"/>
  <c r="E41" i="8"/>
  <c r="F41" i="8"/>
  <c r="B40" i="8"/>
  <c r="C40" i="8"/>
  <c r="D40" i="8"/>
  <c r="E40" i="8"/>
  <c r="F40" i="8"/>
  <c r="A40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B5" i="8"/>
  <c r="C5" i="8"/>
  <c r="D5" i="8"/>
  <c r="E5" i="8"/>
  <c r="A5" i="8"/>
  <c r="K36" i="7"/>
  <c r="D59" i="7"/>
  <c r="D54" i="7"/>
  <c r="B51" i="7"/>
  <c r="A49" i="7"/>
  <c r="C49" i="7"/>
  <c r="D49" i="7"/>
  <c r="D31" i="7"/>
  <c r="D36" i="7" s="1"/>
  <c r="C31" i="7"/>
  <c r="A31" i="7"/>
  <c r="B31" i="7" s="1"/>
  <c r="D41" i="7" s="1"/>
  <c r="D45" i="8"/>
  <c r="D45" i="6"/>
  <c r="B49" i="6" s="1"/>
  <c r="C45" i="6"/>
  <c r="A45" i="6"/>
  <c r="B47" i="6" s="1"/>
  <c r="D31" i="6"/>
  <c r="B35" i="6" s="1"/>
  <c r="C31" i="6"/>
  <c r="A31" i="6"/>
  <c r="B31" i="6" s="1"/>
  <c r="D37" i="6" s="1"/>
  <c r="A45" i="8" l="1"/>
  <c r="D31" i="8"/>
  <c r="A31" i="8"/>
  <c r="C31" i="8"/>
  <c r="B33" i="7"/>
  <c r="B45" i="8"/>
  <c r="B45" i="6"/>
  <c r="D51" i="6" s="1"/>
  <c r="B33" i="6"/>
  <c r="K36" i="6" s="1"/>
  <c r="B31" i="8" l="1"/>
  <c r="B49" i="7"/>
  <c r="C21" i="5" l="1"/>
  <c r="B25" i="5" s="1"/>
  <c r="B21" i="5"/>
  <c r="A21" i="5"/>
  <c r="B23" i="5" s="1"/>
  <c r="B9" i="5"/>
  <c r="B7" i="5"/>
  <c r="C5" i="5"/>
  <c r="B5" i="5"/>
  <c r="A5" i="5"/>
  <c r="G35" i="4"/>
  <c r="B34" i="4"/>
  <c r="D30" i="4"/>
  <c r="C30" i="4"/>
  <c r="A30" i="4"/>
  <c r="B30" i="4" s="1"/>
  <c r="C36" i="4" s="1"/>
  <c r="B32" i="4"/>
  <c r="B7" i="4"/>
  <c r="B9" i="4"/>
  <c r="C11" i="4"/>
  <c r="D5" i="4"/>
  <c r="C5" i="4"/>
  <c r="A5" i="4"/>
  <c r="Q27" i="3"/>
  <c r="D36" i="3"/>
  <c r="B28" i="3"/>
  <c r="D31" i="3"/>
  <c r="B7" i="3"/>
  <c r="D26" i="3"/>
  <c r="C26" i="3"/>
  <c r="A26" i="3"/>
  <c r="C5" i="3"/>
  <c r="D5" i="3"/>
  <c r="D10" i="3" s="1"/>
  <c r="A5" i="3"/>
  <c r="D28" i="1"/>
  <c r="B26" i="1"/>
  <c r="B24" i="1"/>
  <c r="D22" i="1"/>
  <c r="C22" i="1"/>
  <c r="A22" i="1"/>
  <c r="B22" i="1" s="1"/>
  <c r="B5" i="1"/>
  <c r="D11" i="1"/>
  <c r="B9" i="1"/>
  <c r="B7" i="1"/>
  <c r="D5" i="1"/>
  <c r="C5" i="1"/>
  <c r="A5" i="1"/>
  <c r="B5" i="4" l="1"/>
  <c r="B26" i="3"/>
  <c r="B5" i="3"/>
  <c r="D15" i="3" s="1"/>
</calcChain>
</file>

<file path=xl/sharedStrings.xml><?xml version="1.0" encoding="utf-8"?>
<sst xmlns="http://schemas.openxmlformats.org/spreadsheetml/2006/main" count="101" uniqueCount="28">
  <si>
    <t>№</t>
  </si>
  <si>
    <t>X</t>
  </si>
  <si>
    <r>
      <rPr>
        <b/>
        <sz val="11"/>
        <color theme="1"/>
        <rFont val="Calibri"/>
        <family val="2"/>
        <charset val="204"/>
        <scheme val="minor"/>
      </rPr>
      <t>Вывод.</t>
    </r>
    <r>
      <rPr>
        <sz val="11"/>
        <color theme="1"/>
        <rFont val="Calibri"/>
        <family val="2"/>
        <scheme val="minor"/>
      </rPr>
      <t xml:space="preserve"> Эффективной оценкой параметра λ в распределении Пуассона по ММП является формула (2.9), т. е. следует принять
λ≈ = x 47,18.</t>
    </r>
  </si>
  <si>
    <t>n</t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</si>
  <si>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scheme val="minor"/>
      </rPr>
      <t>. Эффективной оценкой параметра p в биномиальном
распределении по ММП является первая формула, т. е. следует принять</t>
    </r>
  </si>
  <si>
    <t>Вывод. Эффективной оценкой параметра λ в показательном
распределении по ММП является первая формула, т. е. следует принять</t>
  </si>
  <si>
    <t>Вывод. При малых выборках оценка СКО получилась не очень
«хорошей», однако при больших выборках результат значительно
улучшился.</t>
  </si>
  <si>
    <t>№ варианта</t>
  </si>
  <si>
    <r>
      <t>N</t>
    </r>
    <r>
      <rPr>
        <vertAlign val="subscript"/>
        <sz val="13"/>
        <color theme="1"/>
        <rFont val="Times New Roman"/>
        <family val="1"/>
        <charset val="204"/>
      </rPr>
      <t>1</t>
    </r>
  </si>
  <si>
    <r>
      <t>N</t>
    </r>
    <r>
      <rPr>
        <vertAlign val="subscript"/>
        <sz val="13"/>
        <color theme="1"/>
        <rFont val="Times New Roman"/>
        <family val="1"/>
        <charset val="204"/>
      </rPr>
      <t>2</t>
    </r>
  </si>
  <si>
    <t>g</t>
  </si>
  <si>
    <t>l</t>
  </si>
  <si>
    <t>p</t>
  </si>
  <si>
    <t>a</t>
  </si>
  <si>
    <t>s</t>
  </si>
  <si>
    <t>N</t>
  </si>
  <si>
    <r>
      <t>x</t>
    </r>
    <r>
      <rPr>
        <vertAlign val="subscript"/>
        <sz val="13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</si>
  <si>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3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</si>
  <si>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3"/>
        <color theme="1"/>
        <rFont val="Times New Roman"/>
        <family val="1"/>
        <charset val="204"/>
      </rPr>
      <t>3</t>
    </r>
  </si>
  <si>
    <r>
      <t>x</t>
    </r>
    <r>
      <rPr>
        <vertAlign val="subscript"/>
        <sz val="13"/>
        <color theme="1"/>
        <rFont val="Times New Roman"/>
        <family val="1"/>
        <charset val="204"/>
      </rPr>
      <t>4</t>
    </r>
  </si>
  <si>
    <r>
      <t>x</t>
    </r>
    <r>
      <rPr>
        <vertAlign val="subscript"/>
        <sz val="13"/>
        <color theme="1"/>
        <rFont val="Times New Roman"/>
        <family val="1"/>
        <charset val="204"/>
      </rPr>
      <t>5</t>
    </r>
  </si>
  <si>
    <r>
      <t>x</t>
    </r>
    <r>
      <rPr>
        <vertAlign val="subscript"/>
        <sz val="13"/>
        <color theme="1"/>
        <rFont val="Times New Roman"/>
        <family val="1"/>
        <charset val="204"/>
      </rPr>
      <t>6</t>
    </r>
  </si>
  <si>
    <t>m</t>
  </si>
  <si>
    <r>
      <t>D</t>
    </r>
    <r>
      <rPr>
        <sz val="13"/>
        <color theme="1"/>
        <rFont val="Times New Roman"/>
        <family val="1"/>
        <charset val="204"/>
      </rPr>
      <t>, %</t>
    </r>
  </si>
  <si>
    <t>ДАНО</t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</si>
  <si>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scheme val="minor"/>
      </rPr>
      <t>. Эффективной оценкой параметра λ в распределении Пуассона по ММП является формула (2.9), т. е. следует принять</t>
    </r>
  </si>
  <si>
    <t>Вывод. Эффективной оценкой параметра p в биномиальном
распределении по ММП является первая формула, т. е. следует принять</t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</si>
  <si>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charset val="204"/>
        <scheme val="minor"/>
      </rPr>
      <t>. При малых выборках оценка СКО получилась не очень «хорошей», однако при больших выборках результат значительно
улучшился.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</si>
</sst>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vertAlign val="subscript"/>
      <sz val="13"/>
      <color theme="1"/>
      <name val="Times New Roman"/>
      <family val="1"/>
      <charset val="204"/>
    </font>
    <font>
      <sz val="13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100012</xdr:colOff>
      <xdr:row>6</xdr:row>
      <xdr:rowOff>23812</xdr:rowOff>
    </xdr:from>
    <xdr:ext cx="4285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6EFC2B8-7847-482B-B07E-056E7C62371A}"/>
                </a:ext>
              </a:extLst>
            </xdr:cNvPr>
            <xdr:cNvSpPr txBox="1"/>
          </xdr:nvSpPr>
          <xdr:spPr>
            <a:xfrm>
              <a:off x="100012" y="1252537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6EFC2B8-7847-482B-B07E-056E7C62371A}"/>
                </a:ext>
              </a:extLst>
            </xdr:cNvPr>
            <xdr:cNvSpPr txBox="1"/>
          </xdr:nvSpPr>
          <xdr:spPr>
            <a:xfrm>
              <a:off x="100012" y="1252537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109537</xdr:colOff>
      <xdr:row>8</xdr:row>
      <xdr:rowOff>14287</xdr:rowOff>
    </xdr:from>
    <xdr:ext cx="48968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E15E3A-6F76-4131-92C2-7FC84B44A4CD}"/>
                </a:ext>
              </a:extLst>
            </xdr:cNvPr>
            <xdr:cNvSpPr txBox="1"/>
          </xdr:nvSpPr>
          <xdr:spPr>
            <a:xfrm>
              <a:off x="109537" y="1624012"/>
              <a:ext cx="48968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E15E3A-6F76-4131-92C2-7FC84B44A4CD}"/>
                </a:ext>
              </a:extLst>
            </xdr:cNvPr>
            <xdr:cNvSpPr txBox="1"/>
          </xdr:nvSpPr>
          <xdr:spPr>
            <a:xfrm>
              <a:off x="109537" y="1624012"/>
              <a:ext cx="48968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185737</xdr:colOff>
      <xdr:row>10</xdr:row>
      <xdr:rowOff>42862</xdr:rowOff>
    </xdr:from>
    <xdr:ext cx="1521442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70525EA-5A97-48EF-BB11-E3DDD68BD790}"/>
                </a:ext>
              </a:extLst>
            </xdr:cNvPr>
            <xdr:cNvSpPr txBox="1"/>
          </xdr:nvSpPr>
          <xdr:spPr>
            <a:xfrm>
              <a:off x="185737" y="2033587"/>
              <a:ext cx="15214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−1+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1+4</m:t>
                            </m:r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acc>
                          </m:e>
                        </m:rad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70525EA-5A97-48EF-BB11-E3DDD68BD790}"/>
                </a:ext>
              </a:extLst>
            </xdr:cNvPr>
            <xdr:cNvSpPr txBox="1"/>
          </xdr:nvSpPr>
          <xdr:spPr>
            <a:xfrm>
              <a:off x="185737" y="2033587"/>
              <a:ext cx="15214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−1+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ru-RU" sz="1100" i="0">
                  <a:latin typeface="Cambria Math" panose="02040503050406030204" pitchFamily="18" charset="0"/>
                </a:rPr>
                <a:t>1+4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3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6078230-9594-47B0-A4B2-30364D8829C3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6078230-9594-47B0-A4B2-30364D8829C3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3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8872D77-E350-48BF-91D7-701BD5F0C15B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8872D77-E350-48BF-91D7-701BD5F0C15B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3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7D07EF-9D9F-4203-A406-3C85E6F15F09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7D07EF-9D9F-4203-A406-3C85E6F15F09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3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0C84B79-B62E-4D40-A116-861E90F422ED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0C84B79-B62E-4D40-A116-861E90F422ED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20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8DA8E7D-4116-4819-A9A4-6D312FADC58A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8DA8E7D-4116-4819-A9A4-6D312FADC58A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20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8150DF8-59CD-4935-87A6-0975357727F0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8150DF8-59CD-4935-87A6-0975357727F0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20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0A4A2F1-882F-4F2F-876C-7B74A9C088D3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0A4A2F1-882F-4F2F-876C-7B74A9C088D3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20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4E09B56-B2AB-4D14-A32A-D9E5CF3D5CFF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4E09B56-B2AB-4D14-A32A-D9E5CF3D5CFF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100012</xdr:colOff>
      <xdr:row>23</xdr:row>
      <xdr:rowOff>23812</xdr:rowOff>
    </xdr:from>
    <xdr:ext cx="4285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07433AB-1D7A-46CD-A081-88E03E01825A}"/>
                </a:ext>
              </a:extLst>
            </xdr:cNvPr>
            <xdr:cNvSpPr txBox="1"/>
          </xdr:nvSpPr>
          <xdr:spPr>
            <a:xfrm>
              <a:off x="100012" y="1166812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07433AB-1D7A-46CD-A081-88E03E01825A}"/>
                </a:ext>
              </a:extLst>
            </xdr:cNvPr>
            <xdr:cNvSpPr txBox="1"/>
          </xdr:nvSpPr>
          <xdr:spPr>
            <a:xfrm>
              <a:off x="100012" y="1166812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109537</xdr:colOff>
      <xdr:row>25</xdr:row>
      <xdr:rowOff>14287</xdr:rowOff>
    </xdr:from>
    <xdr:ext cx="48968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D03289CD-1927-4E40-A253-F0A531A85263}"/>
                </a:ext>
              </a:extLst>
            </xdr:cNvPr>
            <xdr:cNvSpPr txBox="1"/>
          </xdr:nvSpPr>
          <xdr:spPr>
            <a:xfrm>
              <a:off x="109537" y="1538287"/>
              <a:ext cx="48968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D03289CD-1927-4E40-A253-F0A531A85263}"/>
                </a:ext>
              </a:extLst>
            </xdr:cNvPr>
            <xdr:cNvSpPr txBox="1"/>
          </xdr:nvSpPr>
          <xdr:spPr>
            <a:xfrm>
              <a:off x="109537" y="1538287"/>
              <a:ext cx="48968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185737</xdr:colOff>
      <xdr:row>27</xdr:row>
      <xdr:rowOff>42862</xdr:rowOff>
    </xdr:from>
    <xdr:ext cx="1521442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4E62844-D8D1-4994-81C3-E97260596927}"/>
                </a:ext>
              </a:extLst>
            </xdr:cNvPr>
            <xdr:cNvSpPr txBox="1"/>
          </xdr:nvSpPr>
          <xdr:spPr>
            <a:xfrm>
              <a:off x="185737" y="1947862"/>
              <a:ext cx="15214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−1+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1+4</m:t>
                            </m:r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acc>
                          </m:e>
                        </m:rad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4E62844-D8D1-4994-81C3-E97260596927}"/>
                </a:ext>
              </a:extLst>
            </xdr:cNvPr>
            <xdr:cNvSpPr txBox="1"/>
          </xdr:nvSpPr>
          <xdr:spPr>
            <a:xfrm>
              <a:off x="185737" y="1947862"/>
              <a:ext cx="15214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−1+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ru-RU" sz="1100" i="0">
                  <a:latin typeface="Cambria Math" panose="02040503050406030204" pitchFamily="18" charset="0"/>
                </a:rPr>
                <a:t>1+4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100012</xdr:colOff>
      <xdr:row>32</xdr:row>
      <xdr:rowOff>23812</xdr:rowOff>
    </xdr:from>
    <xdr:ext cx="4285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E6FD21-3821-4B96-BBC6-1C8030952CEB}"/>
                </a:ext>
              </a:extLst>
            </xdr:cNvPr>
            <xdr:cNvSpPr txBox="1"/>
          </xdr:nvSpPr>
          <xdr:spPr>
            <a:xfrm>
              <a:off x="100012" y="1166812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E6FD21-3821-4B96-BBC6-1C8030952CEB}"/>
                </a:ext>
              </a:extLst>
            </xdr:cNvPr>
            <xdr:cNvSpPr txBox="1"/>
          </xdr:nvSpPr>
          <xdr:spPr>
            <a:xfrm>
              <a:off x="100012" y="1166812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109537</xdr:colOff>
      <xdr:row>34</xdr:row>
      <xdr:rowOff>14287</xdr:rowOff>
    </xdr:from>
    <xdr:ext cx="48968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934E258-1C90-44C3-8FB3-B166A5A7B395}"/>
                </a:ext>
              </a:extLst>
            </xdr:cNvPr>
            <xdr:cNvSpPr txBox="1"/>
          </xdr:nvSpPr>
          <xdr:spPr>
            <a:xfrm>
              <a:off x="109537" y="1538287"/>
              <a:ext cx="48968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934E258-1C90-44C3-8FB3-B166A5A7B395}"/>
                </a:ext>
              </a:extLst>
            </xdr:cNvPr>
            <xdr:cNvSpPr txBox="1"/>
          </xdr:nvSpPr>
          <xdr:spPr>
            <a:xfrm>
              <a:off x="109537" y="1538287"/>
              <a:ext cx="48968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185737</xdr:colOff>
      <xdr:row>36</xdr:row>
      <xdr:rowOff>42862</xdr:rowOff>
    </xdr:from>
    <xdr:ext cx="1521442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BBC835D-9180-4879-AAA7-303EE07B0A5A}"/>
                </a:ext>
              </a:extLst>
            </xdr:cNvPr>
            <xdr:cNvSpPr txBox="1"/>
          </xdr:nvSpPr>
          <xdr:spPr>
            <a:xfrm>
              <a:off x="185737" y="1947862"/>
              <a:ext cx="15214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−1+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1+4</m:t>
                            </m:r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acc>
                          </m:e>
                        </m:rad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BBC835D-9180-4879-AAA7-303EE07B0A5A}"/>
                </a:ext>
              </a:extLst>
            </xdr:cNvPr>
            <xdr:cNvSpPr txBox="1"/>
          </xdr:nvSpPr>
          <xdr:spPr>
            <a:xfrm>
              <a:off x="185737" y="1947862"/>
              <a:ext cx="15214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−1+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ru-RU" sz="1100" i="0">
                  <a:latin typeface="Cambria Math" panose="02040503050406030204" pitchFamily="18" charset="0"/>
                </a:rPr>
                <a:t>1+4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29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F92CC9-A163-47F6-931B-D629609F6B52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F92CC9-A163-47F6-931B-D629609F6B52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29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DE05B18-B742-4B3C-B887-9E78D3760677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DE05B18-B742-4B3C-B887-9E78D3760677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29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2160536-8F23-4FB7-BB74-1080FAD79D25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2160536-8F23-4FB7-BB74-1080FAD79D25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29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4342A7C-1E86-4E7E-A98B-42AB93E5D286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4342A7C-1E86-4E7E-A98B-42AB93E5D286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100012</xdr:colOff>
      <xdr:row>46</xdr:row>
      <xdr:rowOff>23812</xdr:rowOff>
    </xdr:from>
    <xdr:ext cx="4285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4793038-2F0B-4301-B04E-07F9F575BE4B}"/>
                </a:ext>
              </a:extLst>
            </xdr:cNvPr>
            <xdr:cNvSpPr txBox="1"/>
          </xdr:nvSpPr>
          <xdr:spPr>
            <a:xfrm>
              <a:off x="100012" y="6605587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4793038-2F0B-4301-B04E-07F9F575BE4B}"/>
                </a:ext>
              </a:extLst>
            </xdr:cNvPr>
            <xdr:cNvSpPr txBox="1"/>
          </xdr:nvSpPr>
          <xdr:spPr>
            <a:xfrm>
              <a:off x="100012" y="6605587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109537</xdr:colOff>
      <xdr:row>48</xdr:row>
      <xdr:rowOff>14287</xdr:rowOff>
    </xdr:from>
    <xdr:ext cx="48968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20B9A47-C671-497C-A58F-C638FCE85DD8}"/>
                </a:ext>
              </a:extLst>
            </xdr:cNvPr>
            <xdr:cNvSpPr txBox="1"/>
          </xdr:nvSpPr>
          <xdr:spPr>
            <a:xfrm>
              <a:off x="109537" y="6977062"/>
              <a:ext cx="48968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20B9A47-C671-497C-A58F-C638FCE85DD8}"/>
                </a:ext>
              </a:extLst>
            </xdr:cNvPr>
            <xdr:cNvSpPr txBox="1"/>
          </xdr:nvSpPr>
          <xdr:spPr>
            <a:xfrm>
              <a:off x="109537" y="6977062"/>
              <a:ext cx="48968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185737</xdr:colOff>
      <xdr:row>50</xdr:row>
      <xdr:rowOff>42862</xdr:rowOff>
    </xdr:from>
    <xdr:ext cx="1521442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4442CD1-4EF5-47DC-821D-316E2BC33825}"/>
                </a:ext>
              </a:extLst>
            </xdr:cNvPr>
            <xdr:cNvSpPr txBox="1"/>
          </xdr:nvSpPr>
          <xdr:spPr>
            <a:xfrm>
              <a:off x="185737" y="7386637"/>
              <a:ext cx="15214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−1+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1+4</m:t>
                            </m:r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acc>
                          </m:e>
                        </m:rad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4442CD1-4EF5-47DC-821D-316E2BC33825}"/>
                </a:ext>
              </a:extLst>
            </xdr:cNvPr>
            <xdr:cNvSpPr txBox="1"/>
          </xdr:nvSpPr>
          <xdr:spPr>
            <a:xfrm>
              <a:off x="185737" y="7386637"/>
              <a:ext cx="152144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−1+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ru-RU" sz="1100" i="0">
                  <a:latin typeface="Cambria Math" panose="02040503050406030204" pitchFamily="18" charset="0"/>
                </a:rPr>
                <a:t>1+4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43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3779513-CAD8-4D59-B389-86E23255666D}"/>
                </a:ext>
              </a:extLst>
            </xdr:cNvPr>
            <xdr:cNvSpPr txBox="1"/>
          </xdr:nvSpPr>
          <xdr:spPr>
            <a:xfrm>
              <a:off x="242887" y="60340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3779513-CAD8-4D59-B389-86E23255666D}"/>
                </a:ext>
              </a:extLst>
            </xdr:cNvPr>
            <xdr:cNvSpPr txBox="1"/>
          </xdr:nvSpPr>
          <xdr:spPr>
            <a:xfrm>
              <a:off x="242887" y="60340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43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B89AC08-CC4A-431F-A405-DBC5A9AB8CFC}"/>
                </a:ext>
              </a:extLst>
            </xdr:cNvPr>
            <xdr:cNvSpPr txBox="1"/>
          </xdr:nvSpPr>
          <xdr:spPr>
            <a:xfrm>
              <a:off x="823912" y="6024562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B89AC08-CC4A-431F-A405-DBC5A9AB8CFC}"/>
                </a:ext>
              </a:extLst>
            </xdr:cNvPr>
            <xdr:cNvSpPr txBox="1"/>
          </xdr:nvSpPr>
          <xdr:spPr>
            <a:xfrm>
              <a:off x="823912" y="6024562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43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EBF80F7-F41F-4BD6-9974-EBD6D6BD3130}"/>
                </a:ext>
              </a:extLst>
            </xdr:cNvPr>
            <xdr:cNvSpPr txBox="1"/>
          </xdr:nvSpPr>
          <xdr:spPr>
            <a:xfrm>
              <a:off x="1462087" y="60340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EBF80F7-F41F-4BD6-9974-EBD6D6BD3130}"/>
                </a:ext>
              </a:extLst>
            </xdr:cNvPr>
            <xdr:cNvSpPr txBox="1"/>
          </xdr:nvSpPr>
          <xdr:spPr>
            <a:xfrm>
              <a:off x="1462087" y="60340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43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94CE42E-2852-4699-8737-0F4F27ADF403}"/>
                </a:ext>
              </a:extLst>
            </xdr:cNvPr>
            <xdr:cNvSpPr txBox="1"/>
          </xdr:nvSpPr>
          <xdr:spPr>
            <a:xfrm>
              <a:off x="2052637" y="6034087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94CE42E-2852-4699-8737-0F4F27ADF403}"/>
                </a:ext>
              </a:extLst>
            </xdr:cNvPr>
            <xdr:cNvSpPr txBox="1"/>
          </xdr:nvSpPr>
          <xdr:spPr>
            <a:xfrm>
              <a:off x="2052637" y="6034087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100012</xdr:colOff>
      <xdr:row>35</xdr:row>
      <xdr:rowOff>23812</xdr:rowOff>
    </xdr:from>
    <xdr:ext cx="4285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EFCD319-4D46-4B17-8C6B-CF3C466BD258}"/>
                </a:ext>
              </a:extLst>
            </xdr:cNvPr>
            <xdr:cNvSpPr txBox="1"/>
          </xdr:nvSpPr>
          <xdr:spPr>
            <a:xfrm>
              <a:off x="100012" y="6605587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EFCD319-4D46-4B17-8C6B-CF3C466BD258}"/>
                </a:ext>
              </a:extLst>
            </xdr:cNvPr>
            <xdr:cNvSpPr txBox="1"/>
          </xdr:nvSpPr>
          <xdr:spPr>
            <a:xfrm>
              <a:off x="100012" y="6605587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23812</xdr:rowOff>
    </xdr:from>
    <xdr:ext cx="5804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0DCD93-5282-42CB-B469-74FDB0E74A9B}"/>
                </a:ext>
              </a:extLst>
            </xdr:cNvPr>
            <xdr:cNvSpPr txBox="1"/>
          </xdr:nvSpPr>
          <xdr:spPr>
            <a:xfrm>
              <a:off x="0" y="1166812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0DCD93-5282-42CB-B469-74FDB0E74A9B}"/>
                </a:ext>
              </a:extLst>
            </xdr:cNvPr>
            <xdr:cNvSpPr txBox="1"/>
          </xdr:nvSpPr>
          <xdr:spPr>
            <a:xfrm>
              <a:off x="0" y="1166812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/𝑛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147637</xdr:colOff>
      <xdr:row>8</xdr:row>
      <xdr:rowOff>23812</xdr:rowOff>
    </xdr:from>
    <xdr:ext cx="1468864" cy="5575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D333D6D-8D51-4ACC-BAA0-8A63D6BB0223}"/>
                </a:ext>
              </a:extLst>
            </xdr:cNvPr>
            <xdr:cNvSpPr txBox="1"/>
          </xdr:nvSpPr>
          <xdr:spPr>
            <a:xfrm>
              <a:off x="147637" y="1547812"/>
              <a:ext cx="1468864" cy="557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  <m:sSubSup>
                                  <m:sSubSup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sub>
                                  <m:sup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D333D6D-8D51-4ACC-BAA0-8A63D6BB0223}"/>
                </a:ext>
              </a:extLst>
            </xdr:cNvPr>
            <xdr:cNvSpPr txBox="1"/>
          </xdr:nvSpPr>
          <xdr:spPr>
            <a:xfrm>
              <a:off x="147637" y="1547812"/>
              <a:ext cx="1468864" cy="557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(1+√(1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4𝑆_𝑥^2)/𝑛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33337</xdr:rowOff>
    </xdr:from>
    <xdr:ext cx="1875065" cy="5026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63FF311-9552-49E5-B0AF-E99EAB3F35A4}"/>
                </a:ext>
              </a:extLst>
            </xdr:cNvPr>
            <xdr:cNvSpPr txBox="1"/>
          </xdr:nvSpPr>
          <xdr:spPr>
            <a:xfrm>
              <a:off x="0" y="2509837"/>
              <a:ext cx="1875065" cy="502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+4</m:t>
                            </m:r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acc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</m:rad>
                      </m:num>
                      <m:den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63FF311-9552-49E5-B0AF-E99EAB3F35A4}"/>
                </a:ext>
              </a:extLst>
            </xdr:cNvPr>
            <xdr:cNvSpPr txBox="1"/>
          </xdr:nvSpPr>
          <xdr:spPr>
            <a:xfrm>
              <a:off x="0" y="2509837"/>
              <a:ext cx="1875065" cy="502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−𝑛+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2+4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2−𝑛)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))/(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2−𝑛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3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8C12D4-5033-4717-ACC8-4463E12695DE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8C12D4-5033-4717-ACC8-4463E12695DE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3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1917AD1-9C2A-4211-82B8-93F89FE261A0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1917AD1-9C2A-4211-82B8-93F89FE261A0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3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F9C7F91-2BAA-44A3-B64A-341AED82D680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F9C7F91-2BAA-44A3-B64A-341AED82D680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3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0F6264F-4E3E-45B0-8E9B-408045BAAD8C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0F6264F-4E3E-45B0-8E9B-408045BAAD8C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23812</xdr:rowOff>
    </xdr:from>
    <xdr:ext cx="5804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9DBDFB0-4FBB-45B6-87DE-E54F1276D7A7}"/>
                </a:ext>
              </a:extLst>
            </xdr:cNvPr>
            <xdr:cNvSpPr txBox="1"/>
          </xdr:nvSpPr>
          <xdr:spPr>
            <a:xfrm>
              <a:off x="0" y="1166812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9DBDFB0-4FBB-45B6-87DE-E54F1276D7A7}"/>
                </a:ext>
              </a:extLst>
            </xdr:cNvPr>
            <xdr:cNvSpPr txBox="1"/>
          </xdr:nvSpPr>
          <xdr:spPr>
            <a:xfrm>
              <a:off x="0" y="1166812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/𝑛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147637</xdr:colOff>
      <xdr:row>29</xdr:row>
      <xdr:rowOff>23812</xdr:rowOff>
    </xdr:from>
    <xdr:ext cx="1468864" cy="5575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8D3AC77-D699-4AC1-87E0-A515352F1E80}"/>
                </a:ext>
              </a:extLst>
            </xdr:cNvPr>
            <xdr:cNvSpPr txBox="1"/>
          </xdr:nvSpPr>
          <xdr:spPr>
            <a:xfrm>
              <a:off x="147637" y="1547812"/>
              <a:ext cx="1468864" cy="557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  <m:sSubSup>
                                  <m:sSubSup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sub>
                                  <m:sup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8D3AC77-D699-4AC1-87E0-A515352F1E80}"/>
                </a:ext>
              </a:extLst>
            </xdr:cNvPr>
            <xdr:cNvSpPr txBox="1"/>
          </xdr:nvSpPr>
          <xdr:spPr>
            <a:xfrm>
              <a:off x="147637" y="1547812"/>
              <a:ext cx="1468864" cy="557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(1+√(1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4𝑆_𝑥^2)/𝑛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33337</xdr:rowOff>
    </xdr:from>
    <xdr:ext cx="1875065" cy="5026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C811169-5716-4C50-8761-94770F0583F9}"/>
                </a:ext>
              </a:extLst>
            </xdr:cNvPr>
            <xdr:cNvSpPr txBox="1"/>
          </xdr:nvSpPr>
          <xdr:spPr>
            <a:xfrm>
              <a:off x="0" y="2509837"/>
              <a:ext cx="1875065" cy="502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+4</m:t>
                            </m:r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acc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</m:rad>
                      </m:num>
                      <m:den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C811169-5716-4C50-8761-94770F0583F9}"/>
                </a:ext>
              </a:extLst>
            </xdr:cNvPr>
            <xdr:cNvSpPr txBox="1"/>
          </xdr:nvSpPr>
          <xdr:spPr>
            <a:xfrm>
              <a:off x="0" y="2509837"/>
              <a:ext cx="1875065" cy="502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−𝑛+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2+4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2−𝑛)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))/(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2−𝑛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24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4A1AB8A-CA65-47F0-AAE3-A27067B1F9F7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4A1AB8A-CA65-47F0-AAE3-A27067B1F9F7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24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B0B21B0-11E6-424E-A72A-B3E42B021D38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B0B21B0-11E6-424E-A72A-B3E42B021D38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24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B9F08D1-390D-4E8E-AAD6-CC12A4368271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B9F08D1-390D-4E8E-AAD6-CC12A4368271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24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62FF2BC-3081-43BF-A42E-6D5FE834E0AB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62FF2BC-3081-43BF-A42E-6D5FE834E0AB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26</xdr:row>
      <xdr:rowOff>0</xdr:rowOff>
    </xdr:from>
    <xdr:ext cx="5804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6FE0B05-D91B-4377-B61F-D7D7978F3864}"/>
                </a:ext>
              </a:extLst>
            </xdr:cNvPr>
            <xdr:cNvSpPr txBox="1"/>
          </xdr:nvSpPr>
          <xdr:spPr>
            <a:xfrm>
              <a:off x="9144000" y="4953000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6FE0B05-D91B-4377-B61F-D7D7978F3864}"/>
                </a:ext>
              </a:extLst>
            </xdr:cNvPr>
            <xdr:cNvSpPr txBox="1"/>
          </xdr:nvSpPr>
          <xdr:spPr>
            <a:xfrm>
              <a:off x="9144000" y="4953000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/𝑛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242887</xdr:colOff>
      <xdr:row>29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9F860D8-59B7-4D54-B668-4ED9AC0C62D0}"/>
                </a:ext>
              </a:extLst>
            </xdr:cNvPr>
            <xdr:cNvSpPr txBox="1"/>
          </xdr:nvSpPr>
          <xdr:spPr>
            <a:xfrm>
              <a:off x="242887" y="60340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9F860D8-59B7-4D54-B668-4ED9AC0C62D0}"/>
                </a:ext>
              </a:extLst>
            </xdr:cNvPr>
            <xdr:cNvSpPr txBox="1"/>
          </xdr:nvSpPr>
          <xdr:spPr>
            <a:xfrm>
              <a:off x="242887" y="60340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29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49DE3D3-879B-46B8-9306-5F2F13A9BDFF}"/>
                </a:ext>
              </a:extLst>
            </xdr:cNvPr>
            <xdr:cNvSpPr txBox="1"/>
          </xdr:nvSpPr>
          <xdr:spPr>
            <a:xfrm>
              <a:off x="823912" y="6024562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49DE3D3-879B-46B8-9306-5F2F13A9BDFF}"/>
                </a:ext>
              </a:extLst>
            </xdr:cNvPr>
            <xdr:cNvSpPr txBox="1"/>
          </xdr:nvSpPr>
          <xdr:spPr>
            <a:xfrm>
              <a:off x="823912" y="6024562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29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CBB905F-8071-463C-9297-B21B8E529009}"/>
                </a:ext>
              </a:extLst>
            </xdr:cNvPr>
            <xdr:cNvSpPr txBox="1"/>
          </xdr:nvSpPr>
          <xdr:spPr>
            <a:xfrm>
              <a:off x="1462087" y="60340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CBB905F-8071-463C-9297-B21B8E529009}"/>
                </a:ext>
              </a:extLst>
            </xdr:cNvPr>
            <xdr:cNvSpPr txBox="1"/>
          </xdr:nvSpPr>
          <xdr:spPr>
            <a:xfrm>
              <a:off x="1462087" y="60340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29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04C8BD0-8038-4DE4-A05F-B9BCB5CB7E29}"/>
                </a:ext>
              </a:extLst>
            </xdr:cNvPr>
            <xdr:cNvSpPr txBox="1"/>
          </xdr:nvSpPr>
          <xdr:spPr>
            <a:xfrm>
              <a:off x="2052637" y="6034087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04C8BD0-8038-4DE4-A05F-B9BCB5CB7E29}"/>
                </a:ext>
              </a:extLst>
            </xdr:cNvPr>
            <xdr:cNvSpPr txBox="1"/>
          </xdr:nvSpPr>
          <xdr:spPr>
            <a:xfrm>
              <a:off x="2052637" y="6034087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47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FDC45B1A-7AE5-480F-A486-32AD7006D4D1}"/>
                </a:ext>
              </a:extLst>
            </xdr:cNvPr>
            <xdr:cNvSpPr txBox="1"/>
          </xdr:nvSpPr>
          <xdr:spPr>
            <a:xfrm>
              <a:off x="242887" y="87010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FDC45B1A-7AE5-480F-A486-32AD7006D4D1}"/>
                </a:ext>
              </a:extLst>
            </xdr:cNvPr>
            <xdr:cNvSpPr txBox="1"/>
          </xdr:nvSpPr>
          <xdr:spPr>
            <a:xfrm>
              <a:off x="242887" y="87010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47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D6608CE-9699-4444-B372-B6526A107591}"/>
                </a:ext>
              </a:extLst>
            </xdr:cNvPr>
            <xdr:cNvSpPr txBox="1"/>
          </xdr:nvSpPr>
          <xdr:spPr>
            <a:xfrm>
              <a:off x="823912" y="8691562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D6608CE-9699-4444-B372-B6526A107591}"/>
                </a:ext>
              </a:extLst>
            </xdr:cNvPr>
            <xdr:cNvSpPr txBox="1"/>
          </xdr:nvSpPr>
          <xdr:spPr>
            <a:xfrm>
              <a:off x="823912" y="8691562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47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834A64D-E89C-4475-AA2F-C2D51E46E58B}"/>
                </a:ext>
              </a:extLst>
            </xdr:cNvPr>
            <xdr:cNvSpPr txBox="1"/>
          </xdr:nvSpPr>
          <xdr:spPr>
            <a:xfrm>
              <a:off x="1462087" y="87010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834A64D-E89C-4475-AA2F-C2D51E46E58B}"/>
                </a:ext>
              </a:extLst>
            </xdr:cNvPr>
            <xdr:cNvSpPr txBox="1"/>
          </xdr:nvSpPr>
          <xdr:spPr>
            <a:xfrm>
              <a:off x="1462087" y="87010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47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329B413E-CF29-4F0F-8087-BB28926011DC}"/>
                </a:ext>
              </a:extLst>
            </xdr:cNvPr>
            <xdr:cNvSpPr txBox="1"/>
          </xdr:nvSpPr>
          <xdr:spPr>
            <a:xfrm>
              <a:off x="2052637" y="8701087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329B413E-CF29-4F0F-8087-BB28926011DC}"/>
                </a:ext>
              </a:extLst>
            </xdr:cNvPr>
            <xdr:cNvSpPr txBox="1"/>
          </xdr:nvSpPr>
          <xdr:spPr>
            <a:xfrm>
              <a:off x="2052637" y="8701087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50</xdr:row>
      <xdr:rowOff>23812</xdr:rowOff>
    </xdr:from>
    <xdr:ext cx="5804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9534264-F473-4110-BCA2-44A4EC0E7B02}"/>
                </a:ext>
              </a:extLst>
            </xdr:cNvPr>
            <xdr:cNvSpPr txBox="1"/>
          </xdr:nvSpPr>
          <xdr:spPr>
            <a:xfrm>
              <a:off x="0" y="5167312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9534264-F473-4110-BCA2-44A4EC0E7B02}"/>
                </a:ext>
              </a:extLst>
            </xdr:cNvPr>
            <xdr:cNvSpPr txBox="1"/>
          </xdr:nvSpPr>
          <xdr:spPr>
            <a:xfrm>
              <a:off x="0" y="5167312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/𝑛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147637</xdr:colOff>
      <xdr:row>52</xdr:row>
      <xdr:rowOff>23812</xdr:rowOff>
    </xdr:from>
    <xdr:ext cx="1468864" cy="5575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1EFA132-F39E-4C79-8C08-2F467190BD5E}"/>
                </a:ext>
              </a:extLst>
            </xdr:cNvPr>
            <xdr:cNvSpPr txBox="1"/>
          </xdr:nvSpPr>
          <xdr:spPr>
            <a:xfrm>
              <a:off x="147637" y="5548312"/>
              <a:ext cx="1468864" cy="557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  <m:sSubSup>
                                  <m:sSubSup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sub>
                                  <m:sup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1EFA132-F39E-4C79-8C08-2F467190BD5E}"/>
                </a:ext>
              </a:extLst>
            </xdr:cNvPr>
            <xdr:cNvSpPr txBox="1"/>
          </xdr:nvSpPr>
          <xdr:spPr>
            <a:xfrm>
              <a:off x="147637" y="5548312"/>
              <a:ext cx="1468864" cy="557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(1+√(1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4𝑆_𝑥^2)/𝑛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57</xdr:row>
      <xdr:rowOff>33337</xdr:rowOff>
    </xdr:from>
    <xdr:ext cx="1875065" cy="5026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ADF5144A-293F-4F59-8D1A-99EBE86CF0CE}"/>
                </a:ext>
              </a:extLst>
            </xdr:cNvPr>
            <xdr:cNvSpPr txBox="1"/>
          </xdr:nvSpPr>
          <xdr:spPr>
            <a:xfrm>
              <a:off x="0" y="6510337"/>
              <a:ext cx="1875065" cy="502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+4</m:t>
                            </m:r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acc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</m:rad>
                      </m:num>
                      <m:den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ADF5144A-293F-4F59-8D1A-99EBE86CF0CE}"/>
                </a:ext>
              </a:extLst>
            </xdr:cNvPr>
            <xdr:cNvSpPr txBox="1"/>
          </xdr:nvSpPr>
          <xdr:spPr>
            <a:xfrm>
              <a:off x="0" y="6510337"/>
              <a:ext cx="1875065" cy="502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−𝑛+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2+4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2−𝑛)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))/(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2−𝑛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32</xdr:row>
      <xdr:rowOff>23812</xdr:rowOff>
    </xdr:from>
    <xdr:ext cx="5804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85A2EA5-9981-4FEA-9696-E59F7DAB4DEB}"/>
                </a:ext>
              </a:extLst>
            </xdr:cNvPr>
            <xdr:cNvSpPr txBox="1"/>
          </xdr:nvSpPr>
          <xdr:spPr>
            <a:xfrm>
              <a:off x="0" y="9272587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85A2EA5-9981-4FEA-9696-E59F7DAB4DEB}"/>
                </a:ext>
              </a:extLst>
            </xdr:cNvPr>
            <xdr:cNvSpPr txBox="1"/>
          </xdr:nvSpPr>
          <xdr:spPr>
            <a:xfrm>
              <a:off x="0" y="9272587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/𝑛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147637</xdr:colOff>
      <xdr:row>34</xdr:row>
      <xdr:rowOff>23812</xdr:rowOff>
    </xdr:from>
    <xdr:ext cx="1468864" cy="5575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36B019E8-5A2A-481A-A9A1-3B7F671DD475}"/>
                </a:ext>
              </a:extLst>
            </xdr:cNvPr>
            <xdr:cNvSpPr txBox="1"/>
          </xdr:nvSpPr>
          <xdr:spPr>
            <a:xfrm>
              <a:off x="147637" y="9653587"/>
              <a:ext cx="1468864" cy="557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  <m:sSubSup>
                                  <m:sSubSup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sub>
                                  <m:sup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36B019E8-5A2A-481A-A9A1-3B7F671DD475}"/>
                </a:ext>
              </a:extLst>
            </xdr:cNvPr>
            <xdr:cNvSpPr txBox="1"/>
          </xdr:nvSpPr>
          <xdr:spPr>
            <a:xfrm>
              <a:off x="147637" y="9653587"/>
              <a:ext cx="1468864" cy="557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(1+√(1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4𝑆_𝑥^2)/𝑛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33337</xdr:rowOff>
    </xdr:from>
    <xdr:ext cx="1875065" cy="5026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894D8A5D-3E85-457C-907C-F03ABEAEADF4}"/>
                </a:ext>
              </a:extLst>
            </xdr:cNvPr>
            <xdr:cNvSpPr txBox="1"/>
          </xdr:nvSpPr>
          <xdr:spPr>
            <a:xfrm>
              <a:off x="0" y="10615612"/>
              <a:ext cx="1875065" cy="502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+4</m:t>
                            </m:r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acc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p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</m:rad>
                      </m:num>
                      <m:den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894D8A5D-3E85-457C-907C-F03ABEAEADF4}"/>
                </a:ext>
              </a:extLst>
            </xdr:cNvPr>
            <xdr:cNvSpPr txBox="1"/>
          </xdr:nvSpPr>
          <xdr:spPr>
            <a:xfrm>
              <a:off x="0" y="10615612"/>
              <a:ext cx="1875065" cy="502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−𝑛+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2+4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2−𝑛)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))/(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2−𝑛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35</xdr:row>
      <xdr:rowOff>23812</xdr:rowOff>
    </xdr:from>
    <xdr:ext cx="5804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1437EC86-4B86-419A-9474-79CF5D70EF1B}"/>
                </a:ext>
              </a:extLst>
            </xdr:cNvPr>
            <xdr:cNvSpPr txBox="1"/>
          </xdr:nvSpPr>
          <xdr:spPr>
            <a:xfrm>
              <a:off x="0" y="6605587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1437EC86-4B86-419A-9474-79CF5D70EF1B}"/>
                </a:ext>
              </a:extLst>
            </xdr:cNvPr>
            <xdr:cNvSpPr txBox="1"/>
          </xdr:nvSpPr>
          <xdr:spPr>
            <a:xfrm>
              <a:off x="0" y="6605587"/>
              <a:ext cx="580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/𝑛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</xdr:colOff>
      <xdr:row>6</xdr:row>
      <xdr:rowOff>23812</xdr:rowOff>
    </xdr:from>
    <xdr:ext cx="5758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06C0C33-EACD-4DF5-9EDA-46A4C3906D0D}"/>
                </a:ext>
              </a:extLst>
            </xdr:cNvPr>
            <xdr:cNvSpPr txBox="1"/>
          </xdr:nvSpPr>
          <xdr:spPr>
            <a:xfrm>
              <a:off x="23812" y="1166812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06C0C33-EACD-4DF5-9EDA-46A4C3906D0D}"/>
                </a:ext>
              </a:extLst>
            </xdr:cNvPr>
            <xdr:cNvSpPr txBox="1"/>
          </xdr:nvSpPr>
          <xdr:spPr>
            <a:xfrm>
              <a:off x="23812" y="1166812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</xdr:row>
      <xdr:rowOff>14287</xdr:rowOff>
    </xdr:from>
    <xdr:ext cx="63696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1B98A94-DAA5-49DD-999D-811413106048}"/>
                </a:ext>
              </a:extLst>
            </xdr:cNvPr>
            <xdr:cNvSpPr txBox="1"/>
          </xdr:nvSpPr>
          <xdr:spPr>
            <a:xfrm>
              <a:off x="0" y="1538287"/>
              <a:ext cx="6369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1/</m:t>
                    </m:r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1B98A94-DAA5-49DD-999D-811413106048}"/>
                </a:ext>
              </a:extLst>
            </xdr:cNvPr>
            <xdr:cNvSpPr txBox="1"/>
          </xdr:nvSpPr>
          <xdr:spPr>
            <a:xfrm>
              <a:off x="0" y="1538287"/>
              <a:ext cx="6369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</a:rPr>
                <a:t>1/</a:t>
              </a:r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109537</xdr:colOff>
      <xdr:row>10</xdr:row>
      <xdr:rowOff>23812</xdr:rowOff>
    </xdr:from>
    <xdr:ext cx="753861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82F4826-09D0-4763-BB35-48B8300D399C}"/>
                </a:ext>
              </a:extLst>
            </xdr:cNvPr>
            <xdr:cNvSpPr txBox="1"/>
          </xdr:nvSpPr>
          <xdr:spPr>
            <a:xfrm>
              <a:off x="109537" y="1928812"/>
              <a:ext cx="75386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ad>
                      <m:radPr>
                        <m:degHide m:val="on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2/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p>
                              <m:sSup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acc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82F4826-09D0-4763-BB35-48B8300D399C}"/>
                </a:ext>
              </a:extLst>
            </xdr:cNvPr>
            <xdr:cNvSpPr txBox="1"/>
          </xdr:nvSpPr>
          <xdr:spPr>
            <a:xfrm>
              <a:off x="109537" y="1928812"/>
              <a:ext cx="75386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2/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3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0B123E0-8D14-4051-9623-D0D9D9238196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0B123E0-8D14-4051-9623-D0D9D9238196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3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DBAE4CE-2AAF-4FDB-B216-6E22DA8F9B7B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DBAE4CE-2AAF-4FDB-B216-6E22DA8F9B7B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3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A1660B5-073B-4F09-8DF1-8B636E772012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A1660B5-073B-4F09-8DF1-8B636E772012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3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C0254E4-56C4-45C5-A5DE-DA124250105A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C0254E4-56C4-45C5-A5DE-DA124250105A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23812</xdr:colOff>
      <xdr:row>31</xdr:row>
      <xdr:rowOff>23812</xdr:rowOff>
    </xdr:from>
    <xdr:ext cx="5758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91A2110-130B-4AFF-A8F8-5292D29AD5AF}"/>
                </a:ext>
              </a:extLst>
            </xdr:cNvPr>
            <xdr:cNvSpPr txBox="1"/>
          </xdr:nvSpPr>
          <xdr:spPr>
            <a:xfrm>
              <a:off x="23812" y="1166812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91A2110-130B-4AFF-A8F8-5292D29AD5AF}"/>
                </a:ext>
              </a:extLst>
            </xdr:cNvPr>
            <xdr:cNvSpPr txBox="1"/>
          </xdr:nvSpPr>
          <xdr:spPr>
            <a:xfrm>
              <a:off x="23812" y="1166812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33</xdr:row>
      <xdr:rowOff>14287</xdr:rowOff>
    </xdr:from>
    <xdr:ext cx="63696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5F327A5-E82D-4FD1-8F75-8CB5C2E4DF64}"/>
                </a:ext>
              </a:extLst>
            </xdr:cNvPr>
            <xdr:cNvSpPr txBox="1"/>
          </xdr:nvSpPr>
          <xdr:spPr>
            <a:xfrm>
              <a:off x="0" y="1538287"/>
              <a:ext cx="6369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1/</m:t>
                    </m:r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5F327A5-E82D-4FD1-8F75-8CB5C2E4DF64}"/>
                </a:ext>
              </a:extLst>
            </xdr:cNvPr>
            <xdr:cNvSpPr txBox="1"/>
          </xdr:nvSpPr>
          <xdr:spPr>
            <a:xfrm>
              <a:off x="0" y="1538287"/>
              <a:ext cx="6369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</a:rPr>
                <a:t>1/</a:t>
              </a:r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109537</xdr:colOff>
      <xdr:row>35</xdr:row>
      <xdr:rowOff>23812</xdr:rowOff>
    </xdr:from>
    <xdr:ext cx="753861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EC2D3CB-BE35-4AA2-8D47-C48440FEA3E0}"/>
                </a:ext>
              </a:extLst>
            </xdr:cNvPr>
            <xdr:cNvSpPr txBox="1"/>
          </xdr:nvSpPr>
          <xdr:spPr>
            <a:xfrm>
              <a:off x="109537" y="1928812"/>
              <a:ext cx="75386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ad>
                      <m:radPr>
                        <m:degHide m:val="on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2/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p>
                              <m:sSup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acc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EC2D3CB-BE35-4AA2-8D47-C48440FEA3E0}"/>
                </a:ext>
              </a:extLst>
            </xdr:cNvPr>
            <xdr:cNvSpPr txBox="1"/>
          </xdr:nvSpPr>
          <xdr:spPr>
            <a:xfrm>
              <a:off x="109537" y="1928812"/>
              <a:ext cx="75386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2/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28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69ED7CF-98CB-4B9F-BD95-FB03892E7509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69ED7CF-98CB-4B9F-BD95-FB03892E7509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28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AA45BF3-D453-497D-87FB-C85C49B631FF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AA45BF3-D453-497D-87FB-C85C49B631FF}"/>
                </a:ext>
              </a:extLst>
            </xdr:cNvPr>
            <xdr:cNvSpPr txBox="1"/>
          </xdr:nvSpPr>
          <xdr:spPr>
            <a:xfrm>
              <a:off x="823912" y="585787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28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2FAC5A47-9E93-4210-BEE4-06FAC157E727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2FAC5A47-9E93-4210-BEE4-06FAC157E727}"/>
                </a:ext>
              </a:extLst>
            </xdr:cNvPr>
            <xdr:cNvSpPr txBox="1"/>
          </xdr:nvSpPr>
          <xdr:spPr>
            <a:xfrm>
              <a:off x="1462087" y="59531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28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748628F2-C355-432E-8C31-7FD68D67F818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748628F2-C355-432E-8C31-7FD68D67F818}"/>
                </a:ext>
              </a:extLst>
            </xdr:cNvPr>
            <xdr:cNvSpPr txBox="1"/>
          </xdr:nvSpPr>
          <xdr:spPr>
            <a:xfrm>
              <a:off x="2052637" y="595312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23812</xdr:colOff>
      <xdr:row>34</xdr:row>
      <xdr:rowOff>23812</xdr:rowOff>
    </xdr:from>
    <xdr:ext cx="5758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393A681-7D28-4FE4-9DAF-15D85339F83B}"/>
                </a:ext>
              </a:extLst>
            </xdr:cNvPr>
            <xdr:cNvSpPr txBox="1"/>
          </xdr:nvSpPr>
          <xdr:spPr>
            <a:xfrm>
              <a:off x="23812" y="5929312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393A681-7D28-4FE4-9DAF-15D85339F83B}"/>
                </a:ext>
              </a:extLst>
            </xdr:cNvPr>
            <xdr:cNvSpPr txBox="1"/>
          </xdr:nvSpPr>
          <xdr:spPr>
            <a:xfrm>
              <a:off x="23812" y="5929312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242887</xdr:colOff>
      <xdr:row>29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006A781-A65B-42D2-B25D-BDF41EDC9796}"/>
                </a:ext>
              </a:extLst>
            </xdr:cNvPr>
            <xdr:cNvSpPr txBox="1"/>
          </xdr:nvSpPr>
          <xdr:spPr>
            <a:xfrm>
              <a:off x="242887" y="60340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006A781-A65B-42D2-B25D-BDF41EDC9796}"/>
                </a:ext>
              </a:extLst>
            </xdr:cNvPr>
            <xdr:cNvSpPr txBox="1"/>
          </xdr:nvSpPr>
          <xdr:spPr>
            <a:xfrm>
              <a:off x="242887" y="60340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29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8299195-56FB-4EB6-8D9A-3225EB4804D5}"/>
                </a:ext>
              </a:extLst>
            </xdr:cNvPr>
            <xdr:cNvSpPr txBox="1"/>
          </xdr:nvSpPr>
          <xdr:spPr>
            <a:xfrm>
              <a:off x="823912" y="6024562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8299195-56FB-4EB6-8D9A-3225EB4804D5}"/>
                </a:ext>
              </a:extLst>
            </xdr:cNvPr>
            <xdr:cNvSpPr txBox="1"/>
          </xdr:nvSpPr>
          <xdr:spPr>
            <a:xfrm>
              <a:off x="823912" y="6024562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29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7E78B95-7B82-461C-9D88-BE55FB15A934}"/>
                </a:ext>
              </a:extLst>
            </xdr:cNvPr>
            <xdr:cNvSpPr txBox="1"/>
          </xdr:nvSpPr>
          <xdr:spPr>
            <a:xfrm>
              <a:off x="1462087" y="60340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7E78B95-7B82-461C-9D88-BE55FB15A934}"/>
                </a:ext>
              </a:extLst>
            </xdr:cNvPr>
            <xdr:cNvSpPr txBox="1"/>
          </xdr:nvSpPr>
          <xdr:spPr>
            <a:xfrm>
              <a:off x="1462087" y="60340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29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E07623-28A1-46C9-80B6-42B83258B111}"/>
                </a:ext>
              </a:extLst>
            </xdr:cNvPr>
            <xdr:cNvSpPr txBox="1"/>
          </xdr:nvSpPr>
          <xdr:spPr>
            <a:xfrm>
              <a:off x="2052637" y="6034087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E07623-28A1-46C9-80B6-42B83258B111}"/>
                </a:ext>
              </a:extLst>
            </xdr:cNvPr>
            <xdr:cNvSpPr txBox="1"/>
          </xdr:nvSpPr>
          <xdr:spPr>
            <a:xfrm>
              <a:off x="2052637" y="6034087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43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D3647F2-8A6D-4DEF-9FA1-12E202286BC7}"/>
                </a:ext>
              </a:extLst>
            </xdr:cNvPr>
            <xdr:cNvSpPr txBox="1"/>
          </xdr:nvSpPr>
          <xdr:spPr>
            <a:xfrm>
              <a:off x="242887" y="87010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D3647F2-8A6D-4DEF-9FA1-12E202286BC7}"/>
                </a:ext>
              </a:extLst>
            </xdr:cNvPr>
            <xdr:cNvSpPr txBox="1"/>
          </xdr:nvSpPr>
          <xdr:spPr>
            <a:xfrm>
              <a:off x="242887" y="87010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43</xdr:row>
      <xdr:rowOff>14287</xdr:rowOff>
    </xdr:from>
    <xdr:ext cx="180114" cy="188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BB611E9-671D-4396-86DB-FCF0F0811B33}"/>
                </a:ext>
              </a:extLst>
            </xdr:cNvPr>
            <xdr:cNvSpPr txBox="1"/>
          </xdr:nvSpPr>
          <xdr:spPr>
            <a:xfrm>
              <a:off x="823912" y="8691562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BB611E9-671D-4396-86DB-FCF0F0811B33}"/>
                </a:ext>
              </a:extLst>
            </xdr:cNvPr>
            <xdr:cNvSpPr txBox="1"/>
          </xdr:nvSpPr>
          <xdr:spPr>
            <a:xfrm>
              <a:off x="823912" y="8691562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43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1B40489-418D-4FF9-9409-7579E40B2EF1}"/>
                </a:ext>
              </a:extLst>
            </xdr:cNvPr>
            <xdr:cNvSpPr txBox="1"/>
          </xdr:nvSpPr>
          <xdr:spPr>
            <a:xfrm>
              <a:off x="1462087" y="87010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1B40489-418D-4FF9-9409-7579E40B2EF1}"/>
                </a:ext>
              </a:extLst>
            </xdr:cNvPr>
            <xdr:cNvSpPr txBox="1"/>
          </xdr:nvSpPr>
          <xdr:spPr>
            <a:xfrm>
              <a:off x="1462087" y="87010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223837</xdr:colOff>
      <xdr:row>43</xdr:row>
      <xdr:rowOff>23812</xdr:rowOff>
    </xdr:from>
    <xdr:ext cx="16908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9E7665B-EAB3-4863-9267-EA25F8EFD4FF}"/>
                </a:ext>
              </a:extLst>
            </xdr:cNvPr>
            <xdr:cNvSpPr txBox="1"/>
          </xdr:nvSpPr>
          <xdr:spPr>
            <a:xfrm>
              <a:off x="2052637" y="8701087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9E7665B-EAB3-4863-9267-EA25F8EFD4FF}"/>
                </a:ext>
              </a:extLst>
            </xdr:cNvPr>
            <xdr:cNvSpPr txBox="1"/>
          </xdr:nvSpPr>
          <xdr:spPr>
            <a:xfrm>
              <a:off x="2052637" y="8701087"/>
              <a:ext cx="16908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23812</xdr:colOff>
      <xdr:row>32</xdr:row>
      <xdr:rowOff>23812</xdr:rowOff>
    </xdr:from>
    <xdr:ext cx="5758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17DD396-42B8-4939-A31C-50C2DAAD5D70}"/>
                </a:ext>
              </a:extLst>
            </xdr:cNvPr>
            <xdr:cNvSpPr txBox="1"/>
          </xdr:nvSpPr>
          <xdr:spPr>
            <a:xfrm>
              <a:off x="23812" y="5929312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17DD396-42B8-4939-A31C-50C2DAAD5D70}"/>
                </a:ext>
              </a:extLst>
            </xdr:cNvPr>
            <xdr:cNvSpPr txBox="1"/>
          </xdr:nvSpPr>
          <xdr:spPr>
            <a:xfrm>
              <a:off x="23812" y="5929312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14287</xdr:rowOff>
    </xdr:from>
    <xdr:ext cx="63696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02EB416-3172-4A91-9197-67D98B8AA836}"/>
                </a:ext>
              </a:extLst>
            </xdr:cNvPr>
            <xdr:cNvSpPr txBox="1"/>
          </xdr:nvSpPr>
          <xdr:spPr>
            <a:xfrm>
              <a:off x="0" y="6300787"/>
              <a:ext cx="6369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1/</m:t>
                    </m:r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02EB416-3172-4A91-9197-67D98B8AA836}"/>
                </a:ext>
              </a:extLst>
            </xdr:cNvPr>
            <xdr:cNvSpPr txBox="1"/>
          </xdr:nvSpPr>
          <xdr:spPr>
            <a:xfrm>
              <a:off x="0" y="6300787"/>
              <a:ext cx="6369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</a:rPr>
                <a:t>1/</a:t>
              </a:r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109537</xdr:colOff>
      <xdr:row>36</xdr:row>
      <xdr:rowOff>23812</xdr:rowOff>
    </xdr:from>
    <xdr:ext cx="753861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3813E37-1A82-4CC8-A910-DC16128920E4}"/>
                </a:ext>
              </a:extLst>
            </xdr:cNvPr>
            <xdr:cNvSpPr txBox="1"/>
          </xdr:nvSpPr>
          <xdr:spPr>
            <a:xfrm>
              <a:off x="109537" y="6691312"/>
              <a:ext cx="75386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ad>
                      <m:radPr>
                        <m:degHide m:val="on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2/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p>
                              <m:sSup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acc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3813E37-1A82-4CC8-A910-DC16128920E4}"/>
                </a:ext>
              </a:extLst>
            </xdr:cNvPr>
            <xdr:cNvSpPr txBox="1"/>
          </xdr:nvSpPr>
          <xdr:spPr>
            <a:xfrm>
              <a:off x="109537" y="6691312"/>
              <a:ext cx="75386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2/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23812</xdr:colOff>
      <xdr:row>46</xdr:row>
      <xdr:rowOff>23812</xdr:rowOff>
    </xdr:from>
    <xdr:ext cx="5758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A4C48024-8444-4CEE-BD33-3A32AABE28F3}"/>
                </a:ext>
              </a:extLst>
            </xdr:cNvPr>
            <xdr:cNvSpPr txBox="1"/>
          </xdr:nvSpPr>
          <xdr:spPr>
            <a:xfrm>
              <a:off x="23812" y="5929312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A4C48024-8444-4CEE-BD33-3A32AABE28F3}"/>
                </a:ext>
              </a:extLst>
            </xdr:cNvPr>
            <xdr:cNvSpPr txBox="1"/>
          </xdr:nvSpPr>
          <xdr:spPr>
            <a:xfrm>
              <a:off x="23812" y="5929312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48</xdr:row>
      <xdr:rowOff>14287</xdr:rowOff>
    </xdr:from>
    <xdr:ext cx="63696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FDB98F6-068E-4F7A-85D1-BF973A70496F}"/>
                </a:ext>
              </a:extLst>
            </xdr:cNvPr>
            <xdr:cNvSpPr txBox="1"/>
          </xdr:nvSpPr>
          <xdr:spPr>
            <a:xfrm>
              <a:off x="0" y="6300787"/>
              <a:ext cx="6369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1/</m:t>
                    </m:r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FDB98F6-068E-4F7A-85D1-BF973A70496F}"/>
                </a:ext>
              </a:extLst>
            </xdr:cNvPr>
            <xdr:cNvSpPr txBox="1"/>
          </xdr:nvSpPr>
          <xdr:spPr>
            <a:xfrm>
              <a:off x="0" y="6300787"/>
              <a:ext cx="63696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</a:rPr>
                <a:t>1/</a:t>
              </a:r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109537</xdr:colOff>
      <xdr:row>50</xdr:row>
      <xdr:rowOff>23812</xdr:rowOff>
    </xdr:from>
    <xdr:ext cx="753861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A0AA861-4B1D-4A9D-B814-01E4CE9A42CD}"/>
                </a:ext>
              </a:extLst>
            </xdr:cNvPr>
            <xdr:cNvSpPr txBox="1"/>
          </xdr:nvSpPr>
          <xdr:spPr>
            <a:xfrm>
              <a:off x="109537" y="6691312"/>
              <a:ext cx="75386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ad>
                      <m:radPr>
                        <m:degHide m:val="on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2/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p>
                              <m:sSup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acc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A0AA861-4B1D-4A9D-B814-01E4CE9A42CD}"/>
                </a:ext>
              </a:extLst>
            </xdr:cNvPr>
            <xdr:cNvSpPr txBox="1"/>
          </xdr:nvSpPr>
          <xdr:spPr>
            <a:xfrm>
              <a:off x="109537" y="6691312"/>
              <a:ext cx="75386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2/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23812</xdr:colOff>
      <xdr:row>35</xdr:row>
      <xdr:rowOff>23812</xdr:rowOff>
    </xdr:from>
    <xdr:ext cx="5758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0E78B6E-055D-415A-B844-8DAD8DC1CFD7}"/>
                </a:ext>
              </a:extLst>
            </xdr:cNvPr>
            <xdr:cNvSpPr txBox="1"/>
          </xdr:nvSpPr>
          <xdr:spPr>
            <a:xfrm>
              <a:off x="23812" y="6605587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0E78B6E-055D-415A-B844-8DAD8DC1CFD7}"/>
                </a:ext>
              </a:extLst>
            </xdr:cNvPr>
            <xdr:cNvSpPr txBox="1"/>
          </xdr:nvSpPr>
          <xdr:spPr>
            <a:xfrm>
              <a:off x="23812" y="6605587"/>
              <a:ext cx="5758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</xdr:colOff>
      <xdr:row>6</xdr:row>
      <xdr:rowOff>23812</xdr:rowOff>
    </xdr:from>
    <xdr:ext cx="3822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B3A7BA-7AF6-4FAA-B556-E051B2D8FC6C}"/>
                </a:ext>
              </a:extLst>
            </xdr:cNvPr>
            <xdr:cNvSpPr txBox="1"/>
          </xdr:nvSpPr>
          <xdr:spPr>
            <a:xfrm>
              <a:off x="23812" y="1166812"/>
              <a:ext cx="382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B3A7BA-7AF6-4FAA-B556-E051B2D8FC6C}"/>
                </a:ext>
              </a:extLst>
            </xdr:cNvPr>
            <xdr:cNvSpPr txBox="1"/>
          </xdr:nvSpPr>
          <xdr:spPr>
            <a:xfrm>
              <a:off x="23812" y="1166812"/>
              <a:ext cx="382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ru-RU" sz="1100" i="0">
                  <a:latin typeface="Cambria Math" panose="02040503050406030204" pitchFamily="18" charset="0"/>
                </a:rPr>
                <a:t>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</xdr:row>
      <xdr:rowOff>14289</xdr:rowOff>
    </xdr:from>
    <xdr:ext cx="457200" cy="1952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D76188-01CE-40C9-98D4-1FF763336A0D}"/>
                </a:ext>
              </a:extLst>
            </xdr:cNvPr>
            <xdr:cNvSpPr txBox="1"/>
          </xdr:nvSpPr>
          <xdr:spPr>
            <a:xfrm>
              <a:off x="0" y="1538289"/>
              <a:ext cx="457200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𝜎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D76188-01CE-40C9-98D4-1FF763336A0D}"/>
                </a:ext>
              </a:extLst>
            </xdr:cNvPr>
            <xdr:cNvSpPr txBox="1"/>
          </xdr:nvSpPr>
          <xdr:spPr>
            <a:xfrm>
              <a:off x="0" y="1538289"/>
              <a:ext cx="457200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3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135AFD6-8AE6-4723-8A17-6ADA8A92069F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135AFD6-8AE6-4723-8A17-6ADA8A92069F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3</xdr:row>
      <xdr:rowOff>14287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3B8F03-B3FA-44D5-91D8-88796E4EF68C}"/>
                </a:ext>
              </a:extLst>
            </xdr:cNvPr>
            <xdr:cNvSpPr txBox="1"/>
          </xdr:nvSpPr>
          <xdr:spPr>
            <a:xfrm>
              <a:off x="823912" y="58578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3B8F03-B3FA-44D5-91D8-88796E4EF68C}"/>
                </a:ext>
              </a:extLst>
            </xdr:cNvPr>
            <xdr:cNvSpPr txBox="1"/>
          </xdr:nvSpPr>
          <xdr:spPr>
            <a:xfrm>
              <a:off x="823912" y="58578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3</xdr:row>
      <xdr:rowOff>23812</xdr:rowOff>
    </xdr:from>
    <xdr:ext cx="998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845D69A-0467-43CE-BB92-E1DD5D85F9A0}"/>
                </a:ext>
              </a:extLst>
            </xdr:cNvPr>
            <xdr:cNvSpPr txBox="1"/>
          </xdr:nvSpPr>
          <xdr:spPr>
            <a:xfrm>
              <a:off x="1462087" y="595312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845D69A-0467-43CE-BB92-E1DD5D85F9A0}"/>
                </a:ext>
              </a:extLst>
            </xdr:cNvPr>
            <xdr:cNvSpPr txBox="1"/>
          </xdr:nvSpPr>
          <xdr:spPr>
            <a:xfrm>
              <a:off x="1462087" y="595312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23812</xdr:colOff>
      <xdr:row>22</xdr:row>
      <xdr:rowOff>23812</xdr:rowOff>
    </xdr:from>
    <xdr:ext cx="3822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4597F36-1800-4111-80F4-12E823DB098A}"/>
                </a:ext>
              </a:extLst>
            </xdr:cNvPr>
            <xdr:cNvSpPr txBox="1"/>
          </xdr:nvSpPr>
          <xdr:spPr>
            <a:xfrm>
              <a:off x="23812" y="1166812"/>
              <a:ext cx="382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4597F36-1800-4111-80F4-12E823DB098A}"/>
                </a:ext>
              </a:extLst>
            </xdr:cNvPr>
            <xdr:cNvSpPr txBox="1"/>
          </xdr:nvSpPr>
          <xdr:spPr>
            <a:xfrm>
              <a:off x="23812" y="1166812"/>
              <a:ext cx="382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ru-RU" sz="1100" i="0">
                  <a:latin typeface="Cambria Math" panose="02040503050406030204" pitchFamily="18" charset="0"/>
                </a:rPr>
                <a:t>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14289</xdr:rowOff>
    </xdr:from>
    <xdr:ext cx="457200" cy="1952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81E2119-94C3-44E6-9311-F1345042E552}"/>
                </a:ext>
              </a:extLst>
            </xdr:cNvPr>
            <xdr:cNvSpPr txBox="1"/>
          </xdr:nvSpPr>
          <xdr:spPr>
            <a:xfrm>
              <a:off x="0" y="1538289"/>
              <a:ext cx="457200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𝜎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81E2119-94C3-44E6-9311-F1345042E552}"/>
                </a:ext>
              </a:extLst>
            </xdr:cNvPr>
            <xdr:cNvSpPr txBox="1"/>
          </xdr:nvSpPr>
          <xdr:spPr>
            <a:xfrm>
              <a:off x="0" y="1538289"/>
              <a:ext cx="457200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19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827AC50-C61B-4C5D-9FAD-3CEB971EBCD8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827AC50-C61B-4C5D-9FAD-3CEB971EBCD8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19</xdr:row>
      <xdr:rowOff>14287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85BD6EF-5802-4267-BC29-5C506B62E66A}"/>
                </a:ext>
              </a:extLst>
            </xdr:cNvPr>
            <xdr:cNvSpPr txBox="1"/>
          </xdr:nvSpPr>
          <xdr:spPr>
            <a:xfrm>
              <a:off x="823912" y="58578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85BD6EF-5802-4267-BC29-5C506B62E66A}"/>
                </a:ext>
              </a:extLst>
            </xdr:cNvPr>
            <xdr:cNvSpPr txBox="1"/>
          </xdr:nvSpPr>
          <xdr:spPr>
            <a:xfrm>
              <a:off x="823912" y="58578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19</xdr:row>
      <xdr:rowOff>23812</xdr:rowOff>
    </xdr:from>
    <xdr:ext cx="998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C7086D0-64E8-4905-AAB6-003F3575D0DB}"/>
                </a:ext>
              </a:extLst>
            </xdr:cNvPr>
            <xdr:cNvSpPr txBox="1"/>
          </xdr:nvSpPr>
          <xdr:spPr>
            <a:xfrm>
              <a:off x="1462087" y="595312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C7086D0-64E8-4905-AAB6-003F3575D0DB}"/>
                </a:ext>
              </a:extLst>
            </xdr:cNvPr>
            <xdr:cNvSpPr txBox="1"/>
          </xdr:nvSpPr>
          <xdr:spPr>
            <a:xfrm>
              <a:off x="1462087" y="595312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</xdr:colOff>
      <xdr:row>32</xdr:row>
      <xdr:rowOff>23812</xdr:rowOff>
    </xdr:from>
    <xdr:ext cx="3822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3CA58A6-3BD4-469E-9695-F63C44F3D772}"/>
                </a:ext>
              </a:extLst>
            </xdr:cNvPr>
            <xdr:cNvSpPr txBox="1"/>
          </xdr:nvSpPr>
          <xdr:spPr>
            <a:xfrm>
              <a:off x="23812" y="1166812"/>
              <a:ext cx="382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3CA58A6-3BD4-469E-9695-F63C44F3D772}"/>
                </a:ext>
              </a:extLst>
            </xdr:cNvPr>
            <xdr:cNvSpPr txBox="1"/>
          </xdr:nvSpPr>
          <xdr:spPr>
            <a:xfrm>
              <a:off x="23812" y="1166812"/>
              <a:ext cx="382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ru-RU" sz="1100" i="0">
                  <a:latin typeface="Cambria Math" panose="02040503050406030204" pitchFamily="18" charset="0"/>
                </a:rPr>
                <a:t>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14289</xdr:rowOff>
    </xdr:from>
    <xdr:ext cx="457200" cy="1952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DF09856-9C68-4714-A64C-7084DE28776D}"/>
                </a:ext>
              </a:extLst>
            </xdr:cNvPr>
            <xdr:cNvSpPr txBox="1"/>
          </xdr:nvSpPr>
          <xdr:spPr>
            <a:xfrm>
              <a:off x="0" y="1538289"/>
              <a:ext cx="457200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𝜎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DF09856-9C68-4714-A64C-7084DE28776D}"/>
                </a:ext>
              </a:extLst>
            </xdr:cNvPr>
            <xdr:cNvSpPr txBox="1"/>
          </xdr:nvSpPr>
          <xdr:spPr>
            <a:xfrm>
              <a:off x="0" y="1538289"/>
              <a:ext cx="457200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29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575BF8D4-EFC0-4291-8A72-9C07A90B33C1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575BF8D4-EFC0-4291-8A72-9C07A90B33C1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29</xdr:row>
      <xdr:rowOff>14287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2437182-4138-4854-82EF-208603B15C27}"/>
                </a:ext>
              </a:extLst>
            </xdr:cNvPr>
            <xdr:cNvSpPr txBox="1"/>
          </xdr:nvSpPr>
          <xdr:spPr>
            <a:xfrm>
              <a:off x="823912" y="58578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2437182-4138-4854-82EF-208603B15C27}"/>
                </a:ext>
              </a:extLst>
            </xdr:cNvPr>
            <xdr:cNvSpPr txBox="1"/>
          </xdr:nvSpPr>
          <xdr:spPr>
            <a:xfrm>
              <a:off x="823912" y="58578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29</xdr:row>
      <xdr:rowOff>23812</xdr:rowOff>
    </xdr:from>
    <xdr:ext cx="998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DAAEBCF-FBC3-4D74-9AC6-02AED376A870}"/>
                </a:ext>
              </a:extLst>
            </xdr:cNvPr>
            <xdr:cNvSpPr txBox="1"/>
          </xdr:nvSpPr>
          <xdr:spPr>
            <a:xfrm>
              <a:off x="1462087" y="595312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DAAEBCF-FBC3-4D74-9AC6-02AED376A870}"/>
                </a:ext>
              </a:extLst>
            </xdr:cNvPr>
            <xdr:cNvSpPr txBox="1"/>
          </xdr:nvSpPr>
          <xdr:spPr>
            <a:xfrm>
              <a:off x="1462087" y="595312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23812</xdr:colOff>
      <xdr:row>47</xdr:row>
      <xdr:rowOff>23812</xdr:rowOff>
    </xdr:from>
    <xdr:ext cx="3822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E3AEDDD-D7CD-42D0-9284-10E760440751}"/>
                </a:ext>
              </a:extLst>
            </xdr:cNvPr>
            <xdr:cNvSpPr txBox="1"/>
          </xdr:nvSpPr>
          <xdr:spPr>
            <a:xfrm>
              <a:off x="23812" y="1166812"/>
              <a:ext cx="382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E3AEDDD-D7CD-42D0-9284-10E760440751}"/>
                </a:ext>
              </a:extLst>
            </xdr:cNvPr>
            <xdr:cNvSpPr txBox="1"/>
          </xdr:nvSpPr>
          <xdr:spPr>
            <a:xfrm>
              <a:off x="23812" y="1166812"/>
              <a:ext cx="382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ru-RU" sz="1100" i="0">
                  <a:latin typeface="Cambria Math" panose="02040503050406030204" pitchFamily="18" charset="0"/>
                </a:rPr>
                <a:t>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49</xdr:row>
      <xdr:rowOff>14289</xdr:rowOff>
    </xdr:from>
    <xdr:ext cx="457200" cy="1952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ADE0CC6-C6C7-4DE6-BD89-9F965668A6FD}"/>
                </a:ext>
              </a:extLst>
            </xdr:cNvPr>
            <xdr:cNvSpPr txBox="1"/>
          </xdr:nvSpPr>
          <xdr:spPr>
            <a:xfrm>
              <a:off x="0" y="1538289"/>
              <a:ext cx="457200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𝜎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ADE0CC6-C6C7-4DE6-BD89-9F965668A6FD}"/>
                </a:ext>
              </a:extLst>
            </xdr:cNvPr>
            <xdr:cNvSpPr txBox="1"/>
          </xdr:nvSpPr>
          <xdr:spPr>
            <a:xfrm>
              <a:off x="0" y="1538289"/>
              <a:ext cx="457200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ru-RU" sz="1100" i="0">
                  <a:latin typeface="Cambria Math" panose="02040503050406030204" pitchFamily="18" charset="0"/>
                </a:rPr>
                <a:t>≈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242887</xdr:colOff>
      <xdr:row>44</xdr:row>
      <xdr:rowOff>23812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CAC651F-582C-457F-B5D1-BB53C29D709E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CAC651F-582C-457F-B5D1-BB53C29D709E}"/>
                </a:ext>
              </a:extLst>
            </xdr:cNvPr>
            <xdr:cNvSpPr txBox="1"/>
          </xdr:nvSpPr>
          <xdr:spPr>
            <a:xfrm>
              <a:off x="242887" y="5953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44</xdr:row>
      <xdr:rowOff>14287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757B95E-6A80-40AD-B318-0010DC4ACC81}"/>
                </a:ext>
              </a:extLst>
            </xdr:cNvPr>
            <xdr:cNvSpPr txBox="1"/>
          </xdr:nvSpPr>
          <xdr:spPr>
            <a:xfrm>
              <a:off x="823912" y="58578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757B95E-6A80-40AD-B318-0010DC4ACC81}"/>
                </a:ext>
              </a:extLst>
            </xdr:cNvPr>
            <xdr:cNvSpPr txBox="1"/>
          </xdr:nvSpPr>
          <xdr:spPr>
            <a:xfrm>
              <a:off x="823912" y="58578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242887</xdr:colOff>
      <xdr:row>44</xdr:row>
      <xdr:rowOff>23812</xdr:rowOff>
    </xdr:from>
    <xdr:ext cx="998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2F93D2B-FA93-4255-81A3-216DA5F5222A}"/>
                </a:ext>
              </a:extLst>
            </xdr:cNvPr>
            <xdr:cNvSpPr txBox="1"/>
          </xdr:nvSpPr>
          <xdr:spPr>
            <a:xfrm>
              <a:off x="1462087" y="595312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2F93D2B-FA93-4255-81A3-216DA5F5222A}"/>
                </a:ext>
              </a:extLst>
            </xdr:cNvPr>
            <xdr:cNvSpPr txBox="1"/>
          </xdr:nvSpPr>
          <xdr:spPr>
            <a:xfrm>
              <a:off x="1462087" y="595312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𝑠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zoomScaleNormal="100" workbookViewId="0">
      <selection activeCell="A3" sqref="A3:J13"/>
    </sheetView>
  </sheetViews>
  <sheetFormatPr defaultRowHeight="15" x14ac:dyDescent="0.25"/>
  <cols>
    <col min="1" max="16384" width="9.140625" style="2"/>
  </cols>
  <sheetData>
    <row r="1" spans="1:21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10"/>
    </row>
    <row r="2" spans="1:21" x14ac:dyDescent="0.25">
      <c r="A2" s="3" t="s">
        <v>1</v>
      </c>
      <c r="B2" s="3">
        <v>42</v>
      </c>
      <c r="C2" s="3">
        <v>54</v>
      </c>
      <c r="D2" s="3">
        <v>46</v>
      </c>
      <c r="E2" s="3">
        <v>47</v>
      </c>
      <c r="F2" s="3">
        <v>49</v>
      </c>
      <c r="G2" s="3">
        <v>48</v>
      </c>
      <c r="H2" s="3">
        <v>36</v>
      </c>
      <c r="I2" s="3">
        <v>46</v>
      </c>
      <c r="J2" s="10"/>
    </row>
    <row r="3" spans="1:21" x14ac:dyDescent="0.25">
      <c r="J3" s="10"/>
    </row>
    <row r="4" spans="1:21" x14ac:dyDescent="0.25">
      <c r="J4" s="10"/>
    </row>
    <row r="5" spans="1:21" x14ac:dyDescent="0.25">
      <c r="A5" s="2">
        <f>AVERAGE(B2:I2)</f>
        <v>46</v>
      </c>
      <c r="B5" s="2">
        <f>A5^2</f>
        <v>2116</v>
      </c>
      <c r="C5" s="2">
        <f>_xlfn.STDEV.P(B2:I2)^2</f>
        <v>24.249999999999996</v>
      </c>
      <c r="D5" s="6">
        <f>_xlfn.STDEV.S(B2:I2)^2</f>
        <v>27.714285714285715</v>
      </c>
      <c r="J5" s="10"/>
    </row>
    <row r="6" spans="1:21" x14ac:dyDescent="0.25">
      <c r="J6" s="10"/>
    </row>
    <row r="7" spans="1:21" x14ac:dyDescent="0.25">
      <c r="B7" s="2">
        <f>A5</f>
        <v>46</v>
      </c>
      <c r="J7" s="10"/>
    </row>
    <row r="8" spans="1:21" x14ac:dyDescent="0.25">
      <c r="J8" s="10"/>
    </row>
    <row r="9" spans="1:21" x14ac:dyDescent="0.25">
      <c r="B9" s="6">
        <f>D5</f>
        <v>27.714285714285715</v>
      </c>
      <c r="J9" s="10"/>
    </row>
    <row r="10" spans="1:21" x14ac:dyDescent="0.25">
      <c r="J10" s="10"/>
    </row>
    <row r="11" spans="1:21" x14ac:dyDescent="0.25">
      <c r="A11" s="7"/>
      <c r="B11" s="7"/>
      <c r="C11" s="7"/>
      <c r="D11" s="9">
        <f>1/2*(-1+SQRT(1+4*B5))</f>
        <v>45.502717311045878</v>
      </c>
      <c r="J11" s="10"/>
    </row>
    <row r="12" spans="1:21" x14ac:dyDescent="0.25">
      <c r="A12" s="7"/>
      <c r="B12" s="7"/>
      <c r="C12" s="7"/>
      <c r="D12" s="9"/>
      <c r="J12" s="10"/>
    </row>
    <row r="13" spans="1:2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>
        <v>59</v>
      </c>
      <c r="B14" s="2">
        <v>45</v>
      </c>
      <c r="C14" s="2">
        <v>49</v>
      </c>
      <c r="D14" s="2">
        <v>53</v>
      </c>
      <c r="E14" s="2">
        <v>44</v>
      </c>
      <c r="F14" s="2">
        <v>58</v>
      </c>
      <c r="G14" s="2">
        <v>35</v>
      </c>
      <c r="H14" s="2">
        <v>53</v>
      </c>
      <c r="I14" s="2">
        <v>39</v>
      </c>
      <c r="J14" s="2">
        <v>41</v>
      </c>
      <c r="K14" s="2">
        <v>55</v>
      </c>
      <c r="L14" s="2">
        <v>62</v>
      </c>
      <c r="M14" s="2">
        <v>39</v>
      </c>
      <c r="N14" s="2">
        <v>46</v>
      </c>
      <c r="O14" s="2">
        <v>38</v>
      </c>
      <c r="P14" s="2">
        <v>45</v>
      </c>
      <c r="Q14" s="2">
        <v>46</v>
      </c>
      <c r="R14" s="2">
        <v>38</v>
      </c>
      <c r="S14" s="2">
        <v>44</v>
      </c>
      <c r="T14" s="2">
        <v>60</v>
      </c>
      <c r="U14" s="10"/>
    </row>
    <row r="15" spans="1:21" x14ac:dyDescent="0.25">
      <c r="A15">
        <v>53</v>
      </c>
      <c r="B15" s="2">
        <v>48</v>
      </c>
      <c r="C15" s="2">
        <v>62</v>
      </c>
      <c r="D15" s="2">
        <v>47</v>
      </c>
      <c r="E15" s="2">
        <v>39</v>
      </c>
      <c r="F15" s="2">
        <v>40</v>
      </c>
      <c r="G15" s="2">
        <v>45</v>
      </c>
      <c r="H15" s="2">
        <v>65</v>
      </c>
      <c r="I15" s="2">
        <v>42</v>
      </c>
      <c r="J15" s="2">
        <v>43</v>
      </c>
      <c r="K15" s="2">
        <v>49</v>
      </c>
      <c r="L15" s="2">
        <v>55</v>
      </c>
      <c r="M15" s="2">
        <v>47</v>
      </c>
      <c r="N15" s="2">
        <v>41</v>
      </c>
      <c r="O15" s="2">
        <v>43</v>
      </c>
      <c r="P15" s="2">
        <v>45</v>
      </c>
      <c r="Q15" s="2">
        <v>45</v>
      </c>
      <c r="R15" s="2">
        <v>41</v>
      </c>
      <c r="S15" s="2">
        <v>58</v>
      </c>
      <c r="T15" s="2">
        <v>51</v>
      </c>
      <c r="U15" s="10"/>
    </row>
    <row r="16" spans="1:21" x14ac:dyDescent="0.25">
      <c r="A16">
        <v>49</v>
      </c>
      <c r="B16" s="2">
        <v>48</v>
      </c>
      <c r="C16" s="2">
        <v>45</v>
      </c>
      <c r="D16" s="2">
        <v>47</v>
      </c>
      <c r="E16" s="2">
        <v>37</v>
      </c>
      <c r="F16" s="2">
        <v>55</v>
      </c>
      <c r="G16" s="2">
        <v>38</v>
      </c>
      <c r="H16" s="2">
        <v>40</v>
      </c>
      <c r="I16" s="2">
        <v>59</v>
      </c>
      <c r="J16" s="2">
        <v>46</v>
      </c>
      <c r="K16" s="2">
        <v>38</v>
      </c>
      <c r="L16" s="2">
        <v>52</v>
      </c>
      <c r="M16" s="2">
        <v>41</v>
      </c>
      <c r="N16" s="2">
        <v>36</v>
      </c>
      <c r="O16" s="2">
        <v>38</v>
      </c>
      <c r="P16" s="2">
        <v>53</v>
      </c>
      <c r="Q16" s="2">
        <v>49</v>
      </c>
      <c r="R16" s="2">
        <v>33</v>
      </c>
      <c r="S16" s="2">
        <v>49</v>
      </c>
      <c r="T16" s="2">
        <v>39</v>
      </c>
      <c r="U16" s="10"/>
    </row>
    <row r="17" spans="1:21" x14ac:dyDescent="0.25">
      <c r="A17">
        <v>49</v>
      </c>
      <c r="B17" s="2">
        <v>47</v>
      </c>
      <c r="C17" s="2">
        <v>40</v>
      </c>
      <c r="D17" s="2">
        <v>40</v>
      </c>
      <c r="E17" s="2">
        <v>58</v>
      </c>
      <c r="F17" s="2">
        <v>47</v>
      </c>
      <c r="G17" s="2">
        <v>45</v>
      </c>
      <c r="H17" s="2">
        <v>44</v>
      </c>
      <c r="I17" s="2">
        <v>57</v>
      </c>
      <c r="J17" s="2">
        <v>48</v>
      </c>
      <c r="K17" s="2">
        <v>51</v>
      </c>
      <c r="L17" s="2">
        <v>45</v>
      </c>
      <c r="M17" s="2">
        <v>42</v>
      </c>
      <c r="N17" s="2">
        <v>51</v>
      </c>
      <c r="O17" s="2">
        <v>44</v>
      </c>
      <c r="P17" s="2">
        <v>51</v>
      </c>
      <c r="Q17" s="2">
        <v>53</v>
      </c>
      <c r="R17" s="2">
        <v>51</v>
      </c>
      <c r="S17" s="2">
        <v>52</v>
      </c>
      <c r="T17" s="2">
        <v>46</v>
      </c>
      <c r="U17" s="10"/>
    </row>
    <row r="18" spans="1:21" x14ac:dyDescent="0.25">
      <c r="A18">
        <v>53</v>
      </c>
      <c r="B18" s="2">
        <v>39</v>
      </c>
      <c r="C18" s="2">
        <v>53</v>
      </c>
      <c r="D18" s="2">
        <v>47</v>
      </c>
      <c r="E18" s="2">
        <v>50</v>
      </c>
      <c r="F18" s="2">
        <v>49</v>
      </c>
      <c r="G18" s="2">
        <v>45</v>
      </c>
      <c r="H18" s="2">
        <v>47</v>
      </c>
      <c r="I18" s="2">
        <v>58</v>
      </c>
      <c r="J18" s="2">
        <v>39</v>
      </c>
      <c r="K18" s="2">
        <v>55</v>
      </c>
      <c r="L18" s="2">
        <v>47</v>
      </c>
      <c r="M18" s="2">
        <v>45</v>
      </c>
      <c r="N18" s="2">
        <v>54</v>
      </c>
      <c r="O18" s="2">
        <v>53</v>
      </c>
      <c r="P18" s="2">
        <v>44</v>
      </c>
      <c r="Q18" s="2">
        <v>61</v>
      </c>
      <c r="R18" s="2">
        <v>41</v>
      </c>
      <c r="S18" s="2">
        <v>60</v>
      </c>
      <c r="T18" s="2">
        <v>34</v>
      </c>
      <c r="U18" s="10"/>
    </row>
    <row r="19" spans="1:21" x14ac:dyDescent="0.25">
      <c r="A19">
        <v>40</v>
      </c>
      <c r="B19" s="2">
        <v>44</v>
      </c>
      <c r="C19" s="2">
        <v>41</v>
      </c>
      <c r="D19" s="2">
        <v>38</v>
      </c>
      <c r="E19" s="2">
        <v>52</v>
      </c>
      <c r="F19" s="2">
        <v>34</v>
      </c>
      <c r="G19" s="2">
        <v>44</v>
      </c>
      <c r="H19" s="2">
        <v>56</v>
      </c>
      <c r="I19" s="2">
        <v>42</v>
      </c>
      <c r="J19" s="2">
        <v>47</v>
      </c>
      <c r="K19" s="2">
        <v>49</v>
      </c>
      <c r="L19" s="2">
        <v>59</v>
      </c>
      <c r="M19" s="2">
        <v>51</v>
      </c>
      <c r="N19" s="2">
        <v>43</v>
      </c>
      <c r="O19" s="2">
        <v>47</v>
      </c>
      <c r="P19" s="2">
        <v>38</v>
      </c>
      <c r="Q19" s="2">
        <v>45</v>
      </c>
      <c r="R19" s="2">
        <v>53</v>
      </c>
      <c r="S19" s="2">
        <v>49</v>
      </c>
      <c r="T19" s="2">
        <v>54</v>
      </c>
      <c r="U19" s="10"/>
    </row>
    <row r="20" spans="1:21" x14ac:dyDescent="0.25">
      <c r="U20" s="10"/>
    </row>
    <row r="21" spans="1:21" x14ac:dyDescent="0.25">
      <c r="U21" s="10"/>
    </row>
    <row r="22" spans="1:21" x14ac:dyDescent="0.25">
      <c r="A22" s="6">
        <f>AVERAGE(A14:T19)</f>
        <v>47.174999999999997</v>
      </c>
      <c r="B22" s="6">
        <f>A22^2</f>
        <v>2225.4806249999997</v>
      </c>
      <c r="C22" s="6">
        <f>_xlfn.STDEV.P(A14:T19)^2</f>
        <v>48.694375000000001</v>
      </c>
      <c r="D22" s="11">
        <f>_xlfn.STDEV.S(A14:T19)^2</f>
        <v>49.103571428571527</v>
      </c>
      <c r="H22" s="12" t="s">
        <v>2</v>
      </c>
      <c r="I22" s="7"/>
      <c r="J22" s="7"/>
      <c r="K22" s="7"/>
      <c r="L22" s="7"/>
      <c r="M22" s="7"/>
      <c r="N22" s="7"/>
      <c r="O22" s="7"/>
      <c r="P22" s="7"/>
      <c r="U22" s="10"/>
    </row>
    <row r="23" spans="1:21" x14ac:dyDescent="0.25">
      <c r="H23" s="7"/>
      <c r="I23" s="7"/>
      <c r="J23" s="7"/>
      <c r="K23" s="7"/>
      <c r="L23" s="7"/>
      <c r="M23" s="7"/>
      <c r="N23" s="7"/>
      <c r="O23" s="7"/>
      <c r="P23" s="7"/>
      <c r="U23" s="10"/>
    </row>
    <row r="24" spans="1:21" x14ac:dyDescent="0.25">
      <c r="B24" s="6">
        <f>A22</f>
        <v>47.174999999999997</v>
      </c>
      <c r="H24" s="7"/>
      <c r="I24" s="7"/>
      <c r="J24" s="7"/>
      <c r="K24" s="7"/>
      <c r="L24" s="7"/>
      <c r="M24" s="7"/>
      <c r="N24" s="7"/>
      <c r="O24" s="7"/>
      <c r="P24" s="7"/>
      <c r="U24" s="10"/>
    </row>
    <row r="25" spans="1:21" x14ac:dyDescent="0.25">
      <c r="H25" s="7"/>
      <c r="I25" s="7"/>
      <c r="J25" s="7"/>
      <c r="K25" s="7"/>
      <c r="L25" s="7"/>
      <c r="M25" s="7"/>
      <c r="N25" s="7"/>
      <c r="O25" s="7"/>
      <c r="P25" s="7"/>
      <c r="U25" s="10"/>
    </row>
    <row r="26" spans="1:21" x14ac:dyDescent="0.25">
      <c r="B26" s="11">
        <f>D22</f>
        <v>49.103571428571527</v>
      </c>
      <c r="H26" s="7"/>
      <c r="I26" s="7"/>
      <c r="J26" s="7"/>
      <c r="K26" s="7"/>
      <c r="L26" s="7"/>
      <c r="M26" s="7"/>
      <c r="N26" s="7"/>
      <c r="O26" s="7"/>
      <c r="P26" s="7"/>
      <c r="U26" s="10"/>
    </row>
    <row r="27" spans="1:21" x14ac:dyDescent="0.25">
      <c r="U27" s="10"/>
    </row>
    <row r="28" spans="1:21" x14ac:dyDescent="0.25">
      <c r="A28" s="7"/>
      <c r="B28" s="7"/>
      <c r="C28" s="7"/>
      <c r="D28" s="9">
        <f>1/2*(-1+SQRT(1+4*B22))</f>
        <v>46.677649634122297</v>
      </c>
      <c r="U28" s="10"/>
    </row>
    <row r="29" spans="1:21" x14ac:dyDescent="0.25">
      <c r="A29" s="7"/>
      <c r="B29" s="7"/>
      <c r="C29" s="7"/>
      <c r="D29" s="9"/>
      <c r="U29" s="10"/>
    </row>
    <row r="30" spans="1:2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</sheetData>
  <mergeCells count="5">
    <mergeCell ref="A11:C12"/>
    <mergeCell ref="D11:D12"/>
    <mergeCell ref="A28:C29"/>
    <mergeCell ref="D28:D29"/>
    <mergeCell ref="H22:P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85F9-2455-4DEB-92E6-BE8F308BA798}">
  <dimension ref="A1:U53"/>
  <sheetViews>
    <sheetView topLeftCell="A10" workbookViewId="0">
      <selection activeCell="Q18" sqref="Q18"/>
    </sheetView>
  </sheetViews>
  <sheetFormatPr defaultRowHeight="15" x14ac:dyDescent="0.25"/>
  <sheetData>
    <row r="1" spans="1:21" ht="15.75" thickBot="1" x14ac:dyDescent="0.3">
      <c r="A1" s="27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10"/>
    </row>
    <row r="2" spans="1:21" ht="50.25" thickBot="1" x14ac:dyDescent="0.3">
      <c r="A2" s="28" t="s">
        <v>7</v>
      </c>
      <c r="B2" s="29" t="s">
        <v>8</v>
      </c>
      <c r="C2" s="29" t="s">
        <v>9</v>
      </c>
      <c r="D2" s="30" t="s">
        <v>10</v>
      </c>
      <c r="E2" s="30" t="s">
        <v>11</v>
      </c>
      <c r="F2" s="29" t="s">
        <v>12</v>
      </c>
      <c r="G2" s="29" t="s">
        <v>3</v>
      </c>
      <c r="H2" s="30" t="s">
        <v>11</v>
      </c>
      <c r="I2" s="29" t="s">
        <v>13</v>
      </c>
      <c r="J2" s="30" t="s">
        <v>14</v>
      </c>
      <c r="K2" s="29" t="s">
        <v>15</v>
      </c>
      <c r="L2" s="29" t="s">
        <v>16</v>
      </c>
      <c r="M2" s="29" t="s">
        <v>17</v>
      </c>
      <c r="N2" s="29" t="s">
        <v>18</v>
      </c>
      <c r="O2" s="29" t="s">
        <v>19</v>
      </c>
      <c r="P2" s="29" t="s">
        <v>20</v>
      </c>
      <c r="Q2" s="31" t="s">
        <v>21</v>
      </c>
      <c r="R2" s="29" t="s">
        <v>3</v>
      </c>
      <c r="S2" s="29" t="s">
        <v>22</v>
      </c>
      <c r="T2" s="30" t="s">
        <v>23</v>
      </c>
      <c r="U2" s="10"/>
    </row>
    <row r="3" spans="1:21" ht="17.25" thickBot="1" x14ac:dyDescent="0.3">
      <c r="A3" s="32">
        <v>16</v>
      </c>
      <c r="B3" s="33">
        <v>115</v>
      </c>
      <c r="C3" s="33">
        <v>12</v>
      </c>
      <c r="D3" s="33">
        <v>0.94</v>
      </c>
      <c r="E3" s="33">
        <v>10</v>
      </c>
      <c r="F3" s="33">
        <v>0.39</v>
      </c>
      <c r="G3" s="33">
        <v>50</v>
      </c>
      <c r="H3" s="33">
        <v>0.28000000000000003</v>
      </c>
      <c r="I3" s="33">
        <v>260</v>
      </c>
      <c r="J3" s="33">
        <v>25</v>
      </c>
      <c r="K3" s="34">
        <v>1150</v>
      </c>
      <c r="L3" s="33">
        <v>25</v>
      </c>
      <c r="M3" s="33">
        <v>35</v>
      </c>
      <c r="N3" s="33">
        <v>39</v>
      </c>
      <c r="O3" s="33">
        <v>41</v>
      </c>
      <c r="P3" s="33">
        <v>32</v>
      </c>
      <c r="Q3" s="35">
        <v>34</v>
      </c>
      <c r="R3" s="33">
        <v>35</v>
      </c>
      <c r="S3" s="33">
        <v>11</v>
      </c>
      <c r="T3" s="36">
        <v>11</v>
      </c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>
        <v>14</v>
      </c>
      <c r="B5">
        <v>11</v>
      </c>
      <c r="C5">
        <v>8</v>
      </c>
      <c r="D5">
        <v>11</v>
      </c>
      <c r="E5">
        <v>6</v>
      </c>
      <c r="F5" s="10"/>
    </row>
    <row r="6" spans="1:21" x14ac:dyDescent="0.25">
      <c r="A6">
        <v>4</v>
      </c>
      <c r="B6">
        <v>13</v>
      </c>
      <c r="C6">
        <v>8</v>
      </c>
      <c r="D6">
        <v>12</v>
      </c>
      <c r="E6">
        <v>14</v>
      </c>
      <c r="F6" s="10"/>
    </row>
    <row r="7" spans="1:21" x14ac:dyDescent="0.25">
      <c r="A7">
        <v>11</v>
      </c>
      <c r="B7">
        <v>11</v>
      </c>
      <c r="C7">
        <v>11</v>
      </c>
      <c r="D7">
        <v>7</v>
      </c>
      <c r="E7">
        <v>5</v>
      </c>
      <c r="F7" s="10"/>
    </row>
    <row r="8" spans="1:21" x14ac:dyDescent="0.25">
      <c r="A8">
        <v>12</v>
      </c>
      <c r="B8">
        <v>10</v>
      </c>
      <c r="C8">
        <v>8</v>
      </c>
      <c r="D8">
        <v>21</v>
      </c>
      <c r="E8">
        <v>4</v>
      </c>
      <c r="F8" s="10"/>
    </row>
    <row r="9" spans="1:21" x14ac:dyDescent="0.25">
      <c r="A9">
        <v>12</v>
      </c>
      <c r="B9">
        <v>3</v>
      </c>
      <c r="C9">
        <v>17</v>
      </c>
      <c r="D9">
        <v>7</v>
      </c>
      <c r="E9">
        <v>12</v>
      </c>
      <c r="F9" s="10"/>
    </row>
    <row r="10" spans="1:21" x14ac:dyDescent="0.25">
      <c r="A10">
        <v>11</v>
      </c>
      <c r="B10">
        <v>17</v>
      </c>
      <c r="C10">
        <v>9</v>
      </c>
      <c r="D10">
        <v>11</v>
      </c>
      <c r="E10">
        <v>11</v>
      </c>
      <c r="F10" s="10"/>
    </row>
    <row r="11" spans="1:21" x14ac:dyDescent="0.25">
      <c r="A11">
        <v>10</v>
      </c>
      <c r="B11">
        <v>13</v>
      </c>
      <c r="C11">
        <v>11</v>
      </c>
      <c r="D11">
        <v>10</v>
      </c>
      <c r="E11">
        <v>12</v>
      </c>
      <c r="F11" s="10"/>
    </row>
    <row r="12" spans="1:21" x14ac:dyDescent="0.25">
      <c r="A12">
        <v>13</v>
      </c>
      <c r="B12">
        <v>7</v>
      </c>
      <c r="C12">
        <v>8</v>
      </c>
      <c r="D12">
        <v>15</v>
      </c>
      <c r="E12">
        <v>14</v>
      </c>
      <c r="F12" s="10"/>
    </row>
    <row r="13" spans="1:21" x14ac:dyDescent="0.25">
      <c r="A13">
        <v>8</v>
      </c>
      <c r="B13">
        <v>9</v>
      </c>
      <c r="C13">
        <v>11</v>
      </c>
      <c r="D13">
        <v>8</v>
      </c>
      <c r="E13">
        <v>9</v>
      </c>
      <c r="F13" s="10"/>
    </row>
    <row r="14" spans="1:21" x14ac:dyDescent="0.25">
      <c r="A14">
        <v>8</v>
      </c>
      <c r="B14">
        <v>8</v>
      </c>
      <c r="C14">
        <v>12</v>
      </c>
      <c r="D14">
        <v>6</v>
      </c>
      <c r="E14">
        <v>12</v>
      </c>
      <c r="F14" s="10"/>
    </row>
    <row r="15" spans="1:21" x14ac:dyDescent="0.25">
      <c r="A15">
        <v>10</v>
      </c>
      <c r="B15">
        <v>6</v>
      </c>
      <c r="C15">
        <v>10</v>
      </c>
      <c r="D15">
        <v>10</v>
      </c>
      <c r="E15">
        <v>7</v>
      </c>
      <c r="F15" s="10"/>
    </row>
    <row r="16" spans="1:21" x14ac:dyDescent="0.25">
      <c r="A16">
        <v>10</v>
      </c>
      <c r="B16">
        <v>13</v>
      </c>
      <c r="C16">
        <v>6</v>
      </c>
      <c r="D16">
        <v>14</v>
      </c>
      <c r="E16">
        <v>9</v>
      </c>
      <c r="F16" s="10"/>
    </row>
    <row r="17" spans="1:14" x14ac:dyDescent="0.25">
      <c r="A17">
        <v>8</v>
      </c>
      <c r="B17">
        <v>10</v>
      </c>
      <c r="C17">
        <v>11</v>
      </c>
      <c r="D17">
        <v>7</v>
      </c>
      <c r="E17">
        <v>9</v>
      </c>
      <c r="F17" s="10"/>
    </row>
    <row r="18" spans="1:14" x14ac:dyDescent="0.25">
      <c r="A18">
        <v>12</v>
      </c>
      <c r="B18">
        <v>13</v>
      </c>
      <c r="C18">
        <v>9</v>
      </c>
      <c r="D18">
        <v>18</v>
      </c>
      <c r="E18">
        <v>7</v>
      </c>
      <c r="F18" s="10"/>
    </row>
    <row r="19" spans="1:14" x14ac:dyDescent="0.25">
      <c r="A19">
        <v>10</v>
      </c>
      <c r="B19">
        <v>9</v>
      </c>
      <c r="C19">
        <v>11</v>
      </c>
      <c r="D19">
        <v>9</v>
      </c>
      <c r="E19">
        <v>12</v>
      </c>
      <c r="F19" s="10"/>
    </row>
    <row r="20" spans="1:14" x14ac:dyDescent="0.25">
      <c r="A20">
        <v>7</v>
      </c>
      <c r="B20">
        <v>9</v>
      </c>
      <c r="C20">
        <v>8</v>
      </c>
      <c r="D20">
        <v>10</v>
      </c>
      <c r="E20">
        <v>4</v>
      </c>
      <c r="F20" s="10"/>
    </row>
    <row r="21" spans="1:14" x14ac:dyDescent="0.25">
      <c r="A21">
        <v>11</v>
      </c>
      <c r="B21">
        <v>13</v>
      </c>
      <c r="C21">
        <v>11</v>
      </c>
      <c r="D21">
        <v>4</v>
      </c>
      <c r="E21">
        <v>13</v>
      </c>
      <c r="F21" s="10"/>
    </row>
    <row r="22" spans="1:14" x14ac:dyDescent="0.25">
      <c r="A22">
        <v>8</v>
      </c>
      <c r="B22">
        <v>13</v>
      </c>
      <c r="C22">
        <v>17</v>
      </c>
      <c r="D22">
        <v>6</v>
      </c>
      <c r="E22">
        <v>8</v>
      </c>
      <c r="F22" s="10"/>
    </row>
    <row r="23" spans="1:14" x14ac:dyDescent="0.25">
      <c r="A23">
        <v>6</v>
      </c>
      <c r="B23">
        <v>7</v>
      </c>
      <c r="C23">
        <v>15</v>
      </c>
      <c r="D23">
        <v>3</v>
      </c>
      <c r="E23">
        <v>8</v>
      </c>
      <c r="F23" s="10"/>
    </row>
    <row r="24" spans="1:14" x14ac:dyDescent="0.25">
      <c r="A24">
        <v>10</v>
      </c>
      <c r="B24">
        <v>10</v>
      </c>
      <c r="C24">
        <v>14</v>
      </c>
      <c r="D24">
        <v>6</v>
      </c>
      <c r="E24">
        <v>9</v>
      </c>
      <c r="F24" s="10"/>
    </row>
    <row r="25" spans="1:14" x14ac:dyDescent="0.25">
      <c r="A25">
        <v>9</v>
      </c>
      <c r="B25">
        <v>6</v>
      </c>
      <c r="C25">
        <v>11</v>
      </c>
      <c r="D25">
        <v>6</v>
      </c>
      <c r="E25">
        <v>16</v>
      </c>
      <c r="F25" s="10"/>
    </row>
    <row r="26" spans="1:14" x14ac:dyDescent="0.25">
      <c r="A26">
        <v>11</v>
      </c>
      <c r="B26">
        <v>13</v>
      </c>
      <c r="C26">
        <v>7</v>
      </c>
      <c r="D26">
        <v>12</v>
      </c>
      <c r="E26">
        <v>12</v>
      </c>
      <c r="F26" s="10"/>
    </row>
    <row r="27" spans="1:14" x14ac:dyDescent="0.25">
      <c r="A27">
        <v>17</v>
      </c>
      <c r="B27">
        <v>7</v>
      </c>
      <c r="C27">
        <v>9</v>
      </c>
      <c r="D27">
        <v>9</v>
      </c>
      <c r="E27">
        <v>6</v>
      </c>
      <c r="F27" s="10"/>
    </row>
    <row r="28" spans="1:14" x14ac:dyDescent="0.25"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2"/>
      <c r="B29" s="2"/>
      <c r="C29" s="2"/>
      <c r="D29" s="2"/>
      <c r="E29" s="2"/>
      <c r="N29" s="10"/>
    </row>
    <row r="30" spans="1:14" ht="15" customHeight="1" x14ac:dyDescent="0.25">
      <c r="A30" s="2"/>
      <c r="B30" s="2"/>
      <c r="C30" s="2"/>
      <c r="D30" s="2"/>
      <c r="E30" s="2"/>
      <c r="F30" s="24" t="s">
        <v>25</v>
      </c>
      <c r="G30" s="24"/>
      <c r="H30" s="24"/>
      <c r="I30" s="24"/>
      <c r="J30" s="24"/>
      <c r="K30" s="24"/>
      <c r="L30" s="37"/>
      <c r="N30" s="10"/>
    </row>
    <row r="31" spans="1:14" x14ac:dyDescent="0.25">
      <c r="A31" s="6">
        <f>AVERAGE(A5:E27)</f>
        <v>9.965217391304348</v>
      </c>
      <c r="B31" s="6">
        <f>A31^2</f>
        <v>99.30555765595463</v>
      </c>
      <c r="C31" s="6">
        <f>_xlfn.STDEV.P(A5:E27)^2</f>
        <v>11.04226843100189</v>
      </c>
      <c r="D31" s="6">
        <f>_xlfn.STDEV.S(A5:E27)^2</f>
        <v>11.139130434782601</v>
      </c>
      <c r="E31" s="2"/>
      <c r="F31" s="24"/>
      <c r="G31" s="24"/>
      <c r="H31" s="24"/>
      <c r="I31" s="24"/>
      <c r="J31" s="24"/>
      <c r="K31" s="24"/>
      <c r="L31" s="37"/>
      <c r="N31" s="10"/>
    </row>
    <row r="32" spans="1:14" x14ac:dyDescent="0.2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37"/>
      <c r="N32" s="10"/>
    </row>
    <row r="33" spans="1:14" x14ac:dyDescent="0.25">
      <c r="A33" s="2"/>
      <c r="B33" s="6">
        <f>A31</f>
        <v>9.965217391304348</v>
      </c>
      <c r="C33" s="2"/>
      <c r="D33" s="2"/>
      <c r="E33" s="2"/>
      <c r="F33" s="24"/>
      <c r="G33" s="24"/>
      <c r="H33" s="24"/>
      <c r="I33" s="24"/>
      <c r="J33" s="24"/>
      <c r="K33" s="24"/>
      <c r="L33" s="37"/>
      <c r="N33" s="10"/>
    </row>
    <row r="34" spans="1:14" x14ac:dyDescent="0.2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37"/>
      <c r="N34" s="10"/>
    </row>
    <row r="35" spans="1:14" x14ac:dyDescent="0.25">
      <c r="A35" s="2"/>
      <c r="B35" s="6">
        <f>D31</f>
        <v>11.139130434782601</v>
      </c>
      <c r="C35" s="2"/>
      <c r="D35" s="2"/>
      <c r="E35" s="2"/>
      <c r="F35" s="24"/>
      <c r="G35" s="24"/>
      <c r="H35" s="24"/>
      <c r="I35" s="24"/>
      <c r="J35" s="24"/>
      <c r="K35" s="24"/>
      <c r="L35" s="37"/>
      <c r="N35" s="10"/>
    </row>
    <row r="36" spans="1:14" x14ac:dyDescent="0.25">
      <c r="A36" s="2"/>
      <c r="B36" s="2"/>
      <c r="C36" s="2"/>
      <c r="D36" s="2"/>
      <c r="E36" s="2"/>
      <c r="F36" s="37"/>
      <c r="G36" s="37"/>
      <c r="H36" s="37"/>
      <c r="I36" s="37"/>
      <c r="J36" s="2"/>
      <c r="K36" s="6">
        <f>B33</f>
        <v>9.965217391304348</v>
      </c>
      <c r="L36" s="37"/>
      <c r="N36" s="10"/>
    </row>
    <row r="37" spans="1:14" x14ac:dyDescent="0.25">
      <c r="A37" s="7"/>
      <c r="B37" s="7"/>
      <c r="C37" s="7"/>
      <c r="D37" s="9">
        <f>1/2*(-1+SQRT(1+4*B31))</f>
        <v>9.4777531366512893</v>
      </c>
      <c r="E37" s="2"/>
      <c r="N37" s="10"/>
    </row>
    <row r="38" spans="1:14" x14ac:dyDescent="0.25">
      <c r="A38" s="7"/>
      <c r="B38" s="7"/>
      <c r="C38" s="7"/>
      <c r="D38" s="9"/>
      <c r="E38" s="2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G40" s="10"/>
    </row>
    <row r="41" spans="1:14" x14ac:dyDescent="0.25">
      <c r="A41">
        <v>10</v>
      </c>
      <c r="B41">
        <v>10</v>
      </c>
      <c r="C41">
        <v>8</v>
      </c>
      <c r="D41">
        <v>12</v>
      </c>
      <c r="E41">
        <v>9</v>
      </c>
      <c r="F41">
        <v>16</v>
      </c>
      <c r="G41" s="10"/>
    </row>
    <row r="42" spans="1:14" x14ac:dyDescent="0.25">
      <c r="A42">
        <v>5</v>
      </c>
      <c r="B42">
        <v>6</v>
      </c>
      <c r="C42">
        <v>9</v>
      </c>
      <c r="D42">
        <v>13</v>
      </c>
      <c r="E42">
        <v>7</v>
      </c>
      <c r="F42">
        <v>5</v>
      </c>
      <c r="G42" s="10"/>
    </row>
    <row r="43" spans="1:14" x14ac:dyDescent="0.25">
      <c r="G43" s="10"/>
    </row>
    <row r="44" spans="1:14" x14ac:dyDescent="0.25">
      <c r="A44" s="2"/>
      <c r="B44" s="2"/>
      <c r="C44" s="2"/>
      <c r="D44" s="2"/>
      <c r="E44" s="2"/>
      <c r="G44" s="10"/>
    </row>
    <row r="45" spans="1:14" x14ac:dyDescent="0.25">
      <c r="A45" s="6">
        <f>AVERAGE(A41:F42)</f>
        <v>9.1666666666666661</v>
      </c>
      <c r="B45" s="6">
        <f>A45^2</f>
        <v>84.027777777777771</v>
      </c>
      <c r="C45" s="6">
        <f>_xlfn.STDEV.P(A41:F42)^2</f>
        <v>10.138888888888889</v>
      </c>
      <c r="D45" s="6">
        <f>_xlfn.STDEV.S(A41:F42)^2</f>
        <v>11.060606060606055</v>
      </c>
      <c r="E45" s="2"/>
      <c r="G45" s="10"/>
    </row>
    <row r="46" spans="1:14" x14ac:dyDescent="0.25">
      <c r="A46" s="2"/>
      <c r="B46" s="2"/>
      <c r="C46" s="2"/>
      <c r="D46" s="2"/>
      <c r="E46" s="2"/>
      <c r="G46" s="10"/>
    </row>
    <row r="47" spans="1:14" x14ac:dyDescent="0.25">
      <c r="A47" s="2"/>
      <c r="B47" s="6">
        <f>A45</f>
        <v>9.1666666666666661</v>
      </c>
      <c r="C47" s="2"/>
      <c r="D47" s="2"/>
      <c r="E47" s="2"/>
      <c r="G47" s="10"/>
    </row>
    <row r="48" spans="1:14" x14ac:dyDescent="0.25">
      <c r="A48" s="2"/>
      <c r="B48" s="2"/>
      <c r="C48" s="2"/>
      <c r="D48" s="2"/>
      <c r="E48" s="2"/>
      <c r="G48" s="10"/>
    </row>
    <row r="49" spans="1:7" x14ac:dyDescent="0.25">
      <c r="A49" s="2"/>
      <c r="B49" s="6">
        <f>D45</f>
        <v>11.060606060606055</v>
      </c>
      <c r="C49" s="2"/>
      <c r="D49" s="2"/>
      <c r="E49" s="2"/>
      <c r="G49" s="10"/>
    </row>
    <row r="50" spans="1:7" x14ac:dyDescent="0.25">
      <c r="A50" s="2"/>
      <c r="B50" s="2"/>
      <c r="C50" s="2"/>
      <c r="D50" s="2"/>
      <c r="E50" s="2"/>
      <c r="G50" s="10"/>
    </row>
    <row r="51" spans="1:7" x14ac:dyDescent="0.25">
      <c r="A51" s="7"/>
      <c r="B51" s="7"/>
      <c r="C51" s="7"/>
      <c r="D51" s="9">
        <f>1/2*(-1+SQRT(1+4*B45))</f>
        <v>8.6802929026136066</v>
      </c>
      <c r="E51" s="2"/>
      <c r="G51" s="10"/>
    </row>
    <row r="52" spans="1:7" x14ac:dyDescent="0.25">
      <c r="A52" s="7"/>
      <c r="B52" s="7"/>
      <c r="C52" s="7"/>
      <c r="D52" s="9"/>
      <c r="E52" s="2"/>
      <c r="G52" s="10"/>
    </row>
    <row r="53" spans="1:7" x14ac:dyDescent="0.25">
      <c r="A53" s="10"/>
      <c r="B53" s="10"/>
      <c r="C53" s="10"/>
      <c r="D53" s="10"/>
      <c r="E53" s="10"/>
      <c r="F53" s="10"/>
      <c r="G53" s="10"/>
    </row>
  </sheetData>
  <mergeCells count="6">
    <mergeCell ref="A1:T1"/>
    <mergeCell ref="A37:C38"/>
    <mergeCell ref="D37:D38"/>
    <mergeCell ref="A51:C52"/>
    <mergeCell ref="D51:D52"/>
    <mergeCell ref="F30:K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56DD-CCA3-47B0-B241-23B577897A2A}">
  <dimension ref="A1:U39"/>
  <sheetViews>
    <sheetView workbookViewId="0">
      <selection activeCell="J50" sqref="J50"/>
    </sheetView>
  </sheetViews>
  <sheetFormatPr defaultRowHeight="15" x14ac:dyDescent="0.25"/>
  <cols>
    <col min="1" max="16384" width="9.140625" style="1"/>
  </cols>
  <sheetData>
    <row r="1" spans="1:11" x14ac:dyDescent="0.25">
      <c r="A1" s="15" t="s">
        <v>0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6"/>
      <c r="K1" s="1" t="s">
        <v>3</v>
      </c>
    </row>
    <row r="2" spans="1:11" x14ac:dyDescent="0.25">
      <c r="A2" s="15" t="s">
        <v>1</v>
      </c>
      <c r="B2" s="15">
        <v>160</v>
      </c>
      <c r="C2" s="15">
        <v>160</v>
      </c>
      <c r="D2" s="15">
        <v>168</v>
      </c>
      <c r="E2" s="15">
        <v>153</v>
      </c>
      <c r="F2" s="15">
        <v>168</v>
      </c>
      <c r="G2" s="15">
        <v>153</v>
      </c>
      <c r="H2" s="15">
        <v>161</v>
      </c>
      <c r="I2" s="15">
        <v>166</v>
      </c>
      <c r="J2" s="16"/>
      <c r="K2" s="1">
        <v>200</v>
      </c>
    </row>
    <row r="3" spans="1:11" x14ac:dyDescent="0.25">
      <c r="J3" s="16"/>
    </row>
    <row r="4" spans="1:11" x14ac:dyDescent="0.25">
      <c r="J4" s="16"/>
    </row>
    <row r="5" spans="1:11" x14ac:dyDescent="0.25">
      <c r="A5" s="1">
        <f>AVERAGE(B2:I2)</f>
        <v>161.125</v>
      </c>
      <c r="B5" s="1">
        <f>A5^2</f>
        <v>25961.265625</v>
      </c>
      <c r="C5" s="17">
        <f>_xlfn.STDEV.P(B2:I2)^2</f>
        <v>31.609374999999996</v>
      </c>
      <c r="D5" s="17">
        <f>_xlfn.STDEV.S(B2:I2)^2</f>
        <v>36.124999999999993</v>
      </c>
      <c r="J5" s="16"/>
    </row>
    <row r="6" spans="1:11" x14ac:dyDescent="0.25">
      <c r="J6" s="16"/>
    </row>
    <row r="7" spans="1:11" x14ac:dyDescent="0.25">
      <c r="B7" s="20">
        <f>A5/K2</f>
        <v>0.80562500000000004</v>
      </c>
      <c r="J7" s="16"/>
    </row>
    <row r="8" spans="1:11" x14ac:dyDescent="0.25">
      <c r="J8" s="16"/>
    </row>
    <row r="9" spans="1:11" x14ac:dyDescent="0.25">
      <c r="A9" s="18"/>
      <c r="B9" s="18"/>
      <c r="C9" s="18"/>
      <c r="J9" s="16"/>
    </row>
    <row r="10" spans="1:11" x14ac:dyDescent="0.25">
      <c r="A10" s="18"/>
      <c r="B10" s="18"/>
      <c r="C10" s="18"/>
      <c r="D10" s="20">
        <f>1/2*(1+SQRT(1-(4*D5)/K2))</f>
        <v>0.76339134382131857</v>
      </c>
      <c r="J10" s="16"/>
    </row>
    <row r="11" spans="1:11" x14ac:dyDescent="0.25">
      <c r="A11" s="18"/>
      <c r="B11" s="18"/>
      <c r="C11" s="18"/>
      <c r="J11" s="16"/>
    </row>
    <row r="12" spans="1:11" x14ac:dyDescent="0.25">
      <c r="J12" s="16"/>
    </row>
    <row r="13" spans="1:11" x14ac:dyDescent="0.25">
      <c r="J13" s="16"/>
    </row>
    <row r="14" spans="1:11" x14ac:dyDescent="0.25">
      <c r="A14" s="18"/>
      <c r="B14" s="18"/>
      <c r="C14" s="18"/>
      <c r="J14" s="16"/>
    </row>
    <row r="15" spans="1:11" x14ac:dyDescent="0.25">
      <c r="A15" s="18"/>
      <c r="B15" s="18"/>
      <c r="C15" s="18"/>
      <c r="D15" s="19">
        <f>(-K2+SQRT(K2^2+4*B5*(K2^2-K2)))/(K2^2-K2)</f>
        <v>1.6102759845400825</v>
      </c>
      <c r="J15" s="16"/>
    </row>
    <row r="16" spans="1:11" x14ac:dyDescent="0.25">
      <c r="A16" s="18"/>
      <c r="B16" s="18"/>
      <c r="C16" s="18"/>
      <c r="J16" s="16"/>
    </row>
    <row r="17" spans="1:2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A18" s="21">
        <v>166</v>
      </c>
      <c r="B18" s="1">
        <v>174</v>
      </c>
      <c r="C18" s="1">
        <v>162</v>
      </c>
      <c r="D18" s="1">
        <v>156</v>
      </c>
      <c r="E18" s="1">
        <v>161</v>
      </c>
      <c r="F18" s="1">
        <v>150</v>
      </c>
      <c r="G18" s="1">
        <v>161</v>
      </c>
      <c r="H18" s="1">
        <v>157</v>
      </c>
      <c r="I18" s="1">
        <v>155</v>
      </c>
      <c r="J18" s="1">
        <v>156</v>
      </c>
      <c r="K18" s="1">
        <v>166</v>
      </c>
      <c r="L18" s="1">
        <v>157</v>
      </c>
      <c r="M18" s="1">
        <v>162</v>
      </c>
      <c r="N18" s="1">
        <v>151</v>
      </c>
      <c r="O18" s="1">
        <v>163</v>
      </c>
      <c r="P18" s="1">
        <v>176</v>
      </c>
      <c r="Q18" s="1">
        <v>157</v>
      </c>
      <c r="R18" s="1">
        <v>157</v>
      </c>
      <c r="S18" s="1">
        <v>158</v>
      </c>
      <c r="T18" s="1">
        <v>153</v>
      </c>
      <c r="U18" s="16"/>
    </row>
    <row r="19" spans="1:21" x14ac:dyDescent="0.25">
      <c r="A19" s="1">
        <v>169</v>
      </c>
      <c r="B19" s="1">
        <v>162</v>
      </c>
      <c r="C19" s="1">
        <v>164</v>
      </c>
      <c r="D19" s="1">
        <v>158</v>
      </c>
      <c r="E19" s="1">
        <v>171</v>
      </c>
      <c r="F19" s="1">
        <v>166</v>
      </c>
      <c r="G19" s="1">
        <v>159</v>
      </c>
      <c r="H19" s="1">
        <v>160</v>
      </c>
      <c r="I19" s="1">
        <v>166</v>
      </c>
      <c r="J19" s="1">
        <v>167</v>
      </c>
      <c r="K19" s="1">
        <v>160</v>
      </c>
      <c r="L19" s="1">
        <v>163</v>
      </c>
      <c r="M19" s="1">
        <v>160</v>
      </c>
      <c r="N19" s="1">
        <v>157</v>
      </c>
      <c r="O19" s="1">
        <v>162</v>
      </c>
      <c r="P19" s="1">
        <v>160</v>
      </c>
      <c r="Q19" s="1">
        <v>166</v>
      </c>
      <c r="R19" s="1">
        <v>162</v>
      </c>
      <c r="S19" s="1">
        <v>152</v>
      </c>
      <c r="T19" s="1">
        <v>166</v>
      </c>
      <c r="U19" s="16"/>
    </row>
    <row r="20" spans="1:21" x14ac:dyDescent="0.25">
      <c r="A20" s="1">
        <v>174</v>
      </c>
      <c r="B20" s="1">
        <v>160</v>
      </c>
      <c r="C20" s="1">
        <v>165</v>
      </c>
      <c r="D20" s="1">
        <v>149</v>
      </c>
      <c r="E20" s="1">
        <v>166</v>
      </c>
      <c r="F20" s="1">
        <v>150</v>
      </c>
      <c r="G20" s="1">
        <v>161</v>
      </c>
      <c r="H20" s="1">
        <v>157</v>
      </c>
      <c r="I20" s="1">
        <v>144</v>
      </c>
      <c r="J20" s="1">
        <v>161</v>
      </c>
      <c r="K20" s="1">
        <v>157</v>
      </c>
      <c r="L20" s="1">
        <v>160</v>
      </c>
      <c r="M20" s="1">
        <v>164</v>
      </c>
      <c r="N20" s="1">
        <v>159</v>
      </c>
      <c r="O20" s="1">
        <v>159</v>
      </c>
      <c r="P20" s="1">
        <v>162</v>
      </c>
      <c r="Q20" s="1">
        <v>170</v>
      </c>
      <c r="R20" s="1">
        <v>161</v>
      </c>
      <c r="S20" s="1">
        <v>161</v>
      </c>
      <c r="T20" s="1">
        <v>153</v>
      </c>
      <c r="U20" s="16"/>
    </row>
    <row r="21" spans="1:21" x14ac:dyDescent="0.25">
      <c r="A21" s="1">
        <v>160</v>
      </c>
      <c r="B21" s="1">
        <v>160</v>
      </c>
      <c r="C21" s="1">
        <v>156</v>
      </c>
      <c r="D21" s="1">
        <v>158</v>
      </c>
      <c r="E21" s="1">
        <v>169</v>
      </c>
      <c r="F21" s="1">
        <v>165</v>
      </c>
      <c r="G21" s="1">
        <v>154</v>
      </c>
      <c r="H21" s="1">
        <v>160</v>
      </c>
      <c r="I21" s="1">
        <v>153</v>
      </c>
      <c r="J21" s="1">
        <v>160</v>
      </c>
      <c r="K21" s="1">
        <v>161</v>
      </c>
      <c r="L21" s="1">
        <v>153</v>
      </c>
      <c r="M21" s="1">
        <v>167</v>
      </c>
      <c r="N21" s="1">
        <v>153</v>
      </c>
      <c r="O21" s="1">
        <v>160</v>
      </c>
      <c r="P21" s="1">
        <v>161</v>
      </c>
      <c r="Q21" s="1">
        <v>148</v>
      </c>
      <c r="R21" s="1">
        <v>161</v>
      </c>
      <c r="S21" s="1">
        <v>162</v>
      </c>
      <c r="T21" s="1">
        <v>156</v>
      </c>
      <c r="U21" s="16"/>
    </row>
    <row r="22" spans="1:21" x14ac:dyDescent="0.25">
      <c r="A22" s="1">
        <v>166</v>
      </c>
      <c r="B22" s="1">
        <v>174</v>
      </c>
      <c r="C22" s="1">
        <v>162</v>
      </c>
      <c r="D22" s="1">
        <v>156</v>
      </c>
      <c r="E22" s="1">
        <v>161</v>
      </c>
      <c r="F22" s="1">
        <v>150</v>
      </c>
      <c r="G22" s="1">
        <v>161</v>
      </c>
      <c r="H22" s="1">
        <v>157</v>
      </c>
      <c r="I22" s="1">
        <v>155</v>
      </c>
      <c r="J22" s="1">
        <v>156</v>
      </c>
      <c r="K22" s="1">
        <v>166</v>
      </c>
      <c r="L22" s="1">
        <v>157</v>
      </c>
      <c r="M22" s="1">
        <v>162</v>
      </c>
      <c r="N22" s="1">
        <v>151</v>
      </c>
      <c r="O22" s="1">
        <v>163</v>
      </c>
      <c r="P22" s="1">
        <v>176</v>
      </c>
      <c r="Q22" s="1">
        <v>157</v>
      </c>
      <c r="R22" s="1">
        <v>157</v>
      </c>
      <c r="S22" s="1">
        <v>158</v>
      </c>
      <c r="T22" s="1">
        <v>153</v>
      </c>
      <c r="U22" s="16"/>
    </row>
    <row r="23" spans="1:21" x14ac:dyDescent="0.25">
      <c r="A23" s="1">
        <v>169</v>
      </c>
      <c r="B23" s="1">
        <v>162</v>
      </c>
      <c r="C23" s="1">
        <v>164</v>
      </c>
      <c r="D23" s="1">
        <v>158</v>
      </c>
      <c r="E23" s="1">
        <v>171</v>
      </c>
      <c r="F23" s="1">
        <v>166</v>
      </c>
      <c r="G23" s="1">
        <v>159</v>
      </c>
      <c r="H23" s="1">
        <v>160</v>
      </c>
      <c r="I23" s="1">
        <v>166</v>
      </c>
      <c r="J23" s="1">
        <v>167</v>
      </c>
      <c r="K23" s="1">
        <v>160</v>
      </c>
      <c r="L23" s="1">
        <v>163</v>
      </c>
      <c r="M23" s="1">
        <v>160</v>
      </c>
      <c r="N23" s="1">
        <v>157</v>
      </c>
      <c r="O23" s="1">
        <v>162</v>
      </c>
      <c r="P23" s="1">
        <v>160</v>
      </c>
      <c r="Q23" s="1">
        <v>166</v>
      </c>
      <c r="R23" s="1">
        <v>162</v>
      </c>
      <c r="S23" s="1">
        <v>152</v>
      </c>
      <c r="T23" s="1">
        <v>166</v>
      </c>
      <c r="U23" s="16"/>
    </row>
    <row r="24" spans="1:21" x14ac:dyDescent="0.25">
      <c r="U24" s="16"/>
    </row>
    <row r="25" spans="1:21" x14ac:dyDescent="0.25">
      <c r="U25" s="16"/>
    </row>
    <row r="26" spans="1:21" x14ac:dyDescent="0.25">
      <c r="A26" s="22">
        <f>AVERAGE(A18:T23)</f>
        <v>160.55000000000001</v>
      </c>
      <c r="B26" s="1">
        <f>A26^2</f>
        <v>25776.302500000005</v>
      </c>
      <c r="C26" s="17">
        <f>_xlfn.STDEV.P(A18:T23)^2</f>
        <v>34.797500000000028</v>
      </c>
      <c r="D26" s="17">
        <f>_xlfn.STDEV.S(A18:T23)^2</f>
        <v>35.089915966386585</v>
      </c>
      <c r="U26" s="16"/>
    </row>
    <row r="27" spans="1:21" x14ac:dyDescent="0.25">
      <c r="G27" s="24" t="s">
        <v>4</v>
      </c>
      <c r="H27" s="23"/>
      <c r="I27" s="23"/>
      <c r="J27" s="23"/>
      <c r="K27" s="23"/>
      <c r="L27" s="23"/>
      <c r="M27" s="23"/>
      <c r="N27" s="23"/>
      <c r="O27" s="23"/>
      <c r="Q27" s="20">
        <f>B28</f>
        <v>0.80275000000000007</v>
      </c>
      <c r="U27" s="16"/>
    </row>
    <row r="28" spans="1:21" x14ac:dyDescent="0.25">
      <c r="B28" s="20">
        <f>A26/K2</f>
        <v>0.80275000000000007</v>
      </c>
      <c r="G28" s="23"/>
      <c r="H28" s="23"/>
      <c r="I28" s="23"/>
      <c r="J28" s="23"/>
      <c r="K28" s="23"/>
      <c r="L28" s="23"/>
      <c r="M28" s="23"/>
      <c r="N28" s="23"/>
      <c r="O28" s="23"/>
      <c r="U28" s="16"/>
    </row>
    <row r="29" spans="1:21" x14ac:dyDescent="0.25">
      <c r="G29" s="23"/>
      <c r="H29" s="23"/>
      <c r="I29" s="23"/>
      <c r="J29" s="23"/>
      <c r="K29" s="23"/>
      <c r="L29" s="23"/>
      <c r="M29" s="23"/>
      <c r="N29" s="23"/>
      <c r="O29" s="23"/>
      <c r="U29" s="16"/>
    </row>
    <row r="30" spans="1:21" x14ac:dyDescent="0.25">
      <c r="A30" s="18"/>
      <c r="B30" s="18"/>
      <c r="C30" s="18"/>
      <c r="G30" s="23"/>
      <c r="H30" s="23"/>
      <c r="I30" s="23"/>
      <c r="J30" s="23"/>
      <c r="K30" s="23"/>
      <c r="L30" s="23"/>
      <c r="M30" s="23"/>
      <c r="N30" s="23"/>
      <c r="O30" s="23"/>
      <c r="U30" s="16"/>
    </row>
    <row r="31" spans="1:21" x14ac:dyDescent="0.25">
      <c r="A31" s="18"/>
      <c r="B31" s="18"/>
      <c r="C31" s="18"/>
      <c r="D31" s="20">
        <f>1/2*(1+SQRT(1-(4*D26)/K2))</f>
        <v>0.77303922825862781</v>
      </c>
      <c r="G31" s="23"/>
      <c r="H31" s="23"/>
      <c r="I31" s="23"/>
      <c r="J31" s="23"/>
      <c r="K31" s="23"/>
      <c r="L31" s="23"/>
      <c r="M31" s="23"/>
      <c r="N31" s="23"/>
      <c r="O31" s="23"/>
      <c r="U31" s="16"/>
    </row>
    <row r="32" spans="1:21" x14ac:dyDescent="0.25">
      <c r="A32" s="18"/>
      <c r="B32" s="18"/>
      <c r="C32" s="18"/>
      <c r="G32" s="23"/>
      <c r="H32" s="23"/>
      <c r="I32" s="23"/>
      <c r="J32" s="23"/>
      <c r="K32" s="23"/>
      <c r="L32" s="23"/>
      <c r="M32" s="23"/>
      <c r="N32" s="23"/>
      <c r="O32" s="23"/>
      <c r="U32" s="16"/>
    </row>
    <row r="33" spans="1:21" x14ac:dyDescent="0.25">
      <c r="G33" s="23"/>
      <c r="H33" s="23"/>
      <c r="I33" s="23"/>
      <c r="J33" s="23"/>
      <c r="K33" s="23"/>
      <c r="L33" s="23"/>
      <c r="M33" s="23"/>
      <c r="N33" s="23"/>
      <c r="O33" s="23"/>
      <c r="U33" s="16"/>
    </row>
    <row r="34" spans="1:21" x14ac:dyDescent="0.25">
      <c r="U34" s="16"/>
    </row>
    <row r="35" spans="1:21" x14ac:dyDescent="0.25">
      <c r="A35" s="18"/>
      <c r="B35" s="18"/>
      <c r="C35" s="18"/>
      <c r="U35" s="16"/>
    </row>
    <row r="36" spans="1:21" x14ac:dyDescent="0.25">
      <c r="A36" s="18"/>
      <c r="B36" s="18"/>
      <c r="C36" s="18"/>
      <c r="D36" s="19">
        <f>(-K2+SQRT(K2^2+4*B26*(K2^2-K2)))/(K2^2-K2)</f>
        <v>1.6045115834023569</v>
      </c>
      <c r="U36" s="16"/>
    </row>
    <row r="37" spans="1:21" x14ac:dyDescent="0.25">
      <c r="A37" s="18"/>
      <c r="B37" s="18"/>
      <c r="C37" s="18"/>
      <c r="U37" s="16"/>
    </row>
    <row r="38" spans="1:21" x14ac:dyDescent="0.25">
      <c r="U38" s="16"/>
    </row>
    <row r="39" spans="1:2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</sheetData>
  <mergeCells count="5">
    <mergeCell ref="G27:O33"/>
    <mergeCell ref="A9:C11"/>
    <mergeCell ref="A14:C16"/>
    <mergeCell ref="A30:C32"/>
    <mergeCell ref="A35:C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7949-3825-4421-A738-5F1C3C1BCB53}">
  <dimension ref="A1:U61"/>
  <sheetViews>
    <sheetView topLeftCell="A13" workbookViewId="0">
      <selection activeCell="S46" sqref="S46"/>
    </sheetView>
  </sheetViews>
  <sheetFormatPr defaultRowHeight="15" x14ac:dyDescent="0.25"/>
  <sheetData>
    <row r="1" spans="1:21" ht="15.75" thickBot="1" x14ac:dyDescent="0.3">
      <c r="A1" s="27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10"/>
    </row>
    <row r="2" spans="1:21" ht="50.25" thickBot="1" x14ac:dyDescent="0.3">
      <c r="A2" s="28" t="s">
        <v>7</v>
      </c>
      <c r="B2" s="29" t="s">
        <v>8</v>
      </c>
      <c r="C2" s="29" t="s">
        <v>9</v>
      </c>
      <c r="D2" s="30" t="s">
        <v>10</v>
      </c>
      <c r="E2" s="30" t="s">
        <v>11</v>
      </c>
      <c r="F2" s="29" t="s">
        <v>12</v>
      </c>
      <c r="G2" s="29" t="s">
        <v>3</v>
      </c>
      <c r="H2" s="30" t="s">
        <v>11</v>
      </c>
      <c r="I2" s="29" t="s">
        <v>13</v>
      </c>
      <c r="J2" s="30" t="s">
        <v>14</v>
      </c>
      <c r="K2" s="29" t="s">
        <v>15</v>
      </c>
      <c r="L2" s="29" t="s">
        <v>16</v>
      </c>
      <c r="M2" s="29" t="s">
        <v>17</v>
      </c>
      <c r="N2" s="29" t="s">
        <v>18</v>
      </c>
      <c r="O2" s="29" t="s">
        <v>19</v>
      </c>
      <c r="P2" s="29" t="s">
        <v>20</v>
      </c>
      <c r="Q2" s="31" t="s">
        <v>21</v>
      </c>
      <c r="R2" s="29" t="s">
        <v>3</v>
      </c>
      <c r="S2" s="29" t="s">
        <v>22</v>
      </c>
      <c r="T2" s="30" t="s">
        <v>23</v>
      </c>
      <c r="U2" s="10"/>
    </row>
    <row r="3" spans="1:21" ht="17.25" thickBot="1" x14ac:dyDescent="0.3">
      <c r="A3" s="32">
        <v>16</v>
      </c>
      <c r="B3" s="33">
        <v>115</v>
      </c>
      <c r="C3" s="33">
        <v>12</v>
      </c>
      <c r="D3" s="33">
        <v>0.94</v>
      </c>
      <c r="E3" s="33">
        <v>10</v>
      </c>
      <c r="F3" s="33">
        <v>0.39</v>
      </c>
      <c r="G3" s="33">
        <v>50</v>
      </c>
      <c r="H3" s="33">
        <v>0.28000000000000003</v>
      </c>
      <c r="I3" s="33">
        <v>260</v>
      </c>
      <c r="J3" s="33">
        <v>25</v>
      </c>
      <c r="K3" s="34">
        <v>1150</v>
      </c>
      <c r="L3" s="33">
        <v>25</v>
      </c>
      <c r="M3" s="33">
        <v>35</v>
      </c>
      <c r="N3" s="33">
        <v>39</v>
      </c>
      <c r="O3" s="33">
        <v>41</v>
      </c>
      <c r="P3" s="33">
        <v>32</v>
      </c>
      <c r="Q3" s="35">
        <v>34</v>
      </c>
      <c r="R3" s="33">
        <v>35</v>
      </c>
      <c r="S3" s="33">
        <v>11</v>
      </c>
      <c r="T3" s="36">
        <v>11</v>
      </c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>
        <v>18</v>
      </c>
      <c r="B5">
        <v>20</v>
      </c>
      <c r="C5">
        <v>17</v>
      </c>
      <c r="D5">
        <v>25</v>
      </c>
      <c r="E5">
        <v>25</v>
      </c>
      <c r="F5" s="10"/>
    </row>
    <row r="6" spans="1:21" x14ac:dyDescent="0.25">
      <c r="A6">
        <v>16</v>
      </c>
      <c r="B6">
        <v>24</v>
      </c>
      <c r="C6">
        <v>20</v>
      </c>
      <c r="D6">
        <v>17</v>
      </c>
      <c r="E6">
        <v>22</v>
      </c>
      <c r="F6" s="10"/>
    </row>
    <row r="7" spans="1:21" x14ac:dyDescent="0.25">
      <c r="A7">
        <v>22</v>
      </c>
      <c r="B7">
        <v>18</v>
      </c>
      <c r="C7">
        <v>14</v>
      </c>
      <c r="D7">
        <v>22</v>
      </c>
      <c r="E7">
        <v>17</v>
      </c>
      <c r="F7" s="10"/>
    </row>
    <row r="8" spans="1:21" x14ac:dyDescent="0.25">
      <c r="A8">
        <v>21</v>
      </c>
      <c r="B8">
        <v>22</v>
      </c>
      <c r="C8">
        <v>23</v>
      </c>
      <c r="D8">
        <v>21</v>
      </c>
      <c r="E8">
        <v>16</v>
      </c>
      <c r="F8" s="10"/>
    </row>
    <row r="9" spans="1:21" x14ac:dyDescent="0.25">
      <c r="A9">
        <v>17</v>
      </c>
      <c r="B9">
        <v>20</v>
      </c>
      <c r="C9">
        <v>20</v>
      </c>
      <c r="D9">
        <v>20</v>
      </c>
      <c r="E9">
        <v>18</v>
      </c>
      <c r="F9" s="10"/>
    </row>
    <row r="10" spans="1:21" x14ac:dyDescent="0.25">
      <c r="A10">
        <v>19</v>
      </c>
      <c r="B10">
        <v>20</v>
      </c>
      <c r="C10">
        <v>23</v>
      </c>
      <c r="D10">
        <v>22</v>
      </c>
      <c r="E10">
        <v>20</v>
      </c>
      <c r="F10" s="10"/>
    </row>
    <row r="11" spans="1:21" x14ac:dyDescent="0.25">
      <c r="A11">
        <v>24</v>
      </c>
      <c r="B11">
        <v>18</v>
      </c>
      <c r="C11">
        <v>20</v>
      </c>
      <c r="D11">
        <v>20</v>
      </c>
      <c r="E11">
        <v>20</v>
      </c>
      <c r="F11" s="10"/>
    </row>
    <row r="12" spans="1:21" x14ac:dyDescent="0.25">
      <c r="A12">
        <v>17</v>
      </c>
      <c r="B12">
        <v>23</v>
      </c>
      <c r="C12">
        <v>18</v>
      </c>
      <c r="D12">
        <v>23</v>
      </c>
      <c r="E12">
        <v>23</v>
      </c>
      <c r="F12" s="10"/>
    </row>
    <row r="13" spans="1:21" x14ac:dyDescent="0.25">
      <c r="A13">
        <v>20</v>
      </c>
      <c r="B13">
        <v>27</v>
      </c>
      <c r="C13">
        <v>20</v>
      </c>
      <c r="D13">
        <v>18</v>
      </c>
      <c r="E13">
        <v>18</v>
      </c>
      <c r="F13" s="10"/>
    </row>
    <row r="14" spans="1:21" x14ac:dyDescent="0.25">
      <c r="A14">
        <v>25</v>
      </c>
      <c r="B14">
        <v>14</v>
      </c>
      <c r="C14">
        <v>16</v>
      </c>
      <c r="D14">
        <v>26</v>
      </c>
      <c r="E14">
        <v>21</v>
      </c>
      <c r="F14" s="10"/>
    </row>
    <row r="15" spans="1:21" x14ac:dyDescent="0.25">
      <c r="A15">
        <v>21</v>
      </c>
      <c r="B15">
        <v>17</v>
      </c>
      <c r="C15">
        <v>23</v>
      </c>
      <c r="D15">
        <v>19</v>
      </c>
      <c r="E15">
        <v>23</v>
      </c>
      <c r="F15" s="10"/>
    </row>
    <row r="16" spans="1:21" x14ac:dyDescent="0.25">
      <c r="A16">
        <v>21</v>
      </c>
      <c r="B16">
        <v>20</v>
      </c>
      <c r="C16">
        <v>20</v>
      </c>
      <c r="D16">
        <v>23</v>
      </c>
      <c r="E16">
        <v>19</v>
      </c>
      <c r="F16" s="10"/>
    </row>
    <row r="17" spans="1:14" x14ac:dyDescent="0.25">
      <c r="A17">
        <v>17</v>
      </c>
      <c r="B17">
        <v>18</v>
      </c>
      <c r="C17">
        <v>17</v>
      </c>
      <c r="D17">
        <v>22</v>
      </c>
      <c r="E17">
        <v>19</v>
      </c>
      <c r="F17" s="10"/>
    </row>
    <row r="18" spans="1:14" x14ac:dyDescent="0.25">
      <c r="A18">
        <v>17</v>
      </c>
      <c r="B18">
        <v>21</v>
      </c>
      <c r="C18">
        <v>21</v>
      </c>
      <c r="D18">
        <v>23</v>
      </c>
      <c r="E18">
        <v>14</v>
      </c>
      <c r="F18" s="10"/>
    </row>
    <row r="19" spans="1:14" x14ac:dyDescent="0.25">
      <c r="A19">
        <v>24</v>
      </c>
      <c r="B19">
        <v>16</v>
      </c>
      <c r="C19">
        <v>22</v>
      </c>
      <c r="D19">
        <v>17</v>
      </c>
      <c r="E19">
        <v>12</v>
      </c>
      <c r="F19" s="10"/>
    </row>
    <row r="20" spans="1:14" x14ac:dyDescent="0.25">
      <c r="A20">
        <v>22</v>
      </c>
      <c r="B20">
        <v>18</v>
      </c>
      <c r="C20">
        <v>21</v>
      </c>
      <c r="D20">
        <v>23</v>
      </c>
      <c r="E20">
        <v>23</v>
      </c>
      <c r="F20" s="10"/>
    </row>
    <row r="21" spans="1:14" x14ac:dyDescent="0.25">
      <c r="A21">
        <v>17</v>
      </c>
      <c r="B21">
        <v>14</v>
      </c>
      <c r="C21">
        <v>16</v>
      </c>
      <c r="D21">
        <v>22</v>
      </c>
      <c r="E21">
        <v>21</v>
      </c>
      <c r="F21" s="10"/>
    </row>
    <row r="22" spans="1:14" x14ac:dyDescent="0.25">
      <c r="A22">
        <v>24</v>
      </c>
      <c r="B22">
        <v>20</v>
      </c>
      <c r="C22">
        <v>24</v>
      </c>
      <c r="D22">
        <v>21</v>
      </c>
      <c r="E22">
        <v>17</v>
      </c>
      <c r="F22" s="10"/>
    </row>
    <row r="23" spans="1:14" x14ac:dyDescent="0.25">
      <c r="A23">
        <v>16</v>
      </c>
      <c r="B23">
        <v>22</v>
      </c>
      <c r="C23">
        <v>20</v>
      </c>
      <c r="D23">
        <v>17</v>
      </c>
      <c r="E23">
        <v>15</v>
      </c>
      <c r="F23" s="10"/>
    </row>
    <row r="24" spans="1:14" x14ac:dyDescent="0.25">
      <c r="A24">
        <v>15</v>
      </c>
      <c r="B24">
        <v>26</v>
      </c>
      <c r="C24">
        <v>11</v>
      </c>
      <c r="D24">
        <v>14</v>
      </c>
      <c r="E24">
        <v>17</v>
      </c>
      <c r="F24" s="10"/>
    </row>
    <row r="25" spans="1:14" x14ac:dyDescent="0.25">
      <c r="A25">
        <v>17</v>
      </c>
      <c r="B25">
        <v>22</v>
      </c>
      <c r="C25">
        <v>18</v>
      </c>
      <c r="D25">
        <v>21</v>
      </c>
      <c r="E25">
        <v>18</v>
      </c>
      <c r="F25" s="10"/>
    </row>
    <row r="26" spans="1:14" x14ac:dyDescent="0.25">
      <c r="A26">
        <v>26</v>
      </c>
      <c r="B26">
        <v>14</v>
      </c>
      <c r="C26">
        <v>18</v>
      </c>
      <c r="D26">
        <v>22</v>
      </c>
      <c r="E26">
        <v>20</v>
      </c>
      <c r="F26" s="10"/>
    </row>
    <row r="27" spans="1:14" x14ac:dyDescent="0.25">
      <c r="A27">
        <v>19</v>
      </c>
      <c r="B27">
        <v>29</v>
      </c>
      <c r="C27">
        <v>23</v>
      </c>
      <c r="D27">
        <v>22</v>
      </c>
      <c r="E27">
        <v>24</v>
      </c>
      <c r="F27" s="10"/>
    </row>
    <row r="28" spans="1:14" x14ac:dyDescent="0.25"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2"/>
      <c r="B29" s="2"/>
      <c r="C29" s="2"/>
      <c r="D29" s="2"/>
      <c r="E29" s="2"/>
      <c r="N29" s="10"/>
    </row>
    <row r="30" spans="1:14" x14ac:dyDescent="0.25">
      <c r="A30" s="2"/>
      <c r="B30" s="2"/>
      <c r="C30" s="2"/>
      <c r="D30" s="2"/>
      <c r="E30" s="2"/>
      <c r="F30" s="24" t="s">
        <v>26</v>
      </c>
      <c r="G30" s="24"/>
      <c r="H30" s="24"/>
      <c r="I30" s="24"/>
      <c r="J30" s="24"/>
      <c r="K30" s="24"/>
      <c r="L30" s="37"/>
      <c r="N30" s="10"/>
    </row>
    <row r="31" spans="1:14" x14ac:dyDescent="0.25">
      <c r="A31" s="6">
        <f>AVERAGE(A5:E27)</f>
        <v>19.869565217391305</v>
      </c>
      <c r="B31" s="6">
        <f>A31^2</f>
        <v>394.79962192816635</v>
      </c>
      <c r="C31" s="6">
        <f>_xlfn.STDEV.P(A5:E27)^2</f>
        <v>11.069943289224952</v>
      </c>
      <c r="D31" s="6">
        <f>_xlfn.STDEV.S(A5:E27)^2</f>
        <v>11.167048054919929</v>
      </c>
      <c r="E31" s="2"/>
      <c r="F31" s="24"/>
      <c r="G31" s="24"/>
      <c r="H31" s="24"/>
      <c r="I31" s="24"/>
      <c r="J31" s="24"/>
      <c r="K31" s="24"/>
      <c r="L31" s="37"/>
      <c r="N31" s="10"/>
    </row>
    <row r="32" spans="1:14" x14ac:dyDescent="0.2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37"/>
      <c r="N32" s="10"/>
    </row>
    <row r="33" spans="1:14" x14ac:dyDescent="0.25">
      <c r="A33" s="1"/>
      <c r="B33" s="20">
        <f>A31/G3</f>
        <v>0.3973913043478261</v>
      </c>
      <c r="C33" s="1"/>
      <c r="D33" s="1"/>
      <c r="E33" s="2"/>
      <c r="F33" s="24"/>
      <c r="G33" s="24"/>
      <c r="H33" s="24"/>
      <c r="I33" s="24"/>
      <c r="J33" s="24"/>
      <c r="K33" s="24"/>
      <c r="L33" s="37"/>
      <c r="N33" s="10"/>
    </row>
    <row r="34" spans="1:14" x14ac:dyDescent="0.25">
      <c r="A34" s="1"/>
      <c r="B34" s="1"/>
      <c r="C34" s="1"/>
      <c r="D34" s="1"/>
      <c r="E34" s="2"/>
      <c r="F34" s="24"/>
      <c r="G34" s="24"/>
      <c r="H34" s="24"/>
      <c r="I34" s="24"/>
      <c r="J34" s="24"/>
      <c r="K34" s="24"/>
      <c r="L34" s="37"/>
      <c r="N34" s="10"/>
    </row>
    <row r="35" spans="1:14" x14ac:dyDescent="0.25">
      <c r="A35" s="18"/>
      <c r="B35" s="18"/>
      <c r="C35" s="18"/>
      <c r="D35" s="1"/>
      <c r="E35" s="2"/>
      <c r="F35" s="24"/>
      <c r="G35" s="24"/>
      <c r="H35" s="24"/>
      <c r="I35" s="24"/>
      <c r="J35" s="24"/>
      <c r="K35" s="24"/>
      <c r="L35" s="37"/>
      <c r="N35" s="10"/>
    </row>
    <row r="36" spans="1:14" x14ac:dyDescent="0.25">
      <c r="A36" s="18"/>
      <c r="B36" s="18"/>
      <c r="C36" s="18"/>
      <c r="D36" s="20">
        <f>1/2*(1+SQRT(1-(4*D31)/G3))</f>
        <v>0.66327595934981187</v>
      </c>
      <c r="E36" s="2"/>
      <c r="F36" s="37"/>
      <c r="G36" s="37"/>
      <c r="H36" s="37"/>
      <c r="I36" s="37"/>
      <c r="J36" s="1"/>
      <c r="K36" s="20">
        <f>B33</f>
        <v>0.3973913043478261</v>
      </c>
      <c r="L36" s="37"/>
      <c r="N36" s="10"/>
    </row>
    <row r="37" spans="1:14" x14ac:dyDescent="0.25">
      <c r="A37" s="18"/>
      <c r="B37" s="18"/>
      <c r="C37" s="18"/>
      <c r="D37" s="1"/>
      <c r="E37" s="2"/>
      <c r="N37" s="10"/>
    </row>
    <row r="38" spans="1:14" x14ac:dyDescent="0.25">
      <c r="A38" s="1"/>
      <c r="B38" s="1"/>
      <c r="C38" s="1"/>
      <c r="D38" s="1"/>
      <c r="E38" s="2"/>
      <c r="N38" s="10"/>
    </row>
    <row r="39" spans="1:14" x14ac:dyDescent="0.25">
      <c r="A39" s="1"/>
      <c r="B39" s="1"/>
      <c r="C39" s="1"/>
      <c r="D39" s="1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8"/>
      <c r="B40" s="18"/>
      <c r="C40" s="18"/>
      <c r="D40" s="1"/>
      <c r="G40" s="10"/>
    </row>
    <row r="41" spans="1:14" x14ac:dyDescent="0.25">
      <c r="A41" s="18"/>
      <c r="B41" s="18"/>
      <c r="C41" s="18"/>
      <c r="D41" s="19">
        <f>(-G3+SQRT(G3^2+4*B31*(G3^2-G3)))/(G3^2-G3)</f>
        <v>0.7827028529953074</v>
      </c>
      <c r="G41" s="10"/>
    </row>
    <row r="42" spans="1:14" x14ac:dyDescent="0.25">
      <c r="A42" s="18"/>
      <c r="B42" s="18"/>
      <c r="C42" s="18"/>
      <c r="D42" s="1"/>
      <c r="G42" s="10"/>
    </row>
    <row r="43" spans="1:14" x14ac:dyDescent="0.25">
      <c r="A43" s="10"/>
      <c r="B43" s="10"/>
      <c r="C43" s="10"/>
      <c r="D43" s="10"/>
      <c r="E43" s="10"/>
      <c r="F43" s="10"/>
      <c r="G43" s="10"/>
    </row>
    <row r="44" spans="1:14" x14ac:dyDescent="0.25">
      <c r="A44">
        <v>21</v>
      </c>
      <c r="B44">
        <v>25</v>
      </c>
      <c r="C44">
        <v>19</v>
      </c>
      <c r="D44">
        <v>18</v>
      </c>
      <c r="E44">
        <v>25</v>
      </c>
      <c r="F44">
        <v>20</v>
      </c>
      <c r="G44" s="10"/>
    </row>
    <row r="45" spans="1:14" x14ac:dyDescent="0.25">
      <c r="A45">
        <v>20</v>
      </c>
      <c r="B45">
        <v>14</v>
      </c>
      <c r="C45">
        <v>20</v>
      </c>
      <c r="D45">
        <v>23</v>
      </c>
      <c r="E45">
        <v>20</v>
      </c>
      <c r="F45">
        <v>17</v>
      </c>
      <c r="G45" s="10"/>
    </row>
    <row r="46" spans="1:14" x14ac:dyDescent="0.25">
      <c r="G46" s="10"/>
    </row>
    <row r="47" spans="1:14" x14ac:dyDescent="0.25">
      <c r="G47" s="10"/>
    </row>
    <row r="48" spans="1:14" x14ac:dyDescent="0.25">
      <c r="A48" s="2"/>
      <c r="B48" s="2"/>
      <c r="C48" s="2"/>
      <c r="D48" s="2"/>
      <c r="E48" s="2"/>
      <c r="G48" s="10"/>
    </row>
    <row r="49" spans="1:7" x14ac:dyDescent="0.25">
      <c r="A49" s="6">
        <f>AVERAGE(A44:F45)</f>
        <v>20.166666666666668</v>
      </c>
      <c r="B49" s="6">
        <f>A49^2</f>
        <v>406.69444444444451</v>
      </c>
      <c r="C49" s="6">
        <f>_xlfn.STDEV.P(A44:F45)^2</f>
        <v>9.1388888888888893</v>
      </c>
      <c r="D49" s="6">
        <f>_xlfn.STDEV.S(A44:F45)^2</f>
        <v>9.9696969696969973</v>
      </c>
      <c r="E49" s="2"/>
      <c r="G49" s="10"/>
    </row>
    <row r="50" spans="1:7" x14ac:dyDescent="0.25">
      <c r="A50" s="2"/>
      <c r="B50" s="2"/>
      <c r="C50" s="2"/>
      <c r="D50" s="2"/>
      <c r="E50" s="2"/>
      <c r="G50" s="10"/>
    </row>
    <row r="51" spans="1:7" x14ac:dyDescent="0.25">
      <c r="A51" s="1"/>
      <c r="B51" s="20">
        <f>A49/G3</f>
        <v>0.40333333333333338</v>
      </c>
      <c r="C51" s="1"/>
      <c r="D51" s="1"/>
      <c r="E51" s="2"/>
      <c r="G51" s="10"/>
    </row>
    <row r="52" spans="1:7" x14ac:dyDescent="0.25">
      <c r="A52" s="1"/>
      <c r="B52" s="1"/>
      <c r="C52" s="1"/>
      <c r="D52" s="1"/>
      <c r="E52" s="2"/>
      <c r="G52" s="10"/>
    </row>
    <row r="53" spans="1:7" x14ac:dyDescent="0.25">
      <c r="A53" s="1"/>
      <c r="B53" s="1"/>
      <c r="C53" s="1"/>
      <c r="D53" s="1"/>
      <c r="E53" s="2"/>
      <c r="G53" s="10"/>
    </row>
    <row r="54" spans="1:7" x14ac:dyDescent="0.25">
      <c r="A54" s="1"/>
      <c r="B54" s="1"/>
      <c r="C54" s="1"/>
      <c r="D54" s="20">
        <f>1/2*(1+SQRT(1-(4*D49)/G3))</f>
        <v>0.72495790852081643</v>
      </c>
      <c r="E54" s="2"/>
      <c r="G54" s="10"/>
    </row>
    <row r="55" spans="1:7" x14ac:dyDescent="0.25">
      <c r="A55" s="1"/>
      <c r="B55" s="1"/>
      <c r="C55" s="1"/>
      <c r="D55" s="1"/>
      <c r="E55" s="2"/>
      <c r="G55" s="10"/>
    </row>
    <row r="56" spans="1:7" x14ac:dyDescent="0.25">
      <c r="A56" s="1"/>
      <c r="B56" s="1"/>
      <c r="C56" s="1"/>
      <c r="D56" s="1"/>
      <c r="E56" s="2"/>
      <c r="G56" s="10"/>
    </row>
    <row r="57" spans="1:7" x14ac:dyDescent="0.25">
      <c r="A57" s="1"/>
      <c r="B57" s="1"/>
      <c r="C57" s="1"/>
      <c r="D57" s="1"/>
      <c r="G57" s="10"/>
    </row>
    <row r="58" spans="1:7" x14ac:dyDescent="0.25">
      <c r="A58" s="1"/>
      <c r="B58" s="1"/>
      <c r="C58" s="1"/>
      <c r="D58" s="1"/>
      <c r="G58" s="10"/>
    </row>
    <row r="59" spans="1:7" x14ac:dyDescent="0.25">
      <c r="A59" s="1"/>
      <c r="B59" s="1"/>
      <c r="C59" s="1"/>
      <c r="D59" s="19">
        <f>(-G3+SQRT(G3^2+4*B49*(G3^2-G3)))/(G3^2-G3)</f>
        <v>0.79470374490011808</v>
      </c>
      <c r="G59" s="10"/>
    </row>
    <row r="60" spans="1:7" x14ac:dyDescent="0.25">
      <c r="A60" s="1"/>
      <c r="B60" s="1"/>
      <c r="C60" s="1"/>
      <c r="D60" s="1"/>
      <c r="G60" s="10"/>
    </row>
    <row r="61" spans="1:7" x14ac:dyDescent="0.25">
      <c r="A61" s="10"/>
      <c r="B61" s="10"/>
      <c r="C61" s="10"/>
      <c r="D61" s="10"/>
      <c r="E61" s="10"/>
      <c r="F61" s="10"/>
      <c r="G61" s="10"/>
    </row>
  </sheetData>
  <mergeCells count="4">
    <mergeCell ref="A35:C37"/>
    <mergeCell ref="A40:C42"/>
    <mergeCell ref="A1:T1"/>
    <mergeCell ref="F30:K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99B6-789B-4261-9892-F685D0FF0A38}">
  <dimension ref="A1:K39"/>
  <sheetViews>
    <sheetView workbookViewId="0">
      <selection activeCell="J50" sqref="J50"/>
    </sheetView>
  </sheetViews>
  <sheetFormatPr defaultRowHeight="15" x14ac:dyDescent="0.25"/>
  <cols>
    <col min="1" max="16384" width="9.140625" style="2"/>
  </cols>
  <sheetData>
    <row r="1" spans="1:11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10"/>
    </row>
    <row r="2" spans="1:11" x14ac:dyDescent="0.25">
      <c r="A2" s="3" t="s">
        <v>1</v>
      </c>
      <c r="B2" s="3">
        <v>0.33300000000000002</v>
      </c>
      <c r="C2" s="3">
        <v>0.73399999999999999</v>
      </c>
      <c r="D2" s="3">
        <v>0.11899999999999999</v>
      </c>
      <c r="E2" s="3">
        <v>0.90200000000000002</v>
      </c>
      <c r="F2" s="3">
        <v>0.36899999999999999</v>
      </c>
      <c r="G2" s="3">
        <v>0.15</v>
      </c>
      <c r="H2" s="3">
        <v>0.37</v>
      </c>
      <c r="I2" s="3">
        <v>0.51900000000000002</v>
      </c>
      <c r="J2" s="10"/>
    </row>
    <row r="3" spans="1:11" x14ac:dyDescent="0.25">
      <c r="J3" s="10"/>
    </row>
    <row r="4" spans="1:11" x14ac:dyDescent="0.25">
      <c r="J4" s="10"/>
    </row>
    <row r="5" spans="1:11" x14ac:dyDescent="0.25">
      <c r="A5" s="2">
        <f>AVERAGE(B2:I2)</f>
        <v>0.437</v>
      </c>
      <c r="B5" s="5">
        <f>A5^2</f>
        <v>0.190969</v>
      </c>
      <c r="C5" s="4">
        <f>_xlfn.STDEV.P(B2:I2)^2</f>
        <v>6.4322499999999991E-2</v>
      </c>
      <c r="D5" s="4">
        <f>_xlfn.STDEV.S(B2:I2)^2</f>
        <v>7.3511428571428561E-2</v>
      </c>
      <c r="J5" s="10"/>
    </row>
    <row r="6" spans="1:11" x14ac:dyDescent="0.25">
      <c r="J6" s="10"/>
    </row>
    <row r="7" spans="1:11" x14ac:dyDescent="0.25">
      <c r="B7" s="5">
        <f>1/A5</f>
        <v>2.2883295194508011</v>
      </c>
      <c r="J7" s="10"/>
    </row>
    <row r="8" spans="1:11" x14ac:dyDescent="0.25">
      <c r="J8" s="10"/>
    </row>
    <row r="9" spans="1:11" x14ac:dyDescent="0.25">
      <c r="B9" s="5">
        <f>1/D5</f>
        <v>13.603326985114075</v>
      </c>
      <c r="J9" s="10"/>
    </row>
    <row r="10" spans="1:11" x14ac:dyDescent="0.25">
      <c r="J10" s="10"/>
    </row>
    <row r="11" spans="1:11" x14ac:dyDescent="0.25">
      <c r="A11" s="7"/>
      <c r="B11" s="7"/>
      <c r="C11" s="8">
        <f>SQRT(2/B5)</f>
        <v>3.2361866415860296</v>
      </c>
      <c r="J11" s="10"/>
    </row>
    <row r="12" spans="1:11" x14ac:dyDescent="0.25">
      <c r="A12" s="7"/>
      <c r="B12" s="7"/>
      <c r="C12" s="8"/>
      <c r="J12" s="10"/>
    </row>
    <row r="13" spans="1:1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25">
      <c r="K14" s="10"/>
    </row>
    <row r="15" spans="1:11" x14ac:dyDescent="0.25">
      <c r="A15">
        <v>0.21099999999999999</v>
      </c>
      <c r="B15" s="2">
        <v>0.26400000000000001</v>
      </c>
      <c r="C15" s="2">
        <v>0.126</v>
      </c>
      <c r="D15" s="2">
        <v>0.57099999999999995</v>
      </c>
      <c r="E15" s="2">
        <v>0.34899999999999998</v>
      </c>
      <c r="F15" s="2">
        <v>7.4999999999999997E-2</v>
      </c>
      <c r="G15" s="2">
        <v>6.3E-2</v>
      </c>
      <c r="H15" s="2">
        <v>1.034</v>
      </c>
      <c r="I15" s="2">
        <v>7.3999999999999996E-2</v>
      </c>
      <c r="J15" s="2">
        <v>8.6999999999999994E-2</v>
      </c>
      <c r="K15" s="10"/>
    </row>
    <row r="16" spans="1:11" x14ac:dyDescent="0.25">
      <c r="A16">
        <v>0.22800000000000001</v>
      </c>
      <c r="B16" s="2">
        <v>0.17100000000000001</v>
      </c>
      <c r="C16" s="2">
        <v>0.215</v>
      </c>
      <c r="D16" s="2">
        <v>0.25900000000000001</v>
      </c>
      <c r="E16" s="2">
        <v>0.98299999999999998</v>
      </c>
      <c r="F16" s="2">
        <v>0.33600000000000002</v>
      </c>
      <c r="G16" s="2">
        <v>0.27100000000000002</v>
      </c>
      <c r="H16" s="2">
        <v>0.13700000000000001</v>
      </c>
      <c r="I16" s="2">
        <v>0.223</v>
      </c>
      <c r="J16" s="2">
        <v>3.0000000000000001E-3</v>
      </c>
      <c r="K16" s="10"/>
    </row>
    <row r="17" spans="1:11" x14ac:dyDescent="0.25">
      <c r="A17">
        <v>0.249</v>
      </c>
      <c r="B17" s="2">
        <v>0.34300000000000003</v>
      </c>
      <c r="C17" s="2">
        <v>0.16300000000000001</v>
      </c>
      <c r="D17" s="2">
        <v>0.73399999999999999</v>
      </c>
      <c r="E17" s="2">
        <v>0.1</v>
      </c>
      <c r="F17" s="2">
        <v>0.504</v>
      </c>
      <c r="G17" s="2">
        <v>1.3009999999999999</v>
      </c>
      <c r="H17" s="2">
        <v>0.02</v>
      </c>
      <c r="I17" s="2">
        <v>0.32800000000000001</v>
      </c>
      <c r="J17" s="2">
        <v>8.5999999999999993E-2</v>
      </c>
      <c r="K17" s="10"/>
    </row>
    <row r="18" spans="1:11" x14ac:dyDescent="0.25">
      <c r="A18">
        <v>0.16800000000000001</v>
      </c>
      <c r="B18" s="2">
        <v>0.53300000000000003</v>
      </c>
      <c r="C18" s="2">
        <v>0.17100000000000001</v>
      </c>
      <c r="D18" s="2">
        <v>0.22900000000000001</v>
      </c>
      <c r="E18" s="2">
        <v>0.48799999999999999</v>
      </c>
      <c r="F18" s="2">
        <v>0.30099999999999999</v>
      </c>
      <c r="G18" s="2">
        <v>0.39800000000000002</v>
      </c>
      <c r="H18" s="2">
        <v>0.46600000000000003</v>
      </c>
      <c r="I18" s="2">
        <v>1.4999999999999999E-2</v>
      </c>
      <c r="J18" s="2">
        <v>0.46600000000000003</v>
      </c>
      <c r="K18" s="10"/>
    </row>
    <row r="19" spans="1:11" x14ac:dyDescent="0.25">
      <c r="A19">
        <v>0.21099999999999999</v>
      </c>
      <c r="B19" s="2">
        <v>0.22800000000000001</v>
      </c>
      <c r="C19" s="2">
        <v>0.249</v>
      </c>
      <c r="D19" s="2">
        <v>0.16800000000000001</v>
      </c>
      <c r="E19" s="2">
        <v>0.126</v>
      </c>
      <c r="F19" s="2">
        <v>0.215</v>
      </c>
      <c r="G19" s="2">
        <v>0.16300000000000001</v>
      </c>
      <c r="H19" s="2">
        <v>0.17100000000000001</v>
      </c>
      <c r="I19" s="2">
        <v>0.34899999999999998</v>
      </c>
      <c r="J19" s="2">
        <v>0.98299999999999998</v>
      </c>
      <c r="K19" s="10"/>
    </row>
    <row r="20" spans="1:11" x14ac:dyDescent="0.25">
      <c r="A20">
        <v>0.26400000000000001</v>
      </c>
      <c r="B20" s="2">
        <v>0.17100000000000001</v>
      </c>
      <c r="C20" s="2">
        <v>0.34300000000000003</v>
      </c>
      <c r="D20" s="2">
        <v>0.53300000000000003</v>
      </c>
      <c r="E20" s="2">
        <v>0.57099999999999995</v>
      </c>
      <c r="F20" s="2">
        <v>0.25900000000000001</v>
      </c>
      <c r="G20" s="2">
        <v>0.73399999999999999</v>
      </c>
      <c r="H20" s="2">
        <v>0.22900000000000001</v>
      </c>
      <c r="I20" s="2">
        <v>7.4999999999999997E-2</v>
      </c>
      <c r="J20" s="2">
        <v>0.33600000000000002</v>
      </c>
      <c r="K20" s="10"/>
    </row>
    <row r="21" spans="1:11" x14ac:dyDescent="0.25">
      <c r="A21">
        <v>0.26600000000000001</v>
      </c>
      <c r="B21" s="2">
        <v>5.5E-2</v>
      </c>
      <c r="C21" s="2">
        <v>0.61</v>
      </c>
      <c r="D21" s="2">
        <v>0.11799999999999999</v>
      </c>
      <c r="E21" s="2">
        <v>4.2999999999999997E-2</v>
      </c>
      <c r="F21" s="2">
        <v>0.246</v>
      </c>
      <c r="G21" s="2">
        <v>0.84699999999999998</v>
      </c>
      <c r="H21" s="2">
        <v>6.5000000000000002E-2</v>
      </c>
      <c r="I21" s="2">
        <v>0.33400000000000002</v>
      </c>
      <c r="J21" s="2">
        <v>0.41399999999999998</v>
      </c>
      <c r="K21" s="10"/>
    </row>
    <row r="22" spans="1:11" x14ac:dyDescent="0.25">
      <c r="A22">
        <v>0.48399999999999999</v>
      </c>
      <c r="B22" s="2">
        <v>0.19400000000000001</v>
      </c>
      <c r="C22" s="2">
        <v>0.184</v>
      </c>
      <c r="D22" s="2">
        <v>0.218</v>
      </c>
      <c r="E22" s="2">
        <v>0.26200000000000001</v>
      </c>
      <c r="F22" s="2">
        <v>0.222</v>
      </c>
      <c r="G22" s="2">
        <v>6.4000000000000001E-2</v>
      </c>
      <c r="H22" s="2">
        <v>0.41</v>
      </c>
      <c r="I22" s="2">
        <v>4.5999999999999999E-2</v>
      </c>
      <c r="J22" s="2">
        <v>0.23</v>
      </c>
      <c r="K22" s="10"/>
    </row>
    <row r="23" spans="1:11" x14ac:dyDescent="0.25">
      <c r="A23">
        <v>0.33500000000000002</v>
      </c>
      <c r="B23" s="2">
        <v>0.14099999999999999</v>
      </c>
      <c r="C23" s="2">
        <v>0.115</v>
      </c>
      <c r="D23" s="2">
        <v>7.9000000000000001E-2</v>
      </c>
      <c r="E23" s="2">
        <v>0.32200000000000001</v>
      </c>
      <c r="F23" s="2">
        <v>0.88300000000000001</v>
      </c>
      <c r="G23" s="2">
        <v>0.30599999999999999</v>
      </c>
      <c r="H23" s="2">
        <v>0.61499999999999999</v>
      </c>
      <c r="I23" s="2">
        <v>0.56999999999999995</v>
      </c>
      <c r="J23" s="2">
        <v>0.59699999999999998</v>
      </c>
      <c r="K23" s="10"/>
    </row>
    <row r="24" spans="1:11" x14ac:dyDescent="0.25">
      <c r="A24">
        <v>1.206</v>
      </c>
      <c r="B24" s="2">
        <v>2.5000000000000001E-2</v>
      </c>
      <c r="C24" s="2">
        <v>0.19900000000000001</v>
      </c>
      <c r="D24" s="2">
        <v>0.13300000000000001</v>
      </c>
      <c r="E24" s="2">
        <v>0.34200000000000003</v>
      </c>
      <c r="F24" s="2">
        <v>0.31900000000000001</v>
      </c>
      <c r="G24" s="2">
        <v>6.3E-2</v>
      </c>
      <c r="H24" s="2">
        <v>0.39100000000000001</v>
      </c>
      <c r="I24" s="2">
        <v>0.10299999999999999</v>
      </c>
      <c r="J24" s="2">
        <v>1.7000000000000001E-2</v>
      </c>
      <c r="K24" s="10"/>
    </row>
    <row r="25" spans="1:11" x14ac:dyDescent="0.25">
      <c r="A25">
        <v>6.3E-2</v>
      </c>
      <c r="B25" s="2">
        <v>0.27100000000000002</v>
      </c>
      <c r="C25" s="2">
        <v>1.3009999999999999</v>
      </c>
      <c r="D25" s="2">
        <v>0.39800000000000002</v>
      </c>
      <c r="E25" s="2">
        <v>0.1</v>
      </c>
      <c r="F25" s="2">
        <v>0.26600000000000001</v>
      </c>
      <c r="G25" s="2">
        <v>0.48399999999999999</v>
      </c>
      <c r="H25" s="2">
        <v>0.33500000000000002</v>
      </c>
      <c r="I25" s="2">
        <v>1.206</v>
      </c>
      <c r="J25" s="2">
        <v>0.33400000000000002</v>
      </c>
      <c r="K25" s="10"/>
    </row>
    <row r="26" spans="1:11" x14ac:dyDescent="0.25">
      <c r="A26">
        <v>1.034</v>
      </c>
      <c r="B26" s="2">
        <v>0.13700000000000001</v>
      </c>
      <c r="C26" s="2">
        <v>0.02</v>
      </c>
      <c r="D26" s="2">
        <v>0.46600000000000003</v>
      </c>
      <c r="E26" s="2">
        <v>0.504</v>
      </c>
      <c r="F26" s="2">
        <v>5.5E-2</v>
      </c>
      <c r="G26" s="2">
        <v>0.19400000000000001</v>
      </c>
      <c r="H26" s="2">
        <v>0.14099999999999999</v>
      </c>
      <c r="I26" s="2">
        <v>2.5000000000000001E-2</v>
      </c>
      <c r="J26" s="2">
        <v>0.41399999999999998</v>
      </c>
      <c r="K26" s="10"/>
    </row>
    <row r="27" spans="1:11" x14ac:dyDescent="0.25">
      <c r="K27" s="10"/>
    </row>
    <row r="28" spans="1:11" x14ac:dyDescent="0.25">
      <c r="K28" s="10"/>
    </row>
    <row r="29" spans="1:11" x14ac:dyDescent="0.25">
      <c r="F29" s="25" t="s">
        <v>5</v>
      </c>
      <c r="G29" s="7"/>
      <c r="H29" s="7"/>
      <c r="I29" s="7"/>
      <c r="J29" s="7"/>
      <c r="K29" s="10"/>
    </row>
    <row r="30" spans="1:11" x14ac:dyDescent="0.25">
      <c r="A30" s="5">
        <f>AVERAGE(A15:J26)</f>
        <v>0.32451666666666673</v>
      </c>
      <c r="B30" s="5">
        <f>A30^2</f>
        <v>0.10531106694444449</v>
      </c>
      <c r="C30" s="4">
        <f>_xlfn.STDEV.P(A15:J26)^2</f>
        <v>8.0023133055555473E-2</v>
      </c>
      <c r="D30" s="4">
        <f>_xlfn.STDEV.S(A15:J26)^2</f>
        <v>8.0695596358543356E-2</v>
      </c>
      <c r="F30" s="7"/>
      <c r="G30" s="7"/>
      <c r="H30" s="7"/>
      <c r="I30" s="7"/>
      <c r="J30" s="7"/>
      <c r="K30" s="10"/>
    </row>
    <row r="31" spans="1:11" x14ac:dyDescent="0.25">
      <c r="F31" s="7"/>
      <c r="G31" s="7"/>
      <c r="H31" s="7"/>
      <c r="I31" s="7"/>
      <c r="J31" s="7"/>
      <c r="K31" s="10"/>
    </row>
    <row r="32" spans="1:11" x14ac:dyDescent="0.25">
      <c r="B32" s="5">
        <f>1/A30</f>
        <v>3.0815058291818596</v>
      </c>
      <c r="F32" s="7"/>
      <c r="G32" s="7"/>
      <c r="H32" s="7"/>
      <c r="I32" s="7"/>
      <c r="J32" s="7"/>
      <c r="K32" s="10"/>
    </row>
    <row r="33" spans="1:11" x14ac:dyDescent="0.25">
      <c r="F33" s="7"/>
      <c r="G33" s="7"/>
      <c r="H33" s="7"/>
      <c r="I33" s="7"/>
      <c r="J33" s="7"/>
      <c r="K33" s="10"/>
    </row>
    <row r="34" spans="1:11" x14ac:dyDescent="0.25">
      <c r="B34" s="5">
        <f>1/D30</f>
        <v>12.39224995075123</v>
      </c>
      <c r="F34" s="7"/>
      <c r="G34" s="7"/>
      <c r="H34" s="7"/>
      <c r="I34" s="7"/>
      <c r="J34" s="7"/>
      <c r="K34" s="10"/>
    </row>
    <row r="35" spans="1:11" x14ac:dyDescent="0.25">
      <c r="G35" s="5">
        <f>B32</f>
        <v>3.0815058291818596</v>
      </c>
      <c r="K35" s="10"/>
    </row>
    <row r="36" spans="1:11" x14ac:dyDescent="0.25">
      <c r="A36" s="7"/>
      <c r="B36" s="7"/>
      <c r="C36" s="8">
        <f>SQRT(2/B30)</f>
        <v>4.3579073361607357</v>
      </c>
      <c r="K36" s="10"/>
    </row>
    <row r="37" spans="1:11" x14ac:dyDescent="0.25">
      <c r="A37" s="7"/>
      <c r="B37" s="7"/>
      <c r="C37" s="8"/>
      <c r="K37" s="10"/>
    </row>
    <row r="38" spans="1:11" x14ac:dyDescent="0.25">
      <c r="K38" s="10"/>
    </row>
    <row r="39" spans="1:1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</sheetData>
  <mergeCells count="5">
    <mergeCell ref="F29:J34"/>
    <mergeCell ref="C11:C12"/>
    <mergeCell ref="A11:B12"/>
    <mergeCell ref="A36:B37"/>
    <mergeCell ref="C36:C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EE14-87F2-420A-9D8E-CCAC72F22C66}">
  <dimension ref="A1:U53"/>
  <sheetViews>
    <sheetView topLeftCell="A5" workbookViewId="0">
      <selection activeCell="V50" sqref="V50"/>
    </sheetView>
  </sheetViews>
  <sheetFormatPr defaultRowHeight="15" x14ac:dyDescent="0.25"/>
  <cols>
    <col min="1" max="16384" width="9.140625" style="2"/>
  </cols>
  <sheetData>
    <row r="1" spans="1:21" ht="15.75" thickBot="1" x14ac:dyDescent="0.3">
      <c r="A1" s="38" t="s">
        <v>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10"/>
    </row>
    <row r="2" spans="1:21" ht="50.25" thickBot="1" x14ac:dyDescent="0.3">
      <c r="A2" s="28" t="s">
        <v>7</v>
      </c>
      <c r="B2" s="29" t="s">
        <v>8</v>
      </c>
      <c r="C2" s="29" t="s">
        <v>9</v>
      </c>
      <c r="D2" s="30" t="s">
        <v>10</v>
      </c>
      <c r="E2" s="30" t="s">
        <v>11</v>
      </c>
      <c r="F2" s="29" t="s">
        <v>12</v>
      </c>
      <c r="G2" s="29" t="s">
        <v>3</v>
      </c>
      <c r="H2" s="30" t="s">
        <v>11</v>
      </c>
      <c r="I2" s="29" t="s">
        <v>13</v>
      </c>
      <c r="J2" s="30" t="s">
        <v>14</v>
      </c>
      <c r="K2" s="29" t="s">
        <v>15</v>
      </c>
      <c r="L2" s="29" t="s">
        <v>16</v>
      </c>
      <c r="M2" s="29" t="s">
        <v>17</v>
      </c>
      <c r="N2" s="29" t="s">
        <v>18</v>
      </c>
      <c r="O2" s="29" t="s">
        <v>19</v>
      </c>
      <c r="P2" s="29" t="s">
        <v>20</v>
      </c>
      <c r="Q2" s="29" t="s">
        <v>21</v>
      </c>
      <c r="R2" s="29" t="s">
        <v>3</v>
      </c>
      <c r="S2" s="29" t="s">
        <v>22</v>
      </c>
      <c r="T2" s="30" t="s">
        <v>23</v>
      </c>
      <c r="U2" s="10"/>
    </row>
    <row r="3" spans="1:21" ht="17.25" thickBot="1" x14ac:dyDescent="0.3">
      <c r="A3" s="32">
        <v>16</v>
      </c>
      <c r="B3" s="33">
        <v>115</v>
      </c>
      <c r="C3" s="33">
        <v>12</v>
      </c>
      <c r="D3" s="33">
        <v>0.94</v>
      </c>
      <c r="E3" s="33">
        <v>10</v>
      </c>
      <c r="F3" s="33">
        <v>0.39</v>
      </c>
      <c r="G3" s="33">
        <v>50</v>
      </c>
      <c r="H3" s="33">
        <v>0.28000000000000003</v>
      </c>
      <c r="I3" s="33">
        <v>260</v>
      </c>
      <c r="J3" s="33">
        <v>25</v>
      </c>
      <c r="K3" s="34">
        <v>1150</v>
      </c>
      <c r="L3" s="33">
        <v>25</v>
      </c>
      <c r="M3" s="33">
        <v>35</v>
      </c>
      <c r="N3" s="33">
        <v>39</v>
      </c>
      <c r="O3" s="33">
        <v>41</v>
      </c>
      <c r="P3" s="33">
        <v>32</v>
      </c>
      <c r="Q3" s="33">
        <v>34</v>
      </c>
      <c r="R3" s="33">
        <v>35</v>
      </c>
      <c r="S3" s="33">
        <v>11</v>
      </c>
      <c r="T3" s="36">
        <v>11</v>
      </c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5">
        <f>-LN(G5)/$H$3</f>
        <v>2.8942452119340332</v>
      </c>
      <c r="B5" s="5">
        <f t="shared" ref="B5:E5" si="0">-LN(H5)/$H$3</f>
        <v>0.26167942117600229</v>
      </c>
      <c r="C5" s="5">
        <f t="shared" si="0"/>
        <v>9.8811283163277022</v>
      </c>
      <c r="D5" s="5">
        <f t="shared" si="0"/>
        <v>7.1328292851595965</v>
      </c>
      <c r="E5" s="5">
        <f t="shared" si="0"/>
        <v>4.4305503603042462</v>
      </c>
      <c r="F5" s="10"/>
      <c r="G5" s="2">
        <v>0.44468520157475511</v>
      </c>
      <c r="H5" s="2">
        <v>0.92934965056306651</v>
      </c>
      <c r="I5" s="2">
        <v>6.286812952055422E-2</v>
      </c>
      <c r="J5" s="2">
        <v>0.13571581163975951</v>
      </c>
      <c r="K5" s="2">
        <v>0.28922391430402539</v>
      </c>
    </row>
    <row r="6" spans="1:21" x14ac:dyDescent="0.25">
      <c r="A6" s="5">
        <f t="shared" ref="A6:A27" si="1">-LN(G6)/$H$3</f>
        <v>0.64394024849721077</v>
      </c>
      <c r="B6" s="5">
        <f t="shared" ref="B6:B27" si="2">-LN(H6)/$H$3</f>
        <v>4.1707814733694262</v>
      </c>
      <c r="C6" s="5">
        <f t="shared" ref="C6:C27" si="3">-LN(I6)/$H$3</f>
        <v>1.5604689428594534</v>
      </c>
      <c r="D6" s="5">
        <f t="shared" ref="D6:D27" si="4">-LN(J6)/$H$3</f>
        <v>2.1815772236789788</v>
      </c>
      <c r="E6" s="5">
        <f t="shared" ref="E6:E27" si="5">-LN(K6)/$H$3</f>
        <v>9.294121564914267</v>
      </c>
      <c r="F6" s="10"/>
      <c r="G6" s="2">
        <v>0.8350169377727592</v>
      </c>
      <c r="H6" s="2">
        <v>0.31104464857936337</v>
      </c>
      <c r="I6" s="2">
        <v>0.64601580858790852</v>
      </c>
      <c r="J6" s="2">
        <v>0.54289376506851406</v>
      </c>
      <c r="K6" s="2">
        <v>7.4098941007721186E-2</v>
      </c>
    </row>
    <row r="7" spans="1:21" x14ac:dyDescent="0.25">
      <c r="A7" s="5">
        <f t="shared" si="1"/>
        <v>2.246611699106901</v>
      </c>
      <c r="B7" s="5">
        <f t="shared" si="2"/>
        <v>3.8174143598058441</v>
      </c>
      <c r="C7" s="5">
        <f t="shared" si="3"/>
        <v>0.73020987634865853</v>
      </c>
      <c r="D7" s="5">
        <f t="shared" si="4"/>
        <v>0.80015804590580797</v>
      </c>
      <c r="E7" s="5">
        <f t="shared" si="5"/>
        <v>0.67290448916615619</v>
      </c>
      <c r="F7" s="10"/>
      <c r="G7" s="2">
        <v>0.5330973235267189</v>
      </c>
      <c r="H7" s="2">
        <v>0.34339426862392042</v>
      </c>
      <c r="I7" s="2">
        <v>0.81508835108493305</v>
      </c>
      <c r="J7" s="2">
        <v>0.79927976317636651</v>
      </c>
      <c r="K7" s="2">
        <v>0.82827234717856379</v>
      </c>
    </row>
    <row r="8" spans="1:21" x14ac:dyDescent="0.25">
      <c r="A8" s="5">
        <f t="shared" si="1"/>
        <v>0.98543036729464639</v>
      </c>
      <c r="B8" s="5">
        <f t="shared" si="2"/>
        <v>2.2871182750409447</v>
      </c>
      <c r="C8" s="5">
        <f t="shared" si="3"/>
        <v>5.6764504406262137</v>
      </c>
      <c r="D8" s="5">
        <f t="shared" si="4"/>
        <v>1.0598816648147449</v>
      </c>
      <c r="E8" s="5">
        <f t="shared" si="5"/>
        <v>3.5499554989235427</v>
      </c>
      <c r="F8" s="10"/>
      <c r="G8" s="2">
        <v>0.75887325663014615</v>
      </c>
      <c r="H8" s="2">
        <v>0.52708517715994752</v>
      </c>
      <c r="I8" s="2">
        <v>0.20404675435651723</v>
      </c>
      <c r="J8" s="2">
        <v>0.74321726126895959</v>
      </c>
      <c r="K8" s="2">
        <v>0.37009796441541792</v>
      </c>
    </row>
    <row r="9" spans="1:21" x14ac:dyDescent="0.25">
      <c r="A9" s="5">
        <f t="shared" si="1"/>
        <v>3.3381367928445247</v>
      </c>
      <c r="B9" s="5">
        <f t="shared" si="2"/>
        <v>5.637139361851335</v>
      </c>
      <c r="C9" s="5">
        <f t="shared" si="3"/>
        <v>0.5917203353425341</v>
      </c>
      <c r="D9" s="5">
        <f t="shared" si="4"/>
        <v>25.934582051522263</v>
      </c>
      <c r="E9" s="5">
        <f t="shared" si="5"/>
        <v>0.59712710565030525</v>
      </c>
      <c r="F9" s="10"/>
      <c r="G9" s="2">
        <v>0.39271217993713187</v>
      </c>
      <c r="H9" s="2">
        <v>0.20630512405774101</v>
      </c>
      <c r="I9" s="2">
        <v>0.84731589709158606</v>
      </c>
      <c r="J9" s="2">
        <v>7.0192571794793542E-4</v>
      </c>
      <c r="K9" s="2">
        <v>0.84603411969359421</v>
      </c>
    </row>
    <row r="10" spans="1:21" x14ac:dyDescent="0.25">
      <c r="A10" s="5">
        <f t="shared" si="1"/>
        <v>4.4282899623987726</v>
      </c>
      <c r="B10" s="5">
        <f t="shared" si="2"/>
        <v>0.65086504220433206</v>
      </c>
      <c r="C10" s="5">
        <f t="shared" si="3"/>
        <v>1.5772112340294773</v>
      </c>
      <c r="D10" s="5">
        <f t="shared" si="4"/>
        <v>5.788219289318083</v>
      </c>
      <c r="E10" s="5">
        <f t="shared" si="5"/>
        <v>6.5837829437741933</v>
      </c>
      <c r="F10" s="10"/>
      <c r="G10" s="2">
        <v>0.28940702536088136</v>
      </c>
      <c r="H10" s="2">
        <v>0.83339945677053129</v>
      </c>
      <c r="I10" s="2">
        <v>0.64299447614978489</v>
      </c>
      <c r="J10" s="2">
        <v>0.19775994140446182</v>
      </c>
      <c r="K10" s="2">
        <v>0.15826899014252144</v>
      </c>
    </row>
    <row r="11" spans="1:21" x14ac:dyDescent="0.25">
      <c r="A11" s="5">
        <f t="shared" si="1"/>
        <v>6.2231624491196884</v>
      </c>
      <c r="B11" s="5">
        <f t="shared" si="2"/>
        <v>1.7604997104596782</v>
      </c>
      <c r="C11" s="5">
        <f t="shared" si="3"/>
        <v>0.7899452034547213</v>
      </c>
      <c r="D11" s="5">
        <f t="shared" si="4"/>
        <v>3.5908298165990367</v>
      </c>
      <c r="E11" s="5">
        <f t="shared" si="5"/>
        <v>0.48864183175197218</v>
      </c>
      <c r="F11" s="10"/>
      <c r="G11" s="2">
        <v>0.17508468886379588</v>
      </c>
      <c r="H11" s="2">
        <v>0.61082796716208376</v>
      </c>
      <c r="I11" s="2">
        <v>0.80156865138706623</v>
      </c>
      <c r="J11" s="2">
        <v>0.36588641010773032</v>
      </c>
      <c r="K11" s="2">
        <v>0.87212744529557173</v>
      </c>
    </row>
    <row r="12" spans="1:21" x14ac:dyDescent="0.25">
      <c r="A12" s="5">
        <f t="shared" si="1"/>
        <v>3.0212349557009901</v>
      </c>
      <c r="B12" s="5">
        <f t="shared" si="2"/>
        <v>16.120910006668229</v>
      </c>
      <c r="C12" s="5">
        <f t="shared" si="3"/>
        <v>2.0267773391570705</v>
      </c>
      <c r="D12" s="5">
        <f t="shared" si="4"/>
        <v>4.1303629235111723</v>
      </c>
      <c r="E12" s="5">
        <f t="shared" si="5"/>
        <v>3.5935118524497978</v>
      </c>
      <c r="F12" s="10"/>
      <c r="G12" s="2">
        <v>0.42915128025147253</v>
      </c>
      <c r="H12" s="2">
        <v>1.0956144901882993E-2</v>
      </c>
      <c r="I12" s="2">
        <v>0.56694235053559983</v>
      </c>
      <c r="J12" s="2">
        <v>0.31458479567857905</v>
      </c>
      <c r="K12" s="2">
        <v>0.36561174352244635</v>
      </c>
    </row>
    <row r="13" spans="1:21" x14ac:dyDescent="0.25">
      <c r="A13" s="5">
        <f t="shared" si="1"/>
        <v>5.5919906116616183</v>
      </c>
      <c r="B13" s="5">
        <f t="shared" si="2"/>
        <v>2.1068758775002911</v>
      </c>
      <c r="C13" s="5">
        <f t="shared" si="3"/>
        <v>0.80711949805709771</v>
      </c>
      <c r="D13" s="5">
        <f t="shared" si="4"/>
        <v>15.965182729946331</v>
      </c>
      <c r="E13" s="5">
        <f t="shared" si="5"/>
        <v>1.3213168243910605</v>
      </c>
      <c r="F13" s="10"/>
      <c r="G13" s="2">
        <v>0.20892971587267678</v>
      </c>
      <c r="H13" s="2">
        <v>0.55436872463148901</v>
      </c>
      <c r="I13" s="2">
        <v>0.79772331919309059</v>
      </c>
      <c r="J13" s="2">
        <v>1.1444441053498948E-2</v>
      </c>
      <c r="K13" s="2">
        <v>0.69075594347972047</v>
      </c>
    </row>
    <row r="14" spans="1:21" x14ac:dyDescent="0.25">
      <c r="A14" s="5">
        <f t="shared" si="1"/>
        <v>1.0956972113577399</v>
      </c>
      <c r="B14" s="5">
        <f t="shared" si="2"/>
        <v>1.1808423263677068</v>
      </c>
      <c r="C14" s="5">
        <f t="shared" si="3"/>
        <v>0.72152855133801785</v>
      </c>
      <c r="D14" s="5">
        <f t="shared" si="4"/>
        <v>1.368011134757829</v>
      </c>
      <c r="E14" s="5">
        <f t="shared" si="5"/>
        <v>5.6551474930541747</v>
      </c>
      <c r="F14" s="10"/>
      <c r="G14" s="2">
        <v>0.73580126346629227</v>
      </c>
      <c r="H14" s="2">
        <v>0.71846675008392591</v>
      </c>
      <c r="I14" s="2">
        <v>0.81707205420087281</v>
      </c>
      <c r="J14" s="2">
        <v>0.68178350169377733</v>
      </c>
      <c r="K14" s="2">
        <v>0.20526749473555711</v>
      </c>
    </row>
    <row r="15" spans="1:21" x14ac:dyDescent="0.25">
      <c r="A15" s="5">
        <f t="shared" si="1"/>
        <v>5.5470872563038572E-2</v>
      </c>
      <c r="B15" s="5">
        <f t="shared" si="2"/>
        <v>3.8463511810621354E-2</v>
      </c>
      <c r="C15" s="5">
        <f t="shared" si="3"/>
        <v>4.6629298370327428</v>
      </c>
      <c r="D15" s="5">
        <f t="shared" si="4"/>
        <v>9.646301967889201</v>
      </c>
      <c r="E15" s="5">
        <f t="shared" si="5"/>
        <v>1.4397069272673886</v>
      </c>
      <c r="F15" s="10"/>
      <c r="G15" s="2">
        <v>0.98458815271462141</v>
      </c>
      <c r="H15" s="2">
        <v>0.98928800317392496</v>
      </c>
      <c r="I15" s="2">
        <v>0.27100436414685508</v>
      </c>
      <c r="J15" s="2">
        <v>6.714072084719383E-2</v>
      </c>
      <c r="K15" s="2">
        <v>0.66823328348643452</v>
      </c>
    </row>
    <row r="16" spans="1:21" x14ac:dyDescent="0.25">
      <c r="A16" s="5">
        <f t="shared" si="1"/>
        <v>1.506218351809542</v>
      </c>
      <c r="B16" s="5">
        <f t="shared" si="2"/>
        <v>2.1853938185953097</v>
      </c>
      <c r="C16" s="5">
        <f t="shared" si="3"/>
        <v>6.3666993445433873</v>
      </c>
      <c r="D16" s="5">
        <f t="shared" si="4"/>
        <v>2.9755584050742772</v>
      </c>
      <c r="E16" s="5">
        <f t="shared" si="5"/>
        <v>1.2519361735741816</v>
      </c>
      <c r="F16" s="10"/>
      <c r="G16" s="2">
        <v>0.65590380565813167</v>
      </c>
      <c r="H16" s="2">
        <v>0.54231391338847013</v>
      </c>
      <c r="I16" s="2">
        <v>0.16818750572222052</v>
      </c>
      <c r="J16" s="2">
        <v>0.43467513046662803</v>
      </c>
      <c r="K16" s="2">
        <v>0.70430616168706317</v>
      </c>
    </row>
    <row r="17" spans="1:14" x14ac:dyDescent="0.25">
      <c r="A17" s="5">
        <f t="shared" si="1"/>
        <v>1.3579536889587662</v>
      </c>
      <c r="B17" s="5">
        <f t="shared" si="2"/>
        <v>0.40001806563033876</v>
      </c>
      <c r="C17" s="5">
        <f t="shared" si="3"/>
        <v>0.89663297828999688</v>
      </c>
      <c r="D17" s="5">
        <f t="shared" si="4"/>
        <v>5.7487555886517088</v>
      </c>
      <c r="E17" s="5">
        <f t="shared" si="5"/>
        <v>3.6822513115750048</v>
      </c>
      <c r="F17" s="10"/>
      <c r="G17" s="2">
        <v>0.6837061677907651</v>
      </c>
      <c r="H17" s="2">
        <v>0.89403973509933776</v>
      </c>
      <c r="I17" s="2">
        <v>0.77797784356212041</v>
      </c>
      <c r="J17" s="2">
        <v>0.19995727408673361</v>
      </c>
      <c r="K17" s="2">
        <v>0.35663930173650321</v>
      </c>
    </row>
    <row r="18" spans="1:14" x14ac:dyDescent="0.25">
      <c r="A18" s="5">
        <f t="shared" si="1"/>
        <v>5.9993661572030739</v>
      </c>
      <c r="B18" s="5">
        <f t="shared" si="2"/>
        <v>1.8601975210429473</v>
      </c>
      <c r="C18" s="5">
        <f t="shared" si="3"/>
        <v>0.83579039936669186</v>
      </c>
      <c r="D18" s="5">
        <f t="shared" si="4"/>
        <v>8.0003335904518327</v>
      </c>
      <c r="E18" s="5">
        <f t="shared" si="5"/>
        <v>2.9538095340470223</v>
      </c>
      <c r="F18" s="10"/>
      <c r="G18" s="2">
        <v>0.18640705587939085</v>
      </c>
      <c r="H18" s="2">
        <v>0.59401226844080934</v>
      </c>
      <c r="I18" s="2">
        <v>0.79134495071260724</v>
      </c>
      <c r="J18" s="2">
        <v>0.10644856105227821</v>
      </c>
      <c r="K18" s="2">
        <v>0.43733024079103977</v>
      </c>
    </row>
    <row r="19" spans="1:14" x14ac:dyDescent="0.25">
      <c r="A19" s="5">
        <f t="shared" si="1"/>
        <v>7.4747490188461079</v>
      </c>
      <c r="B19" s="5">
        <f t="shared" si="2"/>
        <v>17.514699096481554</v>
      </c>
      <c r="C19" s="5">
        <f t="shared" si="3"/>
        <v>8.4180447353821553</v>
      </c>
      <c r="D19" s="5">
        <f t="shared" si="4"/>
        <v>3.1287455614748034</v>
      </c>
      <c r="E19" s="5">
        <f t="shared" si="5"/>
        <v>0.8243767796789776</v>
      </c>
      <c r="F19" s="10"/>
      <c r="G19" s="2">
        <v>0.12332529679250466</v>
      </c>
      <c r="H19" s="2">
        <v>7.4159978026673177E-3</v>
      </c>
      <c r="I19" s="2">
        <v>9.4698934904019288E-2</v>
      </c>
      <c r="J19" s="2">
        <v>0.41642506179998168</v>
      </c>
      <c r="K19" s="2">
        <v>0.79387798699911494</v>
      </c>
    </row>
    <row r="20" spans="1:14" x14ac:dyDescent="0.25">
      <c r="A20" s="5">
        <f t="shared" si="1"/>
        <v>0.56340449653544233</v>
      </c>
      <c r="B20" s="5">
        <f t="shared" si="2"/>
        <v>0.23853303211080884</v>
      </c>
      <c r="C20" s="5">
        <f t="shared" si="3"/>
        <v>0.42509799595048781</v>
      </c>
      <c r="D20" s="5">
        <f t="shared" si="4"/>
        <v>1.6058264929924997E-2</v>
      </c>
      <c r="E20" s="5">
        <f t="shared" si="5"/>
        <v>1.735251031311158</v>
      </c>
      <c r="F20" s="10"/>
      <c r="G20" s="2">
        <v>0.85406048768578147</v>
      </c>
      <c r="H20" s="2">
        <v>0.93539231543931389</v>
      </c>
      <c r="I20" s="2">
        <v>0.88778344065675829</v>
      </c>
      <c r="J20" s="2">
        <v>0.99551377910702843</v>
      </c>
      <c r="K20" s="2">
        <v>0.61516159550767535</v>
      </c>
    </row>
    <row r="21" spans="1:14" x14ac:dyDescent="0.25">
      <c r="A21" s="5">
        <f t="shared" si="1"/>
        <v>0.31484951880910106</v>
      </c>
      <c r="B21" s="5">
        <f t="shared" si="2"/>
        <v>9.3744486256634652</v>
      </c>
      <c r="C21" s="5">
        <f t="shared" si="3"/>
        <v>4.0986289472354276</v>
      </c>
      <c r="D21" s="5">
        <f t="shared" si="4"/>
        <v>4.7336052437255027</v>
      </c>
      <c r="E21" s="5">
        <f t="shared" si="5"/>
        <v>3.4314907368554532</v>
      </c>
      <c r="F21" s="10"/>
      <c r="G21" s="2">
        <v>0.91561632129886772</v>
      </c>
      <c r="H21" s="2">
        <v>7.2450941496017329E-2</v>
      </c>
      <c r="I21" s="2">
        <v>0.31739249855037083</v>
      </c>
      <c r="J21" s="2">
        <v>0.26569414349803155</v>
      </c>
      <c r="K21" s="2">
        <v>0.38258003479110081</v>
      </c>
    </row>
    <row r="22" spans="1:14" x14ac:dyDescent="0.25">
      <c r="A22" s="5">
        <f t="shared" si="1"/>
        <v>1.7480308698642901</v>
      </c>
      <c r="B22" s="5">
        <f t="shared" si="2"/>
        <v>4.5485488653767252</v>
      </c>
      <c r="C22" s="5">
        <f t="shared" si="3"/>
        <v>3.2561007571394289</v>
      </c>
      <c r="D22" s="5">
        <f t="shared" si="4"/>
        <v>1.9601158475588023</v>
      </c>
      <c r="E22" s="5">
        <f t="shared" si="5"/>
        <v>5.8208858662904834</v>
      </c>
      <c r="F22" s="10"/>
      <c r="G22" s="2">
        <v>0.61296426282540362</v>
      </c>
      <c r="H22" s="2">
        <v>0.27982421338541824</v>
      </c>
      <c r="I22" s="2">
        <v>0.40183721427045505</v>
      </c>
      <c r="J22" s="2">
        <v>0.57762382885219887</v>
      </c>
      <c r="K22" s="2">
        <v>0.19595934934537798</v>
      </c>
    </row>
    <row r="23" spans="1:14" x14ac:dyDescent="0.25">
      <c r="A23" s="5">
        <f t="shared" si="1"/>
        <v>8.5648927753979631</v>
      </c>
      <c r="B23" s="5">
        <f t="shared" si="2"/>
        <v>8.4042598540493927</v>
      </c>
      <c r="C23" s="5">
        <f t="shared" si="3"/>
        <v>1.279901217398665</v>
      </c>
      <c r="D23" s="5">
        <f t="shared" si="4"/>
        <v>2.5518691387377679</v>
      </c>
      <c r="E23" s="5">
        <f t="shared" si="5"/>
        <v>2.772089941370488</v>
      </c>
      <c r="F23" s="10"/>
      <c r="G23" s="2">
        <v>9.0884121219519637E-2</v>
      </c>
      <c r="H23" s="2">
        <v>9.5065157017731258E-2</v>
      </c>
      <c r="I23" s="2">
        <v>0.69881282998138372</v>
      </c>
      <c r="J23" s="2">
        <v>0.489425336466567</v>
      </c>
      <c r="K23" s="2">
        <v>0.46015808587908569</v>
      </c>
    </row>
    <row r="24" spans="1:14" x14ac:dyDescent="0.25">
      <c r="A24" s="5">
        <f t="shared" si="1"/>
        <v>1.9672934618698716</v>
      </c>
      <c r="B24" s="5">
        <f t="shared" si="2"/>
        <v>2.6705126046109027</v>
      </c>
      <c r="C24" s="5">
        <f t="shared" si="3"/>
        <v>2.1331212645565221</v>
      </c>
      <c r="D24" s="5">
        <f t="shared" si="4"/>
        <v>29.706198745269809</v>
      </c>
      <c r="E24" s="5">
        <f t="shared" si="5"/>
        <v>6.6100486487120227</v>
      </c>
      <c r="F24" s="10"/>
      <c r="G24" s="2">
        <v>0.57646412549211101</v>
      </c>
      <c r="H24" s="2">
        <v>0.47343363750114442</v>
      </c>
      <c r="I24" s="2">
        <v>0.55030976287118138</v>
      </c>
      <c r="J24" s="2">
        <v>2.4414807580797754E-4</v>
      </c>
      <c r="K24" s="2">
        <v>0.15710928678243355</v>
      </c>
    </row>
    <row r="25" spans="1:14" x14ac:dyDescent="0.25">
      <c r="A25" s="5">
        <f t="shared" si="1"/>
        <v>13.756526892932014</v>
      </c>
      <c r="B25" s="5">
        <f t="shared" si="2"/>
        <v>3.6530320295491108</v>
      </c>
      <c r="C25" s="5">
        <f t="shared" si="3"/>
        <v>4.9890741292343126</v>
      </c>
      <c r="D25" s="5">
        <f t="shared" si="4"/>
        <v>4.4035195514470757</v>
      </c>
      <c r="E25" s="5">
        <f t="shared" si="5"/>
        <v>4.4170093826747374</v>
      </c>
      <c r="F25" s="10"/>
      <c r="G25" s="2">
        <v>2.1240882595294046E-2</v>
      </c>
      <c r="H25" s="2">
        <v>0.35956907864619891</v>
      </c>
      <c r="I25" s="2">
        <v>0.24735251930295724</v>
      </c>
      <c r="J25" s="2">
        <v>0.29142124698629718</v>
      </c>
      <c r="K25" s="2">
        <v>0.29032258064516131</v>
      </c>
    </row>
    <row r="26" spans="1:14" x14ac:dyDescent="0.25">
      <c r="A26" s="5">
        <f t="shared" si="1"/>
        <v>1.5936917737962872</v>
      </c>
      <c r="B26" s="5">
        <f t="shared" si="2"/>
        <v>0.65531444263430239</v>
      </c>
      <c r="C26" s="5">
        <f t="shared" si="3"/>
        <v>5.9540472753941751</v>
      </c>
      <c r="D26" s="5">
        <f t="shared" si="4"/>
        <v>0.59686945470538755</v>
      </c>
      <c r="E26" s="5">
        <f t="shared" si="5"/>
        <v>1.742700378469626</v>
      </c>
      <c r="F26" s="10"/>
      <c r="G26" s="2">
        <v>0.64003418073061313</v>
      </c>
      <c r="H26" s="2">
        <v>0.83236182744834741</v>
      </c>
      <c r="I26" s="2">
        <v>0.18878749961851862</v>
      </c>
      <c r="J26" s="2">
        <v>0.8460951567125462</v>
      </c>
      <c r="K26" s="2">
        <v>0.61387981810968351</v>
      </c>
    </row>
    <row r="27" spans="1:14" x14ac:dyDescent="0.25">
      <c r="A27" s="5">
        <f t="shared" si="1"/>
        <v>0.65073426136423373</v>
      </c>
      <c r="B27" s="5">
        <f t="shared" si="2"/>
        <v>0.45282901021553518</v>
      </c>
      <c r="C27" s="5">
        <f t="shared" si="3"/>
        <v>4.3567024016335756</v>
      </c>
      <c r="D27" s="5">
        <f t="shared" si="4"/>
        <v>0.55651968993177814</v>
      </c>
      <c r="E27" s="5">
        <f t="shared" si="5"/>
        <v>0.61611552226314537</v>
      </c>
      <c r="F27" s="10"/>
      <c r="G27" s="2">
        <v>0.83342997528000728</v>
      </c>
      <c r="H27" s="2">
        <v>0.88091677602465901</v>
      </c>
      <c r="I27" s="2">
        <v>0.29526657918027283</v>
      </c>
      <c r="J27" s="2">
        <v>0.85570848719748527</v>
      </c>
      <c r="K27" s="2">
        <v>0.84154789880062253</v>
      </c>
    </row>
    <row r="28" spans="1:14" x14ac:dyDescent="0.25"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N29" s="10"/>
    </row>
    <row r="30" spans="1:14" x14ac:dyDescent="0.25">
      <c r="F30" s="12" t="s">
        <v>5</v>
      </c>
      <c r="G30" s="12"/>
      <c r="H30" s="12"/>
      <c r="I30" s="12"/>
      <c r="J30" s="12"/>
      <c r="K30" s="12"/>
      <c r="L30" s="39"/>
      <c r="N30" s="10"/>
    </row>
    <row r="31" spans="1:14" x14ac:dyDescent="0.25">
      <c r="A31" s="6">
        <f>AVERAGE(A5:E27)</f>
        <v>3.9435517079679174</v>
      </c>
      <c r="B31" s="6">
        <f>A31^2</f>
        <v>15.551600073416679</v>
      </c>
      <c r="C31" s="6">
        <f>_xlfn.STDEV.P(A5:E27)^2</f>
        <v>21.764586069457515</v>
      </c>
      <c r="D31" s="6">
        <f>_xlfn.STDEV.S(A5:E27)^2</f>
        <v>21.955503491119423</v>
      </c>
      <c r="F31" s="12"/>
      <c r="G31" s="12"/>
      <c r="H31" s="12"/>
      <c r="I31" s="12"/>
      <c r="J31" s="12"/>
      <c r="K31" s="12"/>
      <c r="L31" s="39"/>
      <c r="N31" s="10"/>
    </row>
    <row r="32" spans="1:14" x14ac:dyDescent="0.25">
      <c r="F32" s="12"/>
      <c r="G32" s="12"/>
      <c r="H32" s="12"/>
      <c r="I32" s="12"/>
      <c r="J32" s="12"/>
      <c r="K32" s="12"/>
      <c r="L32" s="39"/>
      <c r="N32" s="10"/>
    </row>
    <row r="33" spans="1:14" x14ac:dyDescent="0.25">
      <c r="B33" s="5">
        <f>1/A31</f>
        <v>0.2535785185672873</v>
      </c>
      <c r="F33" s="12"/>
      <c r="G33" s="12"/>
      <c r="H33" s="12"/>
      <c r="I33" s="12"/>
      <c r="J33" s="12"/>
      <c r="K33" s="12"/>
      <c r="L33" s="39"/>
      <c r="N33" s="10"/>
    </row>
    <row r="34" spans="1:14" x14ac:dyDescent="0.25">
      <c r="F34" s="12"/>
      <c r="G34" s="12"/>
      <c r="H34" s="12"/>
      <c r="I34" s="12"/>
      <c r="J34" s="12"/>
      <c r="K34" s="12"/>
      <c r="L34" s="39"/>
      <c r="N34" s="10"/>
    </row>
    <row r="35" spans="1:14" x14ac:dyDescent="0.25">
      <c r="B35" s="5">
        <f>1/D31</f>
        <v>4.5546666711810124E-2</v>
      </c>
      <c r="F35" s="12"/>
      <c r="G35" s="12"/>
      <c r="H35" s="12"/>
      <c r="I35" s="12"/>
      <c r="J35" s="12"/>
      <c r="K35" s="12"/>
      <c r="L35" s="39"/>
      <c r="N35" s="10"/>
    </row>
    <row r="36" spans="1:14" x14ac:dyDescent="0.25">
      <c r="F36" s="39"/>
      <c r="G36" s="39"/>
      <c r="H36" s="39"/>
      <c r="I36" s="39"/>
      <c r="K36" s="5">
        <f>B33</f>
        <v>0.2535785185672873</v>
      </c>
      <c r="L36" s="39"/>
      <c r="N36" s="10"/>
    </row>
    <row r="37" spans="1:14" x14ac:dyDescent="0.25">
      <c r="A37" s="7"/>
      <c r="B37" s="7"/>
      <c r="C37" s="8">
        <f>SQRT(2/B31)</f>
        <v>0.35861418008433538</v>
      </c>
      <c r="N37" s="10"/>
    </row>
    <row r="38" spans="1:14" x14ac:dyDescent="0.25">
      <c r="A38" s="7"/>
      <c r="B38" s="7"/>
      <c r="C38" s="8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5">
        <f>-LN(H40)/$H$3</f>
        <v>0.97081038001703035</v>
      </c>
      <c r="B40" s="5">
        <f t="shared" ref="B40:F40" si="6">-LN(I40)/$H$3</f>
        <v>2.4226210356530564</v>
      </c>
      <c r="C40" s="5">
        <f t="shared" si="6"/>
        <v>6.0875686771728743</v>
      </c>
      <c r="D40" s="5">
        <f t="shared" si="6"/>
        <v>0.42178469760682902</v>
      </c>
      <c r="E40" s="5">
        <f t="shared" si="6"/>
        <v>1.3191084412987439</v>
      </c>
      <c r="F40" s="5">
        <f t="shared" si="6"/>
        <v>1.3944870827771558</v>
      </c>
      <c r="G40" s="10"/>
      <c r="H40">
        <v>0.76198614459669789</v>
      </c>
      <c r="I40">
        <v>0.50746177556688132</v>
      </c>
      <c r="J40">
        <v>0.18185979796746726</v>
      </c>
      <c r="K40">
        <v>0.88860744041261019</v>
      </c>
      <c r="L40">
        <v>0.69118320261238442</v>
      </c>
      <c r="M40">
        <v>0.67674794763023771</v>
      </c>
    </row>
    <row r="41" spans="1:14" x14ac:dyDescent="0.25">
      <c r="A41" s="5">
        <f>-LN(H41)/$H$3</f>
        <v>2.1009824296754416</v>
      </c>
      <c r="B41" s="5">
        <f t="shared" ref="B41" si="7">-LN(I41)/$H$3</f>
        <v>0.50304302539920953</v>
      </c>
      <c r="C41" s="5">
        <f t="shared" ref="C41" si="8">-LN(J41)/$H$3</f>
        <v>5.4388183991858163</v>
      </c>
      <c r="D41" s="5">
        <f t="shared" ref="D41" si="9">-LN(K41)/$H$3</f>
        <v>3.341191075968339</v>
      </c>
      <c r="E41" s="5">
        <f t="shared" ref="E41" si="10">-LN(L41)/$H$3</f>
        <v>3.0357410809327674</v>
      </c>
      <c r="F41" s="5">
        <f t="shared" ref="F41" si="11">-LN(M41)/$H$3</f>
        <v>2.693145892982618</v>
      </c>
      <c r="G41" s="10"/>
      <c r="H41">
        <v>0.5552842799157689</v>
      </c>
      <c r="I41">
        <v>0.86861781670583205</v>
      </c>
      <c r="J41">
        <v>0.21808526871547593</v>
      </c>
      <c r="K41">
        <v>0.39237647633289591</v>
      </c>
      <c r="L41">
        <v>0.42741172521134069</v>
      </c>
      <c r="M41">
        <v>0.47044282357249673</v>
      </c>
    </row>
    <row r="42" spans="1:14" x14ac:dyDescent="0.25">
      <c r="G42" s="10"/>
    </row>
    <row r="43" spans="1:14" x14ac:dyDescent="0.25">
      <c r="G43" s="10"/>
    </row>
    <row r="44" spans="1:14" x14ac:dyDescent="0.25">
      <c r="G44" s="10"/>
    </row>
    <row r="45" spans="1:14" x14ac:dyDescent="0.25">
      <c r="A45" s="6">
        <f>AVERAGE(A41:F42)</f>
        <v>2.852153650690699</v>
      </c>
      <c r="B45" s="6">
        <f>A45^2</f>
        <v>8.1347804471482821</v>
      </c>
      <c r="C45" s="6">
        <f>_xlfn.STDEV.P(A41:F42)^2</f>
        <v>2.1785931448537728</v>
      </c>
      <c r="D45" s="6">
        <f>_xlfn.STDEV.S(A41:F42)^2</f>
        <v>2.6143117738245278</v>
      </c>
      <c r="G45" s="10"/>
    </row>
    <row r="46" spans="1:14" x14ac:dyDescent="0.25">
      <c r="G46" s="10"/>
    </row>
    <row r="47" spans="1:14" x14ac:dyDescent="0.25">
      <c r="B47" s="5">
        <f>1/A45</f>
        <v>0.35061224690957044</v>
      </c>
      <c r="G47" s="10"/>
    </row>
    <row r="48" spans="1:14" x14ac:dyDescent="0.25">
      <c r="G48" s="10"/>
    </row>
    <row r="49" spans="1:7" x14ac:dyDescent="0.25">
      <c r="B49" s="5">
        <f>1/D45</f>
        <v>0.3825098482944444</v>
      </c>
      <c r="G49" s="10"/>
    </row>
    <row r="50" spans="1:7" x14ac:dyDescent="0.25">
      <c r="G50" s="10"/>
    </row>
    <row r="51" spans="1:7" x14ac:dyDescent="0.25">
      <c r="A51" s="7"/>
      <c r="B51" s="7"/>
      <c r="C51" s="8">
        <f>SQRT(2/B45)</f>
        <v>0.49584059471361874</v>
      </c>
      <c r="G51" s="10"/>
    </row>
    <row r="52" spans="1:7" x14ac:dyDescent="0.25">
      <c r="A52" s="7"/>
      <c r="B52" s="7"/>
      <c r="C52" s="8"/>
      <c r="G52" s="10"/>
    </row>
    <row r="53" spans="1:7" x14ac:dyDescent="0.25">
      <c r="A53" s="10"/>
      <c r="B53" s="10"/>
      <c r="C53" s="10"/>
      <c r="D53" s="10"/>
      <c r="E53" s="10"/>
      <c r="F53" s="10"/>
      <c r="G53" s="10"/>
    </row>
  </sheetData>
  <mergeCells count="6">
    <mergeCell ref="A1:T1"/>
    <mergeCell ref="F30:K35"/>
    <mergeCell ref="A37:B38"/>
    <mergeCell ref="C37:C38"/>
    <mergeCell ref="A51:B52"/>
    <mergeCell ref="C51:C5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79CE-7EC8-4245-B7C6-3B458B5E7EE6}">
  <dimension ref="A1:Q26"/>
  <sheetViews>
    <sheetView workbookViewId="0">
      <selection activeCell="C9" sqref="A4:C9"/>
    </sheetView>
  </sheetViews>
  <sheetFormatPr defaultRowHeight="15" x14ac:dyDescent="0.25"/>
  <cols>
    <col min="1" max="16384" width="9.140625" style="2"/>
  </cols>
  <sheetData>
    <row r="1" spans="1:17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10"/>
    </row>
    <row r="2" spans="1:17" x14ac:dyDescent="0.25">
      <c r="A2" s="3" t="s">
        <v>1</v>
      </c>
      <c r="B2" s="3">
        <v>127</v>
      </c>
      <c r="C2" s="3">
        <v>131</v>
      </c>
      <c r="D2" s="3">
        <v>93</v>
      </c>
      <c r="E2" s="3">
        <v>134</v>
      </c>
      <c r="F2" s="3">
        <v>127</v>
      </c>
      <c r="G2" s="3">
        <v>120</v>
      </c>
      <c r="H2" s="3">
        <v>105</v>
      </c>
      <c r="I2" s="3">
        <v>130</v>
      </c>
      <c r="J2" s="10"/>
    </row>
    <row r="3" spans="1:17" x14ac:dyDescent="0.25">
      <c r="J3" s="10"/>
    </row>
    <row r="4" spans="1:17" x14ac:dyDescent="0.25">
      <c r="J4" s="10"/>
    </row>
    <row r="5" spans="1:17" x14ac:dyDescent="0.25">
      <c r="A5" s="6">
        <f>AVERAGE(B2:I2)</f>
        <v>120.875</v>
      </c>
      <c r="B5" s="6">
        <f>_xlfn.STDEV.P(B2:I2)</f>
        <v>13.522550609999579</v>
      </c>
      <c r="C5" s="6">
        <f>_xlfn.STDEV.S(B2:I2)</f>
        <v>14.456214679408399</v>
      </c>
      <c r="D5" s="4"/>
      <c r="J5" s="10"/>
    </row>
    <row r="6" spans="1:17" x14ac:dyDescent="0.25">
      <c r="J6" s="10"/>
    </row>
    <row r="7" spans="1:17" x14ac:dyDescent="0.25">
      <c r="B7" s="6">
        <f>A5</f>
        <v>120.875</v>
      </c>
      <c r="J7" s="10"/>
    </row>
    <row r="8" spans="1:17" x14ac:dyDescent="0.25">
      <c r="J8" s="10"/>
    </row>
    <row r="9" spans="1:17" x14ac:dyDescent="0.25">
      <c r="B9" s="6">
        <f>C5</f>
        <v>14.456214679408399</v>
      </c>
      <c r="J9" s="10"/>
    </row>
    <row r="10" spans="1:17" x14ac:dyDescent="0.25">
      <c r="A10" s="13"/>
      <c r="B10" s="13"/>
      <c r="C10" s="26"/>
      <c r="J10" s="10"/>
    </row>
    <row r="11" spans="1:17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x14ac:dyDescent="0.25">
      <c r="Q12" s="10"/>
    </row>
    <row r="13" spans="1:17" x14ac:dyDescent="0.25">
      <c r="A13" s="2">
        <v>109</v>
      </c>
      <c r="B13" s="2">
        <v>127</v>
      </c>
      <c r="C13" s="2">
        <v>135</v>
      </c>
      <c r="D13" s="2">
        <v>106</v>
      </c>
      <c r="E13" s="2">
        <v>124</v>
      </c>
      <c r="F13" s="2">
        <v>130</v>
      </c>
      <c r="G13" s="2">
        <v>110</v>
      </c>
      <c r="H13" s="2">
        <v>122</v>
      </c>
      <c r="I13" s="2">
        <v>112</v>
      </c>
      <c r="J13" s="2">
        <v>124</v>
      </c>
      <c r="K13" s="2">
        <v>123</v>
      </c>
      <c r="L13" s="2">
        <v>135</v>
      </c>
      <c r="M13" s="2">
        <v>149</v>
      </c>
      <c r="N13" s="2">
        <v>131</v>
      </c>
      <c r="O13" s="2">
        <v>131</v>
      </c>
      <c r="P13" s="2">
        <v>109</v>
      </c>
      <c r="Q13" s="10"/>
    </row>
    <row r="14" spans="1:17" x14ac:dyDescent="0.25">
      <c r="A14" s="2">
        <v>123</v>
      </c>
      <c r="B14" s="2">
        <v>113</v>
      </c>
      <c r="C14" s="2">
        <v>131</v>
      </c>
      <c r="D14" s="2">
        <v>122</v>
      </c>
      <c r="E14" s="2">
        <v>138</v>
      </c>
      <c r="F14" s="2">
        <v>109</v>
      </c>
      <c r="G14" s="2">
        <v>125</v>
      </c>
      <c r="H14" s="2">
        <v>118</v>
      </c>
      <c r="I14" s="2">
        <v>135</v>
      </c>
      <c r="J14" s="2">
        <v>120</v>
      </c>
      <c r="K14" s="2">
        <v>116</v>
      </c>
      <c r="L14" s="2">
        <v>121</v>
      </c>
      <c r="M14" s="2">
        <v>119</v>
      </c>
      <c r="N14" s="2">
        <v>121</v>
      </c>
      <c r="O14" s="2">
        <v>124</v>
      </c>
      <c r="P14" s="2">
        <v>123</v>
      </c>
      <c r="Q14" s="10"/>
    </row>
    <row r="15" spans="1:17" x14ac:dyDescent="0.25">
      <c r="A15" s="2">
        <v>111</v>
      </c>
      <c r="B15" s="2">
        <v>125</v>
      </c>
      <c r="C15" s="2">
        <v>126</v>
      </c>
      <c r="D15" s="2">
        <v>120</v>
      </c>
      <c r="E15" s="2">
        <v>124</v>
      </c>
      <c r="F15" s="2">
        <v>118</v>
      </c>
      <c r="G15" s="2">
        <v>125</v>
      </c>
      <c r="H15" s="2">
        <v>115</v>
      </c>
      <c r="I15" s="2">
        <v>105</v>
      </c>
      <c r="J15" s="2">
        <v>126</v>
      </c>
      <c r="K15" s="2">
        <v>124</v>
      </c>
      <c r="L15" s="2">
        <v>116</v>
      </c>
      <c r="M15" s="2">
        <v>104</v>
      </c>
      <c r="N15" s="2">
        <v>124</v>
      </c>
      <c r="O15" s="2">
        <v>129</v>
      </c>
      <c r="P15" s="2">
        <v>111</v>
      </c>
      <c r="Q15" s="10"/>
    </row>
    <row r="16" spans="1:17" x14ac:dyDescent="0.25">
      <c r="A16" s="2">
        <v>121</v>
      </c>
      <c r="B16" s="2">
        <v>105</v>
      </c>
      <c r="C16" s="2">
        <v>115</v>
      </c>
      <c r="D16" s="2">
        <v>122</v>
      </c>
      <c r="E16" s="2">
        <v>95</v>
      </c>
      <c r="F16" s="2">
        <v>129</v>
      </c>
      <c r="G16" s="2">
        <v>122</v>
      </c>
      <c r="H16" s="2">
        <v>109</v>
      </c>
      <c r="I16" s="2">
        <v>116</v>
      </c>
      <c r="J16" s="2">
        <v>118</v>
      </c>
      <c r="K16" s="2">
        <v>116</v>
      </c>
      <c r="L16" s="2">
        <v>129</v>
      </c>
      <c r="M16" s="2">
        <v>106</v>
      </c>
      <c r="N16" s="2">
        <v>123</v>
      </c>
      <c r="O16" s="2">
        <v>134</v>
      </c>
      <c r="P16" s="2">
        <v>121</v>
      </c>
      <c r="Q16" s="10"/>
    </row>
    <row r="17" spans="1:17" x14ac:dyDescent="0.25">
      <c r="A17" s="2">
        <v>115</v>
      </c>
      <c r="B17" s="2">
        <v>130</v>
      </c>
      <c r="C17" s="2">
        <v>107</v>
      </c>
      <c r="D17" s="2">
        <v>114</v>
      </c>
      <c r="E17" s="2">
        <v>124</v>
      </c>
      <c r="F17" s="2">
        <v>125</v>
      </c>
      <c r="G17" s="2">
        <v>134</v>
      </c>
      <c r="H17" s="2">
        <v>121</v>
      </c>
      <c r="I17" s="2">
        <v>124</v>
      </c>
      <c r="J17" s="2">
        <v>137</v>
      </c>
      <c r="K17" s="2">
        <v>115</v>
      </c>
      <c r="L17" s="2">
        <v>119</v>
      </c>
      <c r="M17" s="2">
        <v>127</v>
      </c>
      <c r="N17" s="2">
        <v>136</v>
      </c>
      <c r="O17" s="2">
        <v>122</v>
      </c>
      <c r="P17" s="2">
        <v>115</v>
      </c>
      <c r="Q17" s="10"/>
    </row>
    <row r="18" spans="1:17" x14ac:dyDescent="0.25">
      <c r="A18" s="2">
        <v>116</v>
      </c>
      <c r="B18" s="2">
        <v>121</v>
      </c>
      <c r="C18" s="2">
        <v>110</v>
      </c>
      <c r="D18" s="2">
        <v>137</v>
      </c>
      <c r="E18" s="2">
        <v>118</v>
      </c>
      <c r="F18" s="2">
        <v>125</v>
      </c>
      <c r="G18" s="2">
        <v>129</v>
      </c>
      <c r="H18" s="2">
        <v>115</v>
      </c>
      <c r="I18" s="2">
        <v>131</v>
      </c>
      <c r="J18" s="2">
        <v>113</v>
      </c>
      <c r="K18" s="2">
        <v>122</v>
      </c>
      <c r="L18" s="2">
        <v>127</v>
      </c>
      <c r="M18" s="2">
        <v>123</v>
      </c>
      <c r="N18" s="2">
        <v>123</v>
      </c>
      <c r="O18" s="2">
        <v>121</v>
      </c>
      <c r="P18" s="2">
        <v>116</v>
      </c>
      <c r="Q18" s="10"/>
    </row>
    <row r="19" spans="1:17" x14ac:dyDescent="0.25">
      <c r="Q19" s="10"/>
    </row>
    <row r="20" spans="1:17" x14ac:dyDescent="0.25">
      <c r="E20" s="23" t="s">
        <v>6</v>
      </c>
      <c r="F20" s="23"/>
      <c r="G20" s="23"/>
      <c r="H20" s="23"/>
      <c r="I20" s="23"/>
      <c r="J20" s="23"/>
      <c r="K20" s="23"/>
      <c r="L20" s="23"/>
      <c r="Q20" s="10"/>
    </row>
    <row r="21" spans="1:17" x14ac:dyDescent="0.25">
      <c r="A21" s="6">
        <f>AVERAGE(A13:P18)</f>
        <v>121.15625</v>
      </c>
      <c r="B21" s="6">
        <f>_xlfn.STDEV.P(A13:P18)</f>
        <v>8.9574551410635976</v>
      </c>
      <c r="C21" s="6">
        <f>_xlfn.STDEV.S(A13:P18)</f>
        <v>9.0044762260368678</v>
      </c>
      <c r="D21" s="4"/>
      <c r="E21" s="23"/>
      <c r="F21" s="23"/>
      <c r="G21" s="23"/>
      <c r="H21" s="23"/>
      <c r="I21" s="23"/>
      <c r="J21" s="23"/>
      <c r="K21" s="23"/>
      <c r="L21" s="23"/>
      <c r="Q21" s="10"/>
    </row>
    <row r="22" spans="1:17" x14ac:dyDescent="0.25">
      <c r="E22" s="23"/>
      <c r="F22" s="23"/>
      <c r="G22" s="23"/>
      <c r="H22" s="23"/>
      <c r="I22" s="23"/>
      <c r="J22" s="23"/>
      <c r="K22" s="23"/>
      <c r="L22" s="23"/>
      <c r="Q22" s="10"/>
    </row>
    <row r="23" spans="1:17" x14ac:dyDescent="0.25">
      <c r="B23" s="6">
        <f>A21</f>
        <v>121.15625</v>
      </c>
      <c r="E23" s="23"/>
      <c r="F23" s="23"/>
      <c r="G23" s="23"/>
      <c r="H23" s="23"/>
      <c r="I23" s="23"/>
      <c r="J23" s="23"/>
      <c r="K23" s="23"/>
      <c r="L23" s="23"/>
      <c r="Q23" s="10"/>
    </row>
    <row r="24" spans="1:17" x14ac:dyDescent="0.25">
      <c r="E24" s="23"/>
      <c r="F24" s="23"/>
      <c r="G24" s="23"/>
      <c r="H24" s="23"/>
      <c r="I24" s="23"/>
      <c r="J24" s="23"/>
      <c r="K24" s="23"/>
      <c r="L24" s="23"/>
      <c r="Q24" s="10"/>
    </row>
    <row r="25" spans="1:17" x14ac:dyDescent="0.25">
      <c r="B25" s="6">
        <f>C21</f>
        <v>9.0044762260368678</v>
      </c>
      <c r="Q25" s="10"/>
    </row>
    <row r="26" spans="1:17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</sheetData>
  <mergeCells count="1">
    <mergeCell ref="E20:L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057F-EC08-44CA-93B9-F64F83D8D140}">
  <dimension ref="A1:U53"/>
  <sheetViews>
    <sheetView tabSelected="1" workbookViewId="0">
      <selection activeCell="R30" sqref="R30"/>
    </sheetView>
  </sheetViews>
  <sheetFormatPr defaultRowHeight="15" x14ac:dyDescent="0.25"/>
  <cols>
    <col min="1" max="16384" width="9.140625" style="2"/>
  </cols>
  <sheetData>
    <row r="1" spans="1:21" ht="15.75" thickBot="1" x14ac:dyDescent="0.3">
      <c r="A1" s="38" t="s">
        <v>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10"/>
    </row>
    <row r="2" spans="1:21" ht="50.25" thickBot="1" x14ac:dyDescent="0.3">
      <c r="A2" s="28" t="s">
        <v>7</v>
      </c>
      <c r="B2" s="29" t="s">
        <v>8</v>
      </c>
      <c r="C2" s="29" t="s">
        <v>9</v>
      </c>
      <c r="D2" s="30" t="s">
        <v>10</v>
      </c>
      <c r="E2" s="30" t="s">
        <v>11</v>
      </c>
      <c r="F2" s="29" t="s">
        <v>12</v>
      </c>
      <c r="G2" s="29" t="s">
        <v>3</v>
      </c>
      <c r="H2" s="30" t="s">
        <v>11</v>
      </c>
      <c r="I2" s="29" t="s">
        <v>13</v>
      </c>
      <c r="J2" s="30" t="s">
        <v>14</v>
      </c>
      <c r="K2" s="29" t="s">
        <v>15</v>
      </c>
      <c r="L2" s="29" t="s">
        <v>16</v>
      </c>
      <c r="M2" s="29" t="s">
        <v>17</v>
      </c>
      <c r="N2" s="29" t="s">
        <v>18</v>
      </c>
      <c r="O2" s="29" t="s">
        <v>19</v>
      </c>
      <c r="P2" s="29" t="s">
        <v>20</v>
      </c>
      <c r="Q2" s="29" t="s">
        <v>21</v>
      </c>
      <c r="R2" s="29" t="s">
        <v>3</v>
      </c>
      <c r="S2" s="29" t="s">
        <v>22</v>
      </c>
      <c r="T2" s="30" t="s">
        <v>23</v>
      </c>
      <c r="U2" s="10"/>
    </row>
    <row r="3" spans="1:21" ht="17.25" thickBot="1" x14ac:dyDescent="0.3">
      <c r="A3" s="32">
        <v>16</v>
      </c>
      <c r="B3" s="33">
        <v>115</v>
      </c>
      <c r="C3" s="33">
        <v>12</v>
      </c>
      <c r="D3" s="33">
        <v>0.94</v>
      </c>
      <c r="E3" s="33">
        <v>10</v>
      </c>
      <c r="F3" s="33">
        <v>0.39</v>
      </c>
      <c r="G3" s="33">
        <v>50</v>
      </c>
      <c r="H3" s="33">
        <v>0.28000000000000003</v>
      </c>
      <c r="I3" s="33">
        <v>260</v>
      </c>
      <c r="J3" s="33">
        <v>25</v>
      </c>
      <c r="K3" s="34">
        <v>1150</v>
      </c>
      <c r="L3" s="33">
        <v>25</v>
      </c>
      <c r="M3" s="33">
        <v>35</v>
      </c>
      <c r="N3" s="33">
        <v>39</v>
      </c>
      <c r="O3" s="33">
        <v>41</v>
      </c>
      <c r="P3" s="33">
        <v>32</v>
      </c>
      <c r="Q3" s="33">
        <v>34</v>
      </c>
      <c r="R3" s="33">
        <v>35</v>
      </c>
      <c r="S3" s="33">
        <v>11</v>
      </c>
      <c r="T3" s="36">
        <v>11</v>
      </c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5">
        <v>277.19280589895789</v>
      </c>
      <c r="B5" s="5">
        <v>269.40488007472595</v>
      </c>
      <c r="C5" s="5">
        <v>259.22622919257265</v>
      </c>
      <c r="D5" s="5">
        <v>269.81892071649781</v>
      </c>
      <c r="E5" s="5">
        <v>259.10521751189663</v>
      </c>
      <c r="F5" s="10"/>
    </row>
    <row r="6" spans="1:21" x14ac:dyDescent="0.25">
      <c r="A6" s="5">
        <v>255.23285396207939</v>
      </c>
      <c r="B6" s="5">
        <v>257.76975073473295</v>
      </c>
      <c r="C6" s="5">
        <v>252.38963710013195</v>
      </c>
      <c r="D6" s="5">
        <v>248.52727003395557</v>
      </c>
      <c r="E6" s="5">
        <v>251.07499206729699</v>
      </c>
      <c r="F6" s="10"/>
    </row>
    <row r="7" spans="1:21" x14ac:dyDescent="0.25">
      <c r="A7" s="5">
        <v>253.95226041087881</v>
      </c>
      <c r="B7" s="5">
        <v>277.07894625724293</v>
      </c>
      <c r="C7" s="5">
        <v>274.72530129831284</v>
      </c>
      <c r="D7" s="5">
        <v>266.53475353828981</v>
      </c>
      <c r="E7" s="5">
        <v>246.00238541257568</v>
      </c>
      <c r="F7" s="10"/>
    </row>
    <row r="8" spans="1:21" x14ac:dyDescent="0.25">
      <c r="A8" s="5">
        <v>258.88698312133783</v>
      </c>
      <c r="B8" s="5">
        <v>258.62353433854878</v>
      </c>
      <c r="C8" s="5">
        <v>261.29571617435431</v>
      </c>
      <c r="D8" s="5">
        <v>266.22669404037879</v>
      </c>
      <c r="E8" s="5">
        <v>262.21108507503232</v>
      </c>
      <c r="F8" s="10"/>
    </row>
    <row r="9" spans="1:21" x14ac:dyDescent="0.25">
      <c r="A9" s="5">
        <v>279.2334391613258</v>
      </c>
      <c r="B9" s="5">
        <v>273.23460764979245</v>
      </c>
      <c r="C9" s="5">
        <v>266.29158421361353</v>
      </c>
      <c r="D9" s="5">
        <v>268.62271917867474</v>
      </c>
      <c r="E9" s="5">
        <v>266.73167505738093</v>
      </c>
      <c r="F9" s="10"/>
    </row>
    <row r="10" spans="1:21" x14ac:dyDescent="0.25">
      <c r="A10" s="5">
        <v>258.88351453591895</v>
      </c>
      <c r="B10" s="5">
        <v>258.73210413170455</v>
      </c>
      <c r="C10" s="5">
        <v>254.56992441082548</v>
      </c>
      <c r="D10" s="5">
        <v>252.01791524683358</v>
      </c>
      <c r="E10" s="5">
        <v>253.92203562820214</v>
      </c>
      <c r="F10" s="10"/>
    </row>
    <row r="11" spans="1:21" x14ac:dyDescent="0.25">
      <c r="A11" s="5">
        <v>249.10536760376999</v>
      </c>
      <c r="B11" s="5">
        <v>259.43473312669084</v>
      </c>
      <c r="C11" s="5">
        <v>265.53117615709198</v>
      </c>
      <c r="D11" s="5">
        <v>269.29738462218666</v>
      </c>
      <c r="E11" s="5">
        <v>262.46246031565533</v>
      </c>
      <c r="F11" s="10"/>
    </row>
    <row r="12" spans="1:21" x14ac:dyDescent="0.25">
      <c r="A12" s="5">
        <v>251.61506821110379</v>
      </c>
      <c r="B12" s="5">
        <v>270.55301254382357</v>
      </c>
      <c r="C12" s="5">
        <v>253.3010667518829</v>
      </c>
      <c r="D12" s="5">
        <v>253.99791477117105</v>
      </c>
      <c r="E12" s="5">
        <v>249.26269199728267</v>
      </c>
      <c r="F12" s="10"/>
    </row>
    <row r="13" spans="1:21" x14ac:dyDescent="0.25">
      <c r="A13" s="5">
        <v>266.6989332481171</v>
      </c>
      <c r="B13" s="5">
        <v>257.61820731691842</v>
      </c>
      <c r="C13" s="5">
        <v>254.21546363009838</v>
      </c>
      <c r="D13" s="5">
        <v>258.66044049667835</v>
      </c>
      <c r="E13" s="5">
        <v>249.62162408133736</v>
      </c>
      <c r="F13" s="10"/>
    </row>
    <row r="14" spans="1:21" x14ac:dyDescent="0.25">
      <c r="A14" s="5">
        <v>253.99189846371883</v>
      </c>
      <c r="B14" s="5">
        <v>254.43884462380083</v>
      </c>
      <c r="C14" s="5">
        <v>265.14938619744498</v>
      </c>
      <c r="D14" s="5">
        <v>255.23839960602345</v>
      </c>
      <c r="E14" s="5">
        <v>242.69046955101658</v>
      </c>
      <c r="F14" s="10"/>
    </row>
    <row r="15" spans="1:21" x14ac:dyDescent="0.25">
      <c r="A15" s="5">
        <v>250.89534185259254</v>
      </c>
      <c r="B15" s="5">
        <v>248.72916421532864</v>
      </c>
      <c r="C15" s="5">
        <v>272.02807197842048</v>
      </c>
      <c r="D15" s="5">
        <v>246.54630871897098</v>
      </c>
      <c r="E15" s="5">
        <v>267.61330966270179</v>
      </c>
      <c r="F15" s="10"/>
    </row>
    <row r="16" spans="1:21" x14ac:dyDescent="0.25">
      <c r="A16" s="5">
        <v>265.15912688570097</v>
      </c>
      <c r="B16" s="5">
        <v>271.28139501815895</v>
      </c>
      <c r="C16" s="5">
        <v>254.23660256070434</v>
      </c>
      <c r="D16" s="5">
        <v>273.64396212011343</v>
      </c>
      <c r="E16" s="5">
        <v>264.03985836783249</v>
      </c>
      <c r="F16" s="10"/>
    </row>
    <row r="17" spans="1:14" x14ac:dyDescent="0.25">
      <c r="A17" s="5">
        <v>258.72792955102341</v>
      </c>
      <c r="B17" s="5">
        <v>270.44289774654317</v>
      </c>
      <c r="C17" s="5">
        <v>265.97030521021225</v>
      </c>
      <c r="D17" s="5">
        <v>272.61681063624565</v>
      </c>
      <c r="E17" s="5">
        <v>264.47805632575182</v>
      </c>
      <c r="F17" s="10"/>
    </row>
    <row r="18" spans="1:14" x14ac:dyDescent="0.25">
      <c r="A18" s="5">
        <v>248.64878307358595</v>
      </c>
      <c r="B18" s="5">
        <v>257.58467765786918</v>
      </c>
      <c r="C18" s="5">
        <v>255.48684854744351</v>
      </c>
      <c r="D18" s="5">
        <v>261.96283053810475</v>
      </c>
      <c r="E18" s="5">
        <v>246.22646216972498</v>
      </c>
      <c r="F18" s="10"/>
    </row>
    <row r="19" spans="1:14" x14ac:dyDescent="0.25">
      <c r="A19" s="5">
        <v>247.73921561223688</v>
      </c>
      <c r="B19" s="5">
        <v>281.13451046170667</v>
      </c>
      <c r="C19" s="5">
        <v>269.24704409044352</v>
      </c>
      <c r="D19" s="5">
        <v>261.9811659512925</v>
      </c>
      <c r="E19" s="5">
        <v>270.51476601787726</v>
      </c>
      <c r="F19" s="10"/>
    </row>
    <row r="20" spans="1:14" x14ac:dyDescent="0.25">
      <c r="A20" s="5">
        <v>263.4163622331107</v>
      </c>
      <c r="B20" s="5">
        <v>257.58967078378191</v>
      </c>
      <c r="C20" s="5">
        <v>260.77722916103085</v>
      </c>
      <c r="D20" s="5">
        <v>269.25522954275948</v>
      </c>
      <c r="E20" s="5">
        <v>262.01363150154066</v>
      </c>
      <c r="F20" s="10"/>
    </row>
    <row r="21" spans="1:14" x14ac:dyDescent="0.25">
      <c r="A21" s="5">
        <v>251.62143240027945</v>
      </c>
      <c r="B21" s="5">
        <v>273.1800516101066</v>
      </c>
      <c r="C21" s="5">
        <v>267.69635107644717</v>
      </c>
      <c r="D21" s="5">
        <v>253.86655872513074</v>
      </c>
      <c r="E21" s="5">
        <v>267.60444891056977</v>
      </c>
      <c r="F21" s="10"/>
    </row>
    <row r="22" spans="1:14" x14ac:dyDescent="0.25">
      <c r="A22" s="5">
        <v>264.7236403588613</v>
      </c>
      <c r="B22" s="5">
        <v>251.88543370109983</v>
      </c>
      <c r="C22" s="5">
        <v>249.36857082298957</v>
      </c>
      <c r="D22" s="5">
        <v>270.09053448797204</v>
      </c>
      <c r="E22" s="5">
        <v>255.66475935353083</v>
      </c>
      <c r="F22" s="10"/>
    </row>
    <row r="23" spans="1:14" x14ac:dyDescent="0.25">
      <c r="A23" s="5">
        <v>255.24948066209618</v>
      </c>
      <c r="B23" s="5">
        <v>263.3653668651823</v>
      </c>
      <c r="C23" s="5">
        <v>258.05478864800534</v>
      </c>
      <c r="D23" s="5">
        <v>246.4551637074328</v>
      </c>
      <c r="E23" s="5">
        <v>261.79466042027343</v>
      </c>
      <c r="F23" s="10"/>
    </row>
    <row r="24" spans="1:14" x14ac:dyDescent="0.25">
      <c r="A24" s="5">
        <v>249.07090684951982</v>
      </c>
      <c r="B24" s="5">
        <v>256.98580950280302</v>
      </c>
      <c r="C24" s="5">
        <v>255.65702410109225</v>
      </c>
      <c r="D24" s="5">
        <v>277.90158421499655</v>
      </c>
      <c r="E24" s="5">
        <v>245.55374077113811</v>
      </c>
      <c r="F24" s="10"/>
    </row>
    <row r="25" spans="1:14" x14ac:dyDescent="0.25">
      <c r="A25" s="5">
        <v>258.76268702792004</v>
      </c>
      <c r="B25" s="5">
        <v>259.06300104157708</v>
      </c>
      <c r="C25" s="5">
        <v>251.93595840552007</v>
      </c>
      <c r="D25" s="5">
        <v>253.33914956878289</v>
      </c>
      <c r="E25" s="5">
        <v>256.64202050553303</v>
      </c>
      <c r="F25" s="10"/>
    </row>
    <row r="26" spans="1:14" x14ac:dyDescent="0.25">
      <c r="A26" s="5">
        <v>272.12629740621196</v>
      </c>
      <c r="B26" s="5">
        <v>268.51761797093786</v>
      </c>
      <c r="C26" s="5">
        <v>264.12074086852954</v>
      </c>
      <c r="D26" s="5">
        <v>266.25294887868222</v>
      </c>
      <c r="E26" s="5">
        <v>270.17226622934686</v>
      </c>
      <c r="F26" s="10"/>
    </row>
    <row r="27" spans="1:14" x14ac:dyDescent="0.25">
      <c r="A27" s="5">
        <v>254.62268988281721</v>
      </c>
      <c r="B27" s="5">
        <v>271.02179339795839</v>
      </c>
      <c r="C27" s="5">
        <v>269.49927880355972</v>
      </c>
      <c r="D27" s="5">
        <v>251.17352444955031</v>
      </c>
      <c r="E27" s="5">
        <v>253.68378780673083</v>
      </c>
      <c r="F27" s="10"/>
    </row>
    <row r="28" spans="1:14" x14ac:dyDescent="0.25"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N29" s="10"/>
    </row>
    <row r="30" spans="1:14" x14ac:dyDescent="0.25">
      <c r="F30" s="12" t="s">
        <v>27</v>
      </c>
      <c r="G30" s="12"/>
      <c r="H30" s="12"/>
      <c r="I30" s="12"/>
      <c r="J30" s="12"/>
      <c r="K30" s="12"/>
      <c r="L30" s="39"/>
      <c r="N30" s="10"/>
    </row>
    <row r="31" spans="1:14" x14ac:dyDescent="0.25">
      <c r="A31" s="6">
        <f>AVERAGE(A5:E27)</f>
        <v>260.49666014883371</v>
      </c>
      <c r="B31" s="6">
        <f>_xlfn.STDEV.P(A5:E27)</f>
        <v>8.6944847400661036</v>
      </c>
      <c r="C31" s="6">
        <f>_xlfn.STDEV.S(A5:E27)</f>
        <v>8.732535183304833</v>
      </c>
      <c r="D31" s="6"/>
      <c r="F31" s="12"/>
      <c r="G31" s="12"/>
      <c r="H31" s="12"/>
      <c r="I31" s="12"/>
      <c r="J31" s="12"/>
      <c r="K31" s="12"/>
      <c r="L31" s="39"/>
      <c r="N31" s="10"/>
    </row>
    <row r="32" spans="1:14" x14ac:dyDescent="0.25">
      <c r="F32" s="12"/>
      <c r="G32" s="12"/>
      <c r="H32" s="12"/>
      <c r="I32" s="12"/>
      <c r="J32" s="12"/>
      <c r="K32" s="12"/>
      <c r="L32" s="39"/>
      <c r="N32" s="10"/>
    </row>
    <row r="33" spans="1:14" x14ac:dyDescent="0.25">
      <c r="B33" s="6">
        <f>A31</f>
        <v>260.49666014883371</v>
      </c>
      <c r="F33" s="12"/>
      <c r="G33" s="12"/>
      <c r="H33" s="12"/>
      <c r="I33" s="12"/>
      <c r="J33" s="12"/>
      <c r="K33" s="12"/>
      <c r="L33" s="39"/>
      <c r="N33" s="10"/>
    </row>
    <row r="34" spans="1:14" x14ac:dyDescent="0.25">
      <c r="F34" s="12"/>
      <c r="G34" s="12"/>
      <c r="H34" s="12"/>
      <c r="I34" s="12"/>
      <c r="J34" s="12"/>
      <c r="K34" s="12"/>
      <c r="L34" s="39"/>
      <c r="N34" s="10"/>
    </row>
    <row r="35" spans="1:14" x14ac:dyDescent="0.25">
      <c r="B35" s="6">
        <f>C31</f>
        <v>8.732535183304833</v>
      </c>
      <c r="F35" s="12"/>
      <c r="G35" s="12"/>
      <c r="H35" s="12"/>
      <c r="I35" s="12"/>
      <c r="J35" s="12"/>
      <c r="K35" s="12"/>
      <c r="L35" s="39"/>
      <c r="N35" s="10"/>
    </row>
    <row r="36" spans="1:14" x14ac:dyDescent="0.25">
      <c r="F36" s="39"/>
      <c r="G36" s="39"/>
      <c r="H36" s="39"/>
      <c r="I36" s="39"/>
      <c r="K36" s="6"/>
      <c r="L36" s="39"/>
      <c r="N36" s="10"/>
    </row>
    <row r="37" spans="1:14" x14ac:dyDescent="0.25">
      <c r="A37" s="13"/>
      <c r="B37" s="13"/>
      <c r="C37" s="13"/>
      <c r="D37" s="14"/>
      <c r="N37" s="10"/>
    </row>
    <row r="38" spans="1:14" x14ac:dyDescent="0.25">
      <c r="A38" s="13"/>
      <c r="B38" s="13"/>
      <c r="C38" s="13"/>
      <c r="D38" s="14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>
        <v>256.21365532220807</v>
      </c>
      <c r="B40">
        <v>261.1949327927141</v>
      </c>
      <c r="C40">
        <v>256.90193931201065</v>
      </c>
      <c r="D40">
        <v>259.70217231748393</v>
      </c>
      <c r="E40">
        <v>249.79243400754058</v>
      </c>
      <c r="F40">
        <v>263.14412432089739</v>
      </c>
      <c r="G40" s="10"/>
    </row>
    <row r="41" spans="1:14" x14ac:dyDescent="0.25">
      <c r="A41">
        <v>275.89729436091147</v>
      </c>
      <c r="B41">
        <v>259.88949639373459</v>
      </c>
      <c r="C41">
        <v>264.74893340651761</v>
      </c>
      <c r="D41">
        <v>251.27981254787301</v>
      </c>
      <c r="E41">
        <v>260.11325596460665</v>
      </c>
      <c r="F41">
        <v>268.74775196280098</v>
      </c>
      <c r="G41" s="10"/>
    </row>
    <row r="42" spans="1:14" x14ac:dyDescent="0.25">
      <c r="G42" s="10"/>
    </row>
    <row r="43" spans="1:14" x14ac:dyDescent="0.25">
      <c r="G43" s="10"/>
    </row>
    <row r="44" spans="1:14" x14ac:dyDescent="0.25">
      <c r="G44" s="10"/>
    </row>
    <row r="45" spans="1:14" x14ac:dyDescent="0.25">
      <c r="D45" s="6"/>
      <c r="G45" s="10"/>
    </row>
    <row r="46" spans="1:14" x14ac:dyDescent="0.25">
      <c r="A46" s="6">
        <f>AVERAGE(A40:F41)</f>
        <v>260.63548355910825</v>
      </c>
      <c r="B46" s="6">
        <f>_xlfn.STDEV.P(A40:F41)</f>
        <v>6.8468423914631344</v>
      </c>
      <c r="C46" s="6">
        <f>_xlfn.STDEV.S(A40:F41)</f>
        <v>7.1512936452240412</v>
      </c>
      <c r="G46" s="10"/>
    </row>
    <row r="47" spans="1:14" x14ac:dyDescent="0.25">
      <c r="G47" s="10"/>
    </row>
    <row r="48" spans="1:14" x14ac:dyDescent="0.25">
      <c r="B48" s="6">
        <f>A46</f>
        <v>260.63548355910825</v>
      </c>
      <c r="G48" s="10"/>
    </row>
    <row r="49" spans="1:7" x14ac:dyDescent="0.25">
      <c r="G49" s="10"/>
    </row>
    <row r="50" spans="1:7" x14ac:dyDescent="0.25">
      <c r="B50" s="6">
        <f>C46</f>
        <v>7.1512936452240412</v>
      </c>
      <c r="G50" s="10"/>
    </row>
    <row r="51" spans="1:7" x14ac:dyDescent="0.25">
      <c r="A51" s="13"/>
      <c r="B51" s="13"/>
      <c r="C51" s="13"/>
      <c r="D51" s="14"/>
      <c r="G51" s="10"/>
    </row>
    <row r="52" spans="1:7" x14ac:dyDescent="0.25">
      <c r="A52" s="13"/>
      <c r="B52" s="13"/>
      <c r="C52" s="13"/>
      <c r="D52" s="14"/>
      <c r="G52" s="10"/>
    </row>
    <row r="53" spans="1:7" x14ac:dyDescent="0.25">
      <c r="A53" s="10"/>
      <c r="B53" s="10"/>
      <c r="C53" s="10"/>
      <c r="D53" s="10"/>
      <c r="E53" s="10"/>
      <c r="F53" s="10"/>
      <c r="G53" s="10"/>
    </row>
  </sheetData>
  <mergeCells count="2">
    <mergeCell ref="A1:T1"/>
    <mergeCell ref="F30:K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Исходная 1</vt:lpstr>
      <vt:lpstr>Вариант 16_1</vt:lpstr>
      <vt:lpstr>Исходная 2</vt:lpstr>
      <vt:lpstr>Вариант 16_2</vt:lpstr>
      <vt:lpstr>Исходная 3</vt:lpstr>
      <vt:lpstr>Вариант 16_3</vt:lpstr>
      <vt:lpstr>Исходная 4</vt:lpstr>
      <vt:lpstr>Вариант 16_4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2021-04-14T12:01:02Z</dcterms:modified>
</cp:coreProperties>
</file>