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 activeTab="2"/>
  </bookViews>
  <sheets>
    <sheet name="Задание 1" sheetId="1" r:id="rId1"/>
    <sheet name="Задание 2" sheetId="2" r:id="rId2"/>
    <sheet name="Задание 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'Задание 1'!$J$15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M24" i="3" l="1"/>
  <c r="M25" i="3"/>
  <c r="M26" i="3"/>
  <c r="M27" i="3"/>
  <c r="M28" i="3"/>
  <c r="M29" i="3"/>
  <c r="M23" i="3"/>
  <c r="K24" i="3"/>
  <c r="K25" i="3"/>
  <c r="K26" i="3"/>
  <c r="K27" i="3"/>
  <c r="K28" i="3"/>
  <c r="K29" i="3"/>
  <c r="K23" i="3"/>
  <c r="J23" i="3"/>
  <c r="J24" i="3"/>
  <c r="J25" i="3"/>
  <c r="J26" i="3"/>
  <c r="J27" i="3"/>
  <c r="J28" i="3"/>
  <c r="J29" i="3"/>
  <c r="L24" i="3" l="1"/>
  <c r="L25" i="3"/>
  <c r="L26" i="3"/>
  <c r="L27" i="3"/>
  <c r="L28" i="3"/>
  <c r="L29" i="3"/>
  <c r="L23" i="3"/>
  <c r="M31" i="3"/>
  <c r="I24" i="3"/>
  <c r="I25" i="3"/>
  <c r="I26" i="3"/>
  <c r="I27" i="3"/>
  <c r="I28" i="3"/>
  <c r="I29" i="3"/>
  <c r="I23" i="3"/>
  <c r="H25" i="3"/>
  <c r="H26" i="3"/>
  <c r="H27" i="3"/>
  <c r="H28" i="3"/>
  <c r="H29" i="3"/>
  <c r="H24" i="3"/>
  <c r="G24" i="3"/>
  <c r="G25" i="3"/>
  <c r="G26" i="3"/>
  <c r="G27" i="3"/>
  <c r="G28" i="3"/>
  <c r="G29" i="3"/>
  <c r="G23" i="3"/>
  <c r="F23" i="3" a="1"/>
  <c r="F25" i="3" s="1"/>
  <c r="F23" i="3"/>
  <c r="F24" i="3"/>
  <c r="F26" i="3"/>
  <c r="F27" i="3"/>
  <c r="F28" i="3"/>
  <c r="E25" i="3"/>
  <c r="E26" i="3"/>
  <c r="E27" i="3"/>
  <c r="E28" i="3"/>
  <c r="E29" i="3"/>
  <c r="E24" i="3"/>
  <c r="E23" i="3"/>
  <c r="E9" i="3" a="1"/>
  <c r="E11" i="3" s="1"/>
  <c r="E2" i="3"/>
  <c r="E6" i="3"/>
  <c r="F29" i="3" l="1"/>
  <c r="F30" i="3" s="1"/>
  <c r="E18" i="3"/>
  <c r="E13" i="3"/>
  <c r="E17" i="3"/>
  <c r="E12" i="3"/>
  <c r="E16" i="3"/>
  <c r="E10" i="3"/>
  <c r="E14" i="3"/>
  <c r="E9" i="3"/>
  <c r="E15" i="3"/>
  <c r="H3" i="3"/>
  <c r="H2" i="3"/>
  <c r="E5" i="3"/>
  <c r="E4" i="3"/>
  <c r="E3" i="3"/>
  <c r="F12" i="2"/>
  <c r="F8" i="2"/>
  <c r="F7" i="2"/>
  <c r="H6" i="2"/>
  <c r="H5" i="2"/>
  <c r="B23" i="1"/>
  <c r="E16" i="1"/>
  <c r="E15" i="1"/>
  <c r="B21" i="1"/>
  <c r="C8" i="1"/>
  <c r="C9" i="1"/>
  <c r="E20" i="3" l="1"/>
</calcChain>
</file>

<file path=xl/sharedStrings.xml><?xml version="1.0" encoding="utf-8"?>
<sst xmlns="http://schemas.openxmlformats.org/spreadsheetml/2006/main" count="47" uniqueCount="47">
  <si>
    <t>Гипотеза диаметр шариков 10 мм, уровень значимости 0.05</t>
  </si>
  <si>
    <t>Результаты наблюдений</t>
  </si>
  <si>
    <t>Дисперсия D</t>
  </si>
  <si>
    <t>Сигма</t>
  </si>
  <si>
    <t>Среднее выборки</t>
  </si>
  <si>
    <t>Среднее ген.совокуп</t>
  </si>
  <si>
    <t>Значение альфа если гипотеза верна</t>
  </si>
  <si>
    <t>Вероятность принятия гипотезы 1-альфа</t>
  </si>
  <si>
    <t>Z тест</t>
  </si>
  <si>
    <t>Квантили нормального распределения</t>
  </si>
  <si>
    <t>Квартиль распределения Стьюдента для вероятности 0,95 и n-1=19</t>
  </si>
  <si>
    <t>F тест</t>
  </si>
  <si>
    <t xml:space="preserve">Вероятность принятия гипотезы больше 0,05. Гипотеза принимается </t>
  </si>
  <si>
    <t xml:space="preserve">Проверить гипотезу об одинаковой точности работы станков по результатам
измерений(точность характеризуется дисперсией соответствующего размера) на уровне 
25 значимости 0,05 с использованием формулы (1) и функции F.ТЕСТ. Результаты
измерений контролируемого параметра на двух станках приведены в таблице.
</t>
  </si>
  <si>
    <t xml:space="preserve">№ </t>
  </si>
  <si>
    <t>Станок 1</t>
  </si>
  <si>
    <t>Станок 2</t>
  </si>
  <si>
    <t>Дисперсия 1 выборки</t>
  </si>
  <si>
    <t>Дисперсия 2 выборки</t>
  </si>
  <si>
    <t>F =</t>
  </si>
  <si>
    <t>Zkp =</t>
  </si>
  <si>
    <t>Z &gt; Zkp гипотеха отклоняется</t>
  </si>
  <si>
    <t xml:space="preserve">F = </t>
  </si>
  <si>
    <t>Вероятность принятия гипотезы о равенстве дисперсий меньше 0,05. Гипотеза отвергается</t>
  </si>
  <si>
    <t>число интервалов</t>
  </si>
  <si>
    <t>мин в выборе</t>
  </si>
  <si>
    <t>макс в выборе</t>
  </si>
  <si>
    <t>Размах</t>
  </si>
  <si>
    <t>Ширина интервалов</t>
  </si>
  <si>
    <t xml:space="preserve">среднее </t>
  </si>
  <si>
    <t>ст.отклон</t>
  </si>
  <si>
    <t>Границы интервалов</t>
  </si>
  <si>
    <t>Всего</t>
  </si>
  <si>
    <t xml:space="preserve">Интервалы </t>
  </si>
  <si>
    <t>Средина интервала x</t>
  </si>
  <si>
    <t>Частоты f</t>
  </si>
  <si>
    <t>Функция Лапласса Ф</t>
  </si>
  <si>
    <t>Фi-1</t>
  </si>
  <si>
    <r>
      <t>Pi=</t>
    </r>
    <r>
      <rPr>
        <sz val="11"/>
        <color theme="1"/>
        <rFont val="Calibri"/>
        <family val="2"/>
        <charset val="204"/>
      </rPr>
      <t>∆Ф</t>
    </r>
  </si>
  <si>
    <t>ni-nPi</t>
  </si>
  <si>
    <t>(ni-nPi)^2</t>
  </si>
  <si>
    <t>((ni-nPi)^2)/nPi</t>
  </si>
  <si>
    <t>(Xkp)^2</t>
  </si>
  <si>
    <t>X^2</t>
  </si>
  <si>
    <t>число степеней свободы r-l-1 (к=7, i=2)</t>
  </si>
  <si>
    <t>из 10 интервалов оставили 7, так чтобы частота в них была больше 5</t>
  </si>
  <si>
    <t>n*Pi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</si>
</sst>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3'!$E$9:$E$18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16</c:v>
                </c:pt>
                <c:pt idx="4">
                  <c:v>20</c:v>
                </c:pt>
                <c:pt idx="5">
                  <c:v>23</c:v>
                </c:pt>
                <c:pt idx="6">
                  <c:v>17</c:v>
                </c:pt>
                <c:pt idx="7">
                  <c:v>7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556592"/>
        <c:axId val="289556984"/>
      </c:barChart>
      <c:catAx>
        <c:axId val="28955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556984"/>
        <c:crosses val="autoZero"/>
        <c:auto val="1"/>
        <c:lblAlgn val="ctr"/>
        <c:lblOffset val="100"/>
        <c:noMultiLvlLbl val="0"/>
      </c:catAx>
      <c:valAx>
        <c:axId val="28955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55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4</xdr:row>
      <xdr:rowOff>38100</xdr:rowOff>
    </xdr:from>
    <xdr:to>
      <xdr:col>12</xdr:col>
      <xdr:colOff>381000</xdr:colOff>
      <xdr:row>18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9" sqref="C9"/>
    </sheetView>
  </sheetViews>
  <sheetFormatPr defaultRowHeight="15" x14ac:dyDescent="0.25"/>
  <cols>
    <col min="2" max="2" width="10.28515625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K1" s="2"/>
    </row>
    <row r="2" spans="1:11" x14ac:dyDescent="0.25">
      <c r="K2" s="2"/>
    </row>
    <row r="3" spans="1:11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2"/>
    </row>
    <row r="4" spans="1:11" x14ac:dyDescent="0.25">
      <c r="A4" s="3">
        <v>10.16</v>
      </c>
      <c r="B4" s="3">
        <v>9.99</v>
      </c>
      <c r="C4" s="3">
        <v>9.8000000000000007</v>
      </c>
      <c r="D4" s="3">
        <v>10.27</v>
      </c>
      <c r="E4" s="3">
        <v>10.130000000000001</v>
      </c>
      <c r="F4" s="3">
        <v>9.9700000000000006</v>
      </c>
      <c r="G4" s="3">
        <v>10.039999999999999</v>
      </c>
      <c r="H4" s="3">
        <v>10.16</v>
      </c>
      <c r="I4" s="3">
        <v>10.19</v>
      </c>
      <c r="J4" s="3">
        <v>10.26</v>
      </c>
      <c r="K4" s="2"/>
    </row>
    <row r="5" spans="1:11" x14ac:dyDescent="0.25">
      <c r="A5" s="3">
        <v>9.9600000000000009</v>
      </c>
      <c r="B5" s="3">
        <v>9.89</v>
      </c>
      <c r="C5" s="3">
        <v>10.11</v>
      </c>
      <c r="D5" s="3">
        <v>10.3</v>
      </c>
      <c r="E5" s="3">
        <v>10.15</v>
      </c>
      <c r="F5" s="3">
        <v>10.039999999999999</v>
      </c>
      <c r="G5" s="3">
        <v>10.39</v>
      </c>
      <c r="H5" s="3">
        <v>10.43</v>
      </c>
      <c r="I5" s="3">
        <v>10.029999999999999</v>
      </c>
      <c r="J5" s="3">
        <v>10.32</v>
      </c>
      <c r="K5" s="2"/>
    </row>
    <row r="7" spans="1:11" x14ac:dyDescent="0.25">
      <c r="A7" s="10" t="s">
        <v>2</v>
      </c>
      <c r="B7" s="10"/>
      <c r="C7" s="1">
        <v>0.1</v>
      </c>
    </row>
    <row r="8" spans="1:11" x14ac:dyDescent="0.25">
      <c r="A8" s="10" t="s">
        <v>3</v>
      </c>
      <c r="B8" s="10"/>
      <c r="C8" s="4">
        <f>STDEV(A4:J5)</f>
        <v>0.16734694499751099</v>
      </c>
    </row>
    <row r="9" spans="1:11" x14ac:dyDescent="0.25">
      <c r="A9" s="10" t="s">
        <v>4</v>
      </c>
      <c r="B9" s="10"/>
      <c r="C9" s="4">
        <f>AVERAGE(A4:J5)</f>
        <v>10.1295</v>
      </c>
    </row>
    <row r="10" spans="1:11" x14ac:dyDescent="0.25">
      <c r="A10" s="10" t="s">
        <v>5</v>
      </c>
      <c r="B10" s="10"/>
      <c r="C10" s="5">
        <v>10</v>
      </c>
    </row>
    <row r="13" spans="1:11" x14ac:dyDescent="0.25">
      <c r="A13" s="10" t="s">
        <v>6</v>
      </c>
      <c r="B13" s="10"/>
      <c r="C13" s="10"/>
      <c r="D13" s="10"/>
      <c r="E13" s="1">
        <v>0.05</v>
      </c>
    </row>
    <row r="14" spans="1:11" x14ac:dyDescent="0.25">
      <c r="A14" t="s">
        <v>7</v>
      </c>
      <c r="E14" s="1">
        <v>0.95</v>
      </c>
    </row>
    <row r="15" spans="1:11" x14ac:dyDescent="0.25">
      <c r="A15" s="10" t="s">
        <v>9</v>
      </c>
      <c r="B15" s="10"/>
      <c r="C15" s="10"/>
      <c r="D15" s="10"/>
      <c r="E15" s="4">
        <f>_xlfn.NORM.S.INV(E14)</f>
        <v>1.6448536269514715</v>
      </c>
    </row>
    <row r="16" spans="1:11" x14ac:dyDescent="0.25">
      <c r="A16" s="11" t="s">
        <v>10</v>
      </c>
      <c r="B16" s="11"/>
      <c r="C16" s="11"/>
      <c r="D16" s="11"/>
      <c r="E16" s="8">
        <f>_xlfn.T.INV(E14,COUNT(A4:J5)-1)</f>
        <v>1.7291328115213698</v>
      </c>
    </row>
    <row r="17" spans="1:8" x14ac:dyDescent="0.25">
      <c r="A17" s="11"/>
      <c r="B17" s="11"/>
      <c r="C17" s="11"/>
      <c r="D17" s="11"/>
      <c r="E17" s="8"/>
    </row>
    <row r="21" spans="1:8" x14ac:dyDescent="0.25">
      <c r="A21" t="s">
        <v>8</v>
      </c>
      <c r="B21" s="1">
        <f>_xlfn.Z.TEST(A4:J5,C9,C8)</f>
        <v>0.5</v>
      </c>
    </row>
    <row r="22" spans="1:8" x14ac:dyDescent="0.25">
      <c r="B22" s="1"/>
    </row>
    <row r="23" spans="1:8" x14ac:dyDescent="0.25">
      <c r="A23" t="s">
        <v>11</v>
      </c>
      <c r="B23" s="6">
        <f>_xlfn.F.TEST(A4:J4,A5:J5)</f>
        <v>0.47011626723590449</v>
      </c>
    </row>
    <row r="25" spans="1:8" x14ac:dyDescent="0.25">
      <c r="A25" s="9" t="s">
        <v>12</v>
      </c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</sheetData>
  <mergeCells count="11">
    <mergeCell ref="A1:F1"/>
    <mergeCell ref="A3:J3"/>
    <mergeCell ref="A7:B7"/>
    <mergeCell ref="A8:B8"/>
    <mergeCell ref="E16:E17"/>
    <mergeCell ref="A25:H27"/>
    <mergeCell ref="A9:B9"/>
    <mergeCell ref="A10:B10"/>
    <mergeCell ref="A13:D13"/>
    <mergeCell ref="A15:D15"/>
    <mergeCell ref="A16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23" sqref="H23"/>
    </sheetView>
  </sheetViews>
  <sheetFormatPr defaultRowHeight="15" x14ac:dyDescent="0.25"/>
  <cols>
    <col min="1" max="16384" width="9.140625" style="1"/>
  </cols>
  <sheetData>
    <row r="1" spans="1:10" ht="29.25" customHeight="1" x14ac:dyDescent="0.25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7.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4" spans="1:10" x14ac:dyDescent="0.25">
      <c r="A4" s="1" t="s">
        <v>14</v>
      </c>
      <c r="B4" s="1" t="s">
        <v>15</v>
      </c>
      <c r="C4" s="1" t="s">
        <v>16</v>
      </c>
    </row>
    <row r="5" spans="1:10" x14ac:dyDescent="0.25">
      <c r="A5" s="1">
        <v>1</v>
      </c>
      <c r="B5" s="1">
        <v>12.05</v>
      </c>
      <c r="C5" s="1">
        <v>12.36</v>
      </c>
      <c r="E5" s="10" t="s">
        <v>17</v>
      </c>
      <c r="F5" s="10"/>
      <c r="G5" s="10"/>
      <c r="H5" s="1">
        <f>DEVSQ(B5:B26)/(COUNT(B5:B26)-1)</f>
        <v>4.4761038961038932E-2</v>
      </c>
    </row>
    <row r="6" spans="1:10" x14ac:dyDescent="0.25">
      <c r="A6" s="1">
        <v>2</v>
      </c>
      <c r="B6" s="1">
        <v>12.08</v>
      </c>
      <c r="C6" s="1">
        <v>12.45</v>
      </c>
      <c r="E6" s="10" t="s">
        <v>18</v>
      </c>
      <c r="F6" s="10"/>
      <c r="G6" s="10"/>
      <c r="H6" s="1">
        <f>DEVSQ(C5:C28)/(COUNT(C5:C28)-1)</f>
        <v>1.7125905797101441E-2</v>
      </c>
    </row>
    <row r="7" spans="1:10" x14ac:dyDescent="0.25">
      <c r="A7" s="1">
        <v>3</v>
      </c>
      <c r="B7" s="1">
        <v>12.33</v>
      </c>
      <c r="C7" s="1">
        <v>12.48</v>
      </c>
      <c r="E7" s="1" t="s">
        <v>19</v>
      </c>
      <c r="F7" s="1">
        <f>H5/H6</f>
        <v>2.6136450527839958</v>
      </c>
    </row>
    <row r="8" spans="1:10" x14ac:dyDescent="0.25">
      <c r="A8" s="1">
        <v>4</v>
      </c>
      <c r="B8" s="1">
        <v>12.34</v>
      </c>
      <c r="C8" s="1">
        <v>12.56</v>
      </c>
      <c r="E8" s="1" t="s">
        <v>20</v>
      </c>
      <c r="F8" s="1">
        <f>_xlfn.F.INV(0.95,22,24)</f>
        <v>2.0034815056062967</v>
      </c>
    </row>
    <row r="9" spans="1:10" x14ac:dyDescent="0.25">
      <c r="A9" s="1">
        <v>5</v>
      </c>
      <c r="B9" s="1">
        <v>12.75</v>
      </c>
      <c r="C9" s="1">
        <v>12.63</v>
      </c>
    </row>
    <row r="10" spans="1:10" x14ac:dyDescent="0.25">
      <c r="A10" s="1">
        <v>6</v>
      </c>
      <c r="B10" s="1">
        <v>12.32</v>
      </c>
      <c r="C10" s="1">
        <v>12.25</v>
      </c>
      <c r="E10" s="14" t="s">
        <v>21</v>
      </c>
      <c r="F10" s="14"/>
      <c r="G10" s="14"/>
      <c r="H10" s="14"/>
    </row>
    <row r="11" spans="1:10" x14ac:dyDescent="0.25">
      <c r="A11" s="1">
        <v>7</v>
      </c>
      <c r="B11" s="1">
        <v>12.12</v>
      </c>
      <c r="C11" s="1">
        <v>12.54</v>
      </c>
    </row>
    <row r="12" spans="1:10" x14ac:dyDescent="0.25">
      <c r="A12" s="1">
        <v>8</v>
      </c>
      <c r="B12" s="1">
        <v>12.05</v>
      </c>
      <c r="C12" s="1">
        <v>12.35</v>
      </c>
      <c r="E12" s="1" t="s">
        <v>22</v>
      </c>
      <c r="F12" s="1">
        <f>_xlfn.F.TEST(B5:B26,C5:C28)</f>
        <v>2.7323421096626686E-2</v>
      </c>
    </row>
    <row r="13" spans="1:10" x14ac:dyDescent="0.25">
      <c r="A13" s="1">
        <v>9</v>
      </c>
      <c r="B13" s="1">
        <v>12.08</v>
      </c>
      <c r="C13" s="1">
        <v>12.54</v>
      </c>
    </row>
    <row r="14" spans="1:10" x14ac:dyDescent="0.25">
      <c r="A14" s="1">
        <v>10</v>
      </c>
      <c r="B14" s="1">
        <v>12.33</v>
      </c>
      <c r="C14" s="1">
        <v>12.33</v>
      </c>
      <c r="E14" s="15" t="s">
        <v>23</v>
      </c>
      <c r="F14" s="15"/>
      <c r="G14" s="15"/>
      <c r="H14" s="15"/>
      <c r="I14" s="15"/>
      <c r="J14" s="15"/>
    </row>
    <row r="15" spans="1:10" x14ac:dyDescent="0.25">
      <c r="A15" s="1">
        <v>11</v>
      </c>
      <c r="B15" s="1">
        <v>12.08</v>
      </c>
      <c r="C15" s="1">
        <v>12.85</v>
      </c>
      <c r="E15" s="15"/>
      <c r="F15" s="15"/>
      <c r="G15" s="15"/>
      <c r="H15" s="15"/>
      <c r="I15" s="15"/>
      <c r="J15" s="15"/>
    </row>
    <row r="16" spans="1:10" x14ac:dyDescent="0.25">
      <c r="A16" s="1">
        <v>12</v>
      </c>
      <c r="B16" s="1">
        <v>12.75</v>
      </c>
      <c r="C16" s="1">
        <v>12.42</v>
      </c>
    </row>
    <row r="17" spans="1:3" x14ac:dyDescent="0.25">
      <c r="A17" s="1">
        <v>13</v>
      </c>
      <c r="B17" s="1">
        <v>12.05</v>
      </c>
      <c r="C17" s="1">
        <v>12.47</v>
      </c>
    </row>
    <row r="18" spans="1:3" x14ac:dyDescent="0.25">
      <c r="A18" s="1">
        <v>14</v>
      </c>
      <c r="B18" s="1">
        <v>12.08</v>
      </c>
      <c r="C18" s="1">
        <v>12.41</v>
      </c>
    </row>
    <row r="19" spans="1:3" x14ac:dyDescent="0.25">
      <c r="A19" s="1">
        <v>15</v>
      </c>
      <c r="B19" s="1">
        <v>12.33</v>
      </c>
      <c r="C19" s="1">
        <v>12.34</v>
      </c>
    </row>
    <row r="20" spans="1:3" x14ac:dyDescent="0.25">
      <c r="A20" s="1">
        <v>16</v>
      </c>
      <c r="B20" s="1">
        <v>12.05</v>
      </c>
      <c r="C20" s="1">
        <v>12.51</v>
      </c>
    </row>
    <row r="21" spans="1:3" x14ac:dyDescent="0.25">
      <c r="A21" s="1">
        <v>17</v>
      </c>
      <c r="B21" s="1">
        <v>12.08</v>
      </c>
      <c r="C21" s="1">
        <v>12.45</v>
      </c>
    </row>
    <row r="22" spans="1:3" x14ac:dyDescent="0.25">
      <c r="A22" s="1">
        <v>18</v>
      </c>
      <c r="B22" s="1">
        <v>12.31</v>
      </c>
      <c r="C22" s="1">
        <v>12.24</v>
      </c>
    </row>
    <row r="23" spans="1:3" x14ac:dyDescent="0.25">
      <c r="A23" s="1">
        <v>19</v>
      </c>
      <c r="B23" s="1">
        <v>12.34</v>
      </c>
      <c r="C23" s="1">
        <v>12.55</v>
      </c>
    </row>
    <row r="24" spans="1:3" x14ac:dyDescent="0.25">
      <c r="A24" s="1">
        <v>20</v>
      </c>
      <c r="B24" s="1">
        <v>12.42</v>
      </c>
      <c r="C24" s="1">
        <v>12.32</v>
      </c>
    </row>
    <row r="25" spans="1:3" x14ac:dyDescent="0.25">
      <c r="A25" s="1">
        <v>21</v>
      </c>
      <c r="B25" s="1">
        <v>12.42</v>
      </c>
      <c r="C25" s="1">
        <v>12.44</v>
      </c>
    </row>
    <row r="26" spans="1:3" x14ac:dyDescent="0.25">
      <c r="A26" s="1">
        <v>22</v>
      </c>
      <c r="B26" s="1">
        <v>12.12</v>
      </c>
      <c r="C26" s="1">
        <v>12.41</v>
      </c>
    </row>
    <row r="27" spans="1:3" x14ac:dyDescent="0.25">
      <c r="A27" s="1">
        <v>23</v>
      </c>
      <c r="C27" s="1">
        <v>12.38</v>
      </c>
    </row>
    <row r="28" spans="1:3" x14ac:dyDescent="0.25">
      <c r="A28" s="1">
        <v>24</v>
      </c>
      <c r="C28" s="1">
        <v>12.51</v>
      </c>
    </row>
  </sheetData>
  <mergeCells count="5">
    <mergeCell ref="A1:J2"/>
    <mergeCell ref="E5:G5"/>
    <mergeCell ref="E6:G6"/>
    <mergeCell ref="E10:H10"/>
    <mergeCell ref="E14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1"/>
  <sheetViews>
    <sheetView tabSelected="1" topLeftCell="F1" workbookViewId="0">
      <selection activeCell="M23" sqref="M23:M29"/>
    </sheetView>
  </sheetViews>
  <sheetFormatPr defaultRowHeight="15" x14ac:dyDescent="0.25"/>
  <cols>
    <col min="1" max="3" width="9.140625" style="1"/>
    <col min="4" max="4" width="21.5703125" style="1" customWidth="1"/>
    <col min="5" max="5" width="22.42578125" style="1" customWidth="1"/>
    <col min="6" max="6" width="9.140625" style="1"/>
    <col min="7" max="7" width="26.7109375" style="1" customWidth="1"/>
    <col min="8" max="10" width="9.140625" style="1"/>
    <col min="11" max="11" width="11.5703125" style="1" customWidth="1"/>
    <col min="12" max="13" width="15" style="1" bestFit="1" customWidth="1"/>
    <col min="14" max="16384" width="9.140625" style="1"/>
  </cols>
  <sheetData>
    <row r="2" spans="1:8" x14ac:dyDescent="0.25">
      <c r="A2" s="1">
        <v>1</v>
      </c>
      <c r="B2" s="1">
        <v>12.01</v>
      </c>
      <c r="D2" s="1" t="s">
        <v>24</v>
      </c>
      <c r="E2" s="1">
        <f>COUNT(D9:D18)</f>
        <v>10</v>
      </c>
      <c r="G2" s="1" t="s">
        <v>29</v>
      </c>
      <c r="H2" s="1">
        <f>AVERAGE(B2:B101)</f>
        <v>11.932499999999997</v>
      </c>
    </row>
    <row r="3" spans="1:8" x14ac:dyDescent="0.25">
      <c r="A3" s="1">
        <v>2</v>
      </c>
      <c r="B3" s="1">
        <v>11.64</v>
      </c>
      <c r="D3" s="1" t="s">
        <v>25</v>
      </c>
      <c r="E3" s="1">
        <f>MIN(B2:B101)</f>
        <v>11.35</v>
      </c>
      <c r="G3" s="1" t="s">
        <v>30</v>
      </c>
      <c r="H3" s="1">
        <f>STDEV(B2:B101)</f>
        <v>0.25503564813214208</v>
      </c>
    </row>
    <row r="4" spans="1:8" x14ac:dyDescent="0.25">
      <c r="A4" s="1">
        <v>3</v>
      </c>
      <c r="B4" s="1">
        <v>11.59</v>
      </c>
      <c r="D4" s="1" t="s">
        <v>26</v>
      </c>
      <c r="E4" s="1">
        <f>MAX(B2:B101)</f>
        <v>12.7</v>
      </c>
    </row>
    <row r="5" spans="1:8" x14ac:dyDescent="0.25">
      <c r="A5" s="1">
        <v>4</v>
      </c>
      <c r="B5" s="1">
        <v>11.4</v>
      </c>
      <c r="D5" s="1" t="s">
        <v>27</v>
      </c>
      <c r="E5" s="1">
        <f>QUARTILE(B2:B101,1)</f>
        <v>11.774999999999999</v>
      </c>
    </row>
    <row r="6" spans="1:8" x14ac:dyDescent="0.25">
      <c r="A6" s="1">
        <v>5</v>
      </c>
      <c r="B6" s="1">
        <v>12.37</v>
      </c>
      <c r="D6" s="1" t="s">
        <v>28</v>
      </c>
      <c r="E6" s="7">
        <f>AVEDEV(B2:B101)</f>
        <v>0.20349999999999979</v>
      </c>
    </row>
    <row r="7" spans="1:8" x14ac:dyDescent="0.25">
      <c r="A7" s="1">
        <v>6</v>
      </c>
      <c r="B7" s="1">
        <v>11.76</v>
      </c>
    </row>
    <row r="8" spans="1:8" x14ac:dyDescent="0.25">
      <c r="A8" s="1">
        <v>7</v>
      </c>
      <c r="B8" s="1">
        <v>11.7</v>
      </c>
      <c r="D8" s="1" t="s">
        <v>31</v>
      </c>
    </row>
    <row r="9" spans="1:8" x14ac:dyDescent="0.25">
      <c r="A9" s="1">
        <v>8</v>
      </c>
      <c r="B9" s="1">
        <v>12.04</v>
      </c>
      <c r="C9" s="1">
        <v>1</v>
      </c>
      <c r="D9" s="1">
        <v>11.35</v>
      </c>
      <c r="E9" s="1">
        <f t="array" ref="E9:E18">FREQUENCY(B2:B101,D9:D18)</f>
        <v>1</v>
      </c>
    </row>
    <row r="10" spans="1:8" x14ac:dyDescent="0.25">
      <c r="A10" s="1">
        <v>9</v>
      </c>
      <c r="B10" s="1">
        <v>12.02</v>
      </c>
      <c r="C10" s="1">
        <v>2</v>
      </c>
      <c r="D10" s="1">
        <v>11.49</v>
      </c>
      <c r="E10" s="1">
        <v>3</v>
      </c>
    </row>
    <row r="11" spans="1:8" x14ac:dyDescent="0.25">
      <c r="A11" s="1">
        <v>10</v>
      </c>
      <c r="B11" s="1">
        <v>12.01</v>
      </c>
      <c r="C11" s="1">
        <v>3</v>
      </c>
      <c r="D11" s="1">
        <v>11.62</v>
      </c>
      <c r="E11" s="1">
        <v>5</v>
      </c>
    </row>
    <row r="12" spans="1:8" x14ac:dyDescent="0.25">
      <c r="A12" s="1">
        <v>11</v>
      </c>
      <c r="B12" s="1">
        <v>12.07</v>
      </c>
      <c r="C12" s="1">
        <v>4</v>
      </c>
      <c r="D12" s="1">
        <v>11.76</v>
      </c>
      <c r="E12" s="1">
        <v>16</v>
      </c>
    </row>
    <row r="13" spans="1:8" x14ac:dyDescent="0.25">
      <c r="A13" s="1">
        <v>12</v>
      </c>
      <c r="B13" s="1">
        <v>11.58</v>
      </c>
      <c r="C13" s="1">
        <v>5</v>
      </c>
      <c r="D13" s="1">
        <v>11.89</v>
      </c>
      <c r="E13" s="1">
        <v>20</v>
      </c>
    </row>
    <row r="14" spans="1:8" x14ac:dyDescent="0.25">
      <c r="A14" s="1">
        <v>13</v>
      </c>
      <c r="B14" s="1">
        <v>12.07</v>
      </c>
      <c r="C14" s="1">
        <v>6</v>
      </c>
      <c r="D14" s="1">
        <v>12.03</v>
      </c>
      <c r="E14" s="1">
        <v>23</v>
      </c>
    </row>
    <row r="15" spans="1:8" x14ac:dyDescent="0.25">
      <c r="A15" s="1">
        <v>14</v>
      </c>
      <c r="B15" s="1">
        <v>11.79</v>
      </c>
      <c r="C15" s="1">
        <v>7</v>
      </c>
      <c r="D15" s="1">
        <v>12.16</v>
      </c>
      <c r="E15" s="1">
        <v>17</v>
      </c>
    </row>
    <row r="16" spans="1:8" x14ac:dyDescent="0.25">
      <c r="A16" s="1">
        <v>15</v>
      </c>
      <c r="B16" s="1">
        <v>12.19</v>
      </c>
      <c r="C16" s="1">
        <v>8</v>
      </c>
      <c r="D16" s="1">
        <v>12.3</v>
      </c>
      <c r="E16" s="1">
        <v>7</v>
      </c>
    </row>
    <row r="17" spans="1:13" x14ac:dyDescent="0.25">
      <c r="A17" s="1">
        <v>16</v>
      </c>
      <c r="B17" s="1">
        <v>12.34</v>
      </c>
      <c r="C17" s="1">
        <v>9</v>
      </c>
      <c r="D17" s="1">
        <v>12.43</v>
      </c>
      <c r="E17" s="1">
        <v>6</v>
      </c>
    </row>
    <row r="18" spans="1:13" x14ac:dyDescent="0.25">
      <c r="A18" s="1">
        <v>17</v>
      </c>
      <c r="B18" s="1">
        <v>11.91</v>
      </c>
      <c r="C18" s="1">
        <v>10</v>
      </c>
      <c r="D18" s="1">
        <v>12.7</v>
      </c>
      <c r="E18" s="1">
        <v>2</v>
      </c>
    </row>
    <row r="19" spans="1:13" x14ac:dyDescent="0.25">
      <c r="A19" s="1">
        <v>18</v>
      </c>
      <c r="B19" s="1">
        <v>11.81</v>
      </c>
    </row>
    <row r="20" spans="1:13" x14ac:dyDescent="0.25">
      <c r="A20" s="1">
        <v>19</v>
      </c>
      <c r="B20" s="1">
        <v>11.9</v>
      </c>
      <c r="D20" s="1" t="s">
        <v>32</v>
      </c>
      <c r="E20" s="1">
        <f>SUM(E9:E18)</f>
        <v>100</v>
      </c>
    </row>
    <row r="21" spans="1:13" x14ac:dyDescent="0.25">
      <c r="A21" s="1">
        <v>20</v>
      </c>
      <c r="B21" s="1">
        <v>11.81</v>
      </c>
    </row>
    <row r="22" spans="1:13" x14ac:dyDescent="0.25">
      <c r="A22" s="1">
        <v>21</v>
      </c>
      <c r="B22" s="1">
        <v>12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38</v>
      </c>
      <c r="J22" s="1" t="s">
        <v>46</v>
      </c>
      <c r="K22" s="1" t="s">
        <v>39</v>
      </c>
      <c r="L22" s="1" t="s">
        <v>40</v>
      </c>
      <c r="M22" s="1" t="s">
        <v>41</v>
      </c>
    </row>
    <row r="23" spans="1:13" x14ac:dyDescent="0.25">
      <c r="A23" s="1">
        <v>22</v>
      </c>
      <c r="B23" s="1">
        <v>11.99</v>
      </c>
      <c r="D23" s="1">
        <v>11.62</v>
      </c>
      <c r="E23" s="1">
        <f>AVERAGE(D23,D9)</f>
        <v>11.484999999999999</v>
      </c>
      <c r="F23" s="1">
        <f t="array" ref="F23:F29">FREQUENCY(B2:B101,D23:D29)</f>
        <v>9</v>
      </c>
      <c r="G23" s="6">
        <f>_xlfn.NORM.DIST(D23,$H$2,$H$3,TRUE)</f>
        <v>0.11022754489343237</v>
      </c>
      <c r="H23" s="6">
        <v>0</v>
      </c>
      <c r="I23" s="6">
        <f>G23-H23</f>
        <v>0.11022754489343237</v>
      </c>
      <c r="J23" s="6">
        <f>I23*100</f>
        <v>11.022754489343237</v>
      </c>
      <c r="K23" s="6">
        <f>E9-J23</f>
        <v>-10.022754489343237</v>
      </c>
      <c r="L23" s="6">
        <f>K23^2</f>
        <v>100.45560755365001</v>
      </c>
      <c r="M23" s="6">
        <f>L23/J23</f>
        <v>9.1134759148242086</v>
      </c>
    </row>
    <row r="24" spans="1:13" x14ac:dyDescent="0.25">
      <c r="A24" s="1">
        <v>23</v>
      </c>
      <c r="B24" s="1">
        <v>11.45</v>
      </c>
      <c r="D24" s="1">
        <v>11.76</v>
      </c>
      <c r="E24" s="1">
        <f>AVERAGE(D24,D10)</f>
        <v>11.625</v>
      </c>
      <c r="F24" s="1">
        <v>16</v>
      </c>
      <c r="G24" s="6">
        <f t="shared" ref="G24:G29" si="0">_xlfn.NORM.DIST(D24,$H$2,$H$3,TRUE)</f>
        <v>0.24940096496799097</v>
      </c>
      <c r="H24" s="6">
        <f>G23</f>
        <v>0.11022754489343237</v>
      </c>
      <c r="I24" s="6">
        <f t="shared" ref="I24:I29" si="1">G24-H24</f>
        <v>0.1391734200745586</v>
      </c>
      <c r="J24" s="6">
        <f t="shared" ref="J24:J29" si="2">I24*100</f>
        <v>13.91734200745586</v>
      </c>
      <c r="K24" s="6">
        <f t="shared" ref="K24:K29" si="3">E10-J24</f>
        <v>-10.91734200745586</v>
      </c>
      <c r="L24" s="6">
        <f>K24^2</f>
        <v>119.18835650776033</v>
      </c>
      <c r="M24" s="6">
        <f t="shared" ref="M24:M29" si="4">L24/J24</f>
        <v>8.5640172127629128</v>
      </c>
    </row>
    <row r="25" spans="1:13" x14ac:dyDescent="0.25">
      <c r="A25" s="1">
        <v>24</v>
      </c>
      <c r="B25" s="1">
        <v>11.84</v>
      </c>
      <c r="D25" s="1">
        <v>11.89</v>
      </c>
      <c r="E25" s="1">
        <f t="shared" ref="E25:E29" si="5">AVERAGE(D25,D11)</f>
        <v>11.754999999999999</v>
      </c>
      <c r="F25" s="1">
        <v>20</v>
      </c>
      <c r="G25" s="6">
        <f t="shared" si="0"/>
        <v>0.43382533304778403</v>
      </c>
      <c r="H25" s="6">
        <f t="shared" ref="H25:H29" si="6">G24</f>
        <v>0.24940096496799097</v>
      </c>
      <c r="I25" s="6">
        <f t="shared" si="1"/>
        <v>0.18442436807979307</v>
      </c>
      <c r="J25" s="6">
        <f t="shared" si="2"/>
        <v>18.442436807979306</v>
      </c>
      <c r="K25" s="6">
        <f t="shared" si="3"/>
        <v>-13.442436807979306</v>
      </c>
      <c r="L25" s="6">
        <f t="shared" ref="L25:L29" si="7">K25^2</f>
        <v>180.69910733651685</v>
      </c>
      <c r="M25" s="6">
        <f t="shared" si="4"/>
        <v>9.7980060454015252</v>
      </c>
    </row>
    <row r="26" spans="1:13" x14ac:dyDescent="0.25">
      <c r="A26" s="1">
        <v>25</v>
      </c>
      <c r="B26" s="1">
        <v>12</v>
      </c>
      <c r="D26" s="1">
        <v>12.03</v>
      </c>
      <c r="E26" s="1">
        <f t="shared" si="5"/>
        <v>11.895</v>
      </c>
      <c r="F26" s="1">
        <v>23</v>
      </c>
      <c r="G26" s="6">
        <f t="shared" si="0"/>
        <v>0.64888038613253829</v>
      </c>
      <c r="H26" s="6">
        <f t="shared" si="6"/>
        <v>0.43382533304778403</v>
      </c>
      <c r="I26" s="6">
        <f t="shared" si="1"/>
        <v>0.21505505308475426</v>
      </c>
      <c r="J26" s="6">
        <f t="shared" si="2"/>
        <v>21.505505308475424</v>
      </c>
      <c r="K26" s="6">
        <f t="shared" si="3"/>
        <v>-5.5055053084754242</v>
      </c>
      <c r="L26" s="6">
        <f t="shared" si="7"/>
        <v>30.310588701651074</v>
      </c>
      <c r="M26" s="6">
        <f t="shared" si="4"/>
        <v>1.4094339224712624</v>
      </c>
    </row>
    <row r="27" spans="1:13" x14ac:dyDescent="0.25">
      <c r="A27" s="1">
        <v>26</v>
      </c>
      <c r="B27" s="1">
        <v>11.97</v>
      </c>
      <c r="D27" s="1">
        <v>12.16</v>
      </c>
      <c r="E27" s="1">
        <f t="shared" si="5"/>
        <v>12.025</v>
      </c>
      <c r="F27" s="1">
        <v>17</v>
      </c>
      <c r="G27" s="6">
        <f t="shared" si="0"/>
        <v>0.81381215245529936</v>
      </c>
      <c r="H27" s="6">
        <f t="shared" si="6"/>
        <v>0.64888038613253829</v>
      </c>
      <c r="I27" s="6">
        <f t="shared" si="1"/>
        <v>0.16493176632276108</v>
      </c>
      <c r="J27" s="6">
        <f t="shared" si="2"/>
        <v>16.493176632276107</v>
      </c>
      <c r="K27" s="6">
        <f t="shared" si="3"/>
        <v>3.5068233677238929</v>
      </c>
      <c r="L27" s="6">
        <f t="shared" si="7"/>
        <v>12.297810132414346</v>
      </c>
      <c r="M27" s="6">
        <f t="shared" si="4"/>
        <v>0.74563017219789585</v>
      </c>
    </row>
    <row r="28" spans="1:13" x14ac:dyDescent="0.25">
      <c r="A28" s="1">
        <v>27</v>
      </c>
      <c r="B28" s="1">
        <v>11.58</v>
      </c>
      <c r="D28" s="1">
        <v>12.3</v>
      </c>
      <c r="E28" s="1">
        <f t="shared" si="5"/>
        <v>12.164999999999999</v>
      </c>
      <c r="F28" s="1">
        <v>7</v>
      </c>
      <c r="G28" s="6">
        <f t="shared" si="0"/>
        <v>0.92520413097295728</v>
      </c>
      <c r="H28" s="6">
        <f t="shared" si="6"/>
        <v>0.81381215245529936</v>
      </c>
      <c r="I28" s="6">
        <f t="shared" si="1"/>
        <v>0.11139197851765792</v>
      </c>
      <c r="J28" s="6">
        <f t="shared" si="2"/>
        <v>11.139197851765791</v>
      </c>
      <c r="K28" s="6">
        <f t="shared" si="3"/>
        <v>11.860802148234209</v>
      </c>
      <c r="L28" s="6">
        <f t="shared" si="7"/>
        <v>140.67862759955722</v>
      </c>
      <c r="M28" s="6">
        <f t="shared" si="4"/>
        <v>12.629152428355223</v>
      </c>
    </row>
    <row r="29" spans="1:13" x14ac:dyDescent="0.25">
      <c r="A29" s="1">
        <v>28</v>
      </c>
      <c r="B29" s="1">
        <v>11.58</v>
      </c>
      <c r="D29" s="1">
        <v>12.7</v>
      </c>
      <c r="E29" s="1">
        <f t="shared" si="5"/>
        <v>12.43</v>
      </c>
      <c r="F29" s="1">
        <v>8</v>
      </c>
      <c r="G29" s="6">
        <f t="shared" si="0"/>
        <v>0.99869110653136239</v>
      </c>
      <c r="H29" s="6">
        <f t="shared" si="6"/>
        <v>0.92520413097295728</v>
      </c>
      <c r="I29" s="6">
        <f t="shared" si="1"/>
        <v>7.348697555840511E-2</v>
      </c>
      <c r="J29" s="6">
        <f t="shared" si="2"/>
        <v>7.348697555840511</v>
      </c>
      <c r="K29" s="6">
        <f t="shared" si="3"/>
        <v>9.651302444159489</v>
      </c>
      <c r="L29" s="6">
        <f t="shared" si="7"/>
        <v>93.147638868638921</v>
      </c>
      <c r="M29" s="6">
        <f t="shared" si="4"/>
        <v>12.675394266921238</v>
      </c>
    </row>
    <row r="30" spans="1:13" x14ac:dyDescent="0.25">
      <c r="A30" s="1">
        <v>29</v>
      </c>
      <c r="B30" s="1">
        <v>12.16</v>
      </c>
      <c r="F30" s="1">
        <f>SUM(F23:F29)</f>
        <v>100</v>
      </c>
      <c r="L30" s="1" t="s">
        <v>43</v>
      </c>
    </row>
    <row r="31" spans="1:13" x14ac:dyDescent="0.25">
      <c r="A31" s="1">
        <v>30</v>
      </c>
      <c r="B31" s="1">
        <v>11.35</v>
      </c>
      <c r="L31" s="1" t="s">
        <v>42</v>
      </c>
      <c r="M31" s="4">
        <f>_xlfn.CHISQ.INV(0.95,4)</f>
        <v>9.4877290367811575</v>
      </c>
    </row>
    <row r="32" spans="1:13" x14ac:dyDescent="0.25">
      <c r="A32" s="1">
        <v>31</v>
      </c>
      <c r="B32" s="1">
        <v>12.15</v>
      </c>
      <c r="F32" s="10" t="s">
        <v>44</v>
      </c>
      <c r="G32" s="10"/>
    </row>
    <row r="33" spans="1:10" x14ac:dyDescent="0.25">
      <c r="A33" s="1">
        <v>32</v>
      </c>
      <c r="B33" s="1">
        <v>11.78</v>
      </c>
      <c r="F33" s="10" t="s">
        <v>45</v>
      </c>
      <c r="G33" s="10"/>
      <c r="H33" s="10"/>
      <c r="I33" s="10"/>
      <c r="J33" s="10"/>
    </row>
    <row r="34" spans="1:10" x14ac:dyDescent="0.25">
      <c r="A34" s="1">
        <v>33</v>
      </c>
      <c r="B34" s="1">
        <v>11.42</v>
      </c>
    </row>
    <row r="35" spans="1:10" x14ac:dyDescent="0.25">
      <c r="A35" s="1">
        <v>34</v>
      </c>
      <c r="B35" s="1">
        <v>11.8</v>
      </c>
    </row>
    <row r="36" spans="1:10" x14ac:dyDescent="0.25">
      <c r="A36" s="1">
        <v>35</v>
      </c>
      <c r="B36" s="1">
        <v>11.85</v>
      </c>
    </row>
    <row r="37" spans="1:10" x14ac:dyDescent="0.25">
      <c r="A37" s="1">
        <v>36</v>
      </c>
      <c r="B37" s="1">
        <v>12.15</v>
      </c>
    </row>
    <row r="38" spans="1:10" x14ac:dyDescent="0.25">
      <c r="A38" s="1">
        <v>37</v>
      </c>
      <c r="B38" s="1">
        <v>12.03</v>
      </c>
    </row>
    <row r="39" spans="1:10" x14ac:dyDescent="0.25">
      <c r="A39" s="1">
        <v>38</v>
      </c>
      <c r="B39" s="1">
        <v>11.74</v>
      </c>
    </row>
    <row r="40" spans="1:10" x14ac:dyDescent="0.25">
      <c r="A40" s="1">
        <v>39</v>
      </c>
      <c r="B40" s="1">
        <v>11.73</v>
      </c>
    </row>
    <row r="41" spans="1:10" x14ac:dyDescent="0.25">
      <c r="A41" s="1">
        <v>40</v>
      </c>
      <c r="B41" s="1">
        <v>11.74</v>
      </c>
    </row>
    <row r="42" spans="1:10" x14ac:dyDescent="0.25">
      <c r="A42" s="1">
        <v>41</v>
      </c>
      <c r="B42" s="1">
        <v>11.64</v>
      </c>
    </row>
    <row r="43" spans="1:10" x14ac:dyDescent="0.25">
      <c r="A43" s="1">
        <v>42</v>
      </c>
      <c r="B43" s="1">
        <v>11.7</v>
      </c>
    </row>
    <row r="44" spans="1:10" x14ac:dyDescent="0.25">
      <c r="A44" s="1">
        <v>43</v>
      </c>
      <c r="B44" s="1">
        <v>11.9</v>
      </c>
    </row>
    <row r="45" spans="1:10" x14ac:dyDescent="0.25">
      <c r="A45" s="1">
        <v>44</v>
      </c>
      <c r="B45" s="1">
        <v>12.15</v>
      </c>
    </row>
    <row r="46" spans="1:10" x14ac:dyDescent="0.25">
      <c r="A46" s="1">
        <v>45</v>
      </c>
      <c r="B46" s="1">
        <v>11.93</v>
      </c>
    </row>
    <row r="47" spans="1:10" x14ac:dyDescent="0.25">
      <c r="A47" s="1">
        <v>46</v>
      </c>
      <c r="B47" s="1">
        <v>12.25</v>
      </c>
    </row>
    <row r="48" spans="1:10" x14ac:dyDescent="0.25">
      <c r="A48" s="1">
        <v>47</v>
      </c>
      <c r="B48" s="1">
        <v>12.1</v>
      </c>
    </row>
    <row r="49" spans="1:2" x14ac:dyDescent="0.25">
      <c r="A49" s="1">
        <v>48</v>
      </c>
      <c r="B49" s="1">
        <v>11.81</v>
      </c>
    </row>
    <row r="50" spans="1:2" x14ac:dyDescent="0.25">
      <c r="A50" s="1">
        <v>49</v>
      </c>
      <c r="B50" s="1">
        <v>11.94</v>
      </c>
    </row>
    <row r="51" spans="1:2" x14ac:dyDescent="0.25">
      <c r="A51" s="1">
        <v>50</v>
      </c>
      <c r="B51" s="1">
        <v>12.2</v>
      </c>
    </row>
    <row r="52" spans="1:2" x14ac:dyDescent="0.25">
      <c r="A52" s="1">
        <v>51</v>
      </c>
      <c r="B52" s="1">
        <v>12.1</v>
      </c>
    </row>
    <row r="53" spans="1:2" x14ac:dyDescent="0.25">
      <c r="A53" s="1">
        <v>52</v>
      </c>
      <c r="B53" s="1">
        <v>11.79</v>
      </c>
    </row>
    <row r="54" spans="1:2" x14ac:dyDescent="0.25">
      <c r="A54" s="1">
        <v>53</v>
      </c>
      <c r="B54" s="1">
        <v>12.08</v>
      </c>
    </row>
    <row r="55" spans="1:2" x14ac:dyDescent="0.25">
      <c r="A55" s="1">
        <v>54</v>
      </c>
      <c r="B55" s="1">
        <v>12.7</v>
      </c>
    </row>
    <row r="56" spans="1:2" x14ac:dyDescent="0.25">
      <c r="A56" s="1">
        <v>55</v>
      </c>
      <c r="B56" s="1">
        <v>12.42</v>
      </c>
    </row>
    <row r="57" spans="1:2" x14ac:dyDescent="0.25">
      <c r="A57" s="1">
        <v>56</v>
      </c>
      <c r="B57" s="1">
        <v>11.65</v>
      </c>
    </row>
    <row r="58" spans="1:2" x14ac:dyDescent="0.25">
      <c r="A58" s="1">
        <v>57</v>
      </c>
      <c r="B58" s="1">
        <v>12.16</v>
      </c>
    </row>
    <row r="59" spans="1:2" x14ac:dyDescent="0.25">
      <c r="A59" s="1">
        <v>58</v>
      </c>
      <c r="B59" s="1">
        <v>12.54</v>
      </c>
    </row>
    <row r="60" spans="1:2" x14ac:dyDescent="0.25">
      <c r="A60" s="1">
        <v>59</v>
      </c>
      <c r="B60" s="1">
        <v>11.9</v>
      </c>
    </row>
    <row r="61" spans="1:2" x14ac:dyDescent="0.25">
      <c r="A61" s="1">
        <v>60</v>
      </c>
      <c r="B61" s="1">
        <v>12.14</v>
      </c>
    </row>
    <row r="62" spans="1:2" x14ac:dyDescent="0.25">
      <c r="A62" s="1">
        <v>61</v>
      </c>
      <c r="B62" s="1">
        <v>12.09</v>
      </c>
    </row>
    <row r="63" spans="1:2" x14ac:dyDescent="0.25">
      <c r="A63" s="1">
        <v>62</v>
      </c>
      <c r="B63" s="1">
        <v>11.79</v>
      </c>
    </row>
    <row r="64" spans="1:2" x14ac:dyDescent="0.25">
      <c r="A64" s="1">
        <v>63</v>
      </c>
      <c r="B64" s="1">
        <v>11.86</v>
      </c>
    </row>
    <row r="65" spans="1:2" x14ac:dyDescent="0.25">
      <c r="A65" s="1">
        <v>64</v>
      </c>
      <c r="B65" s="1">
        <v>11.79</v>
      </c>
    </row>
    <row r="66" spans="1:2" x14ac:dyDescent="0.25">
      <c r="A66" s="1">
        <v>65</v>
      </c>
      <c r="B66" s="1">
        <v>11.98</v>
      </c>
    </row>
    <row r="67" spans="1:2" x14ac:dyDescent="0.25">
      <c r="A67" s="1">
        <v>66</v>
      </c>
      <c r="B67" s="1">
        <v>11.76</v>
      </c>
    </row>
    <row r="68" spans="1:2" x14ac:dyDescent="0.25">
      <c r="A68" s="1">
        <v>67</v>
      </c>
      <c r="B68" s="1">
        <v>12.39</v>
      </c>
    </row>
    <row r="69" spans="1:2" x14ac:dyDescent="0.25">
      <c r="A69" s="1">
        <v>68</v>
      </c>
      <c r="B69" s="1">
        <v>12.13</v>
      </c>
    </row>
    <row r="70" spans="1:2" x14ac:dyDescent="0.25">
      <c r="A70" s="1">
        <v>69</v>
      </c>
      <c r="B70" s="1">
        <v>12.2</v>
      </c>
    </row>
    <row r="71" spans="1:2" x14ac:dyDescent="0.25">
      <c r="A71" s="1">
        <v>70</v>
      </c>
      <c r="B71" s="1">
        <v>11.84</v>
      </c>
    </row>
    <row r="72" spans="1:2" x14ac:dyDescent="0.25">
      <c r="A72" s="1">
        <v>71</v>
      </c>
      <c r="B72" s="1">
        <v>11.52</v>
      </c>
    </row>
    <row r="73" spans="1:2" x14ac:dyDescent="0.25">
      <c r="A73" s="1">
        <v>72</v>
      </c>
      <c r="B73" s="1">
        <v>11.78</v>
      </c>
    </row>
    <row r="74" spans="1:2" x14ac:dyDescent="0.25">
      <c r="A74" s="1">
        <v>73</v>
      </c>
      <c r="B74" s="1">
        <v>12.03</v>
      </c>
    </row>
    <row r="75" spans="1:2" x14ac:dyDescent="0.25">
      <c r="A75" s="1">
        <v>74</v>
      </c>
      <c r="B75" s="1">
        <v>11.65</v>
      </c>
    </row>
    <row r="76" spans="1:2" x14ac:dyDescent="0.25">
      <c r="A76" s="1">
        <v>75</v>
      </c>
      <c r="B76" s="1">
        <v>11.72</v>
      </c>
    </row>
    <row r="77" spans="1:2" x14ac:dyDescent="0.25">
      <c r="A77" s="1">
        <v>76</v>
      </c>
      <c r="B77" s="1">
        <v>12.27</v>
      </c>
    </row>
    <row r="78" spans="1:2" x14ac:dyDescent="0.25">
      <c r="A78" s="1">
        <v>77</v>
      </c>
      <c r="B78" s="1">
        <v>12.11</v>
      </c>
    </row>
    <row r="79" spans="1:2" x14ac:dyDescent="0.25">
      <c r="A79" s="1">
        <v>78</v>
      </c>
      <c r="B79" s="1">
        <v>11.98</v>
      </c>
    </row>
    <row r="80" spans="1:2" x14ac:dyDescent="0.25">
      <c r="A80" s="1">
        <v>79</v>
      </c>
      <c r="B80" s="1">
        <v>11.67</v>
      </c>
    </row>
    <row r="81" spans="1:2" x14ac:dyDescent="0.25">
      <c r="A81" s="1">
        <v>80</v>
      </c>
      <c r="B81" s="1">
        <v>12.25</v>
      </c>
    </row>
    <row r="82" spans="1:2" x14ac:dyDescent="0.25">
      <c r="A82" s="1">
        <v>81</v>
      </c>
      <c r="B82" s="1">
        <v>11.79</v>
      </c>
    </row>
    <row r="83" spans="1:2" x14ac:dyDescent="0.25">
      <c r="A83" s="1">
        <v>82</v>
      </c>
      <c r="B83" s="1">
        <v>12.16</v>
      </c>
    </row>
    <row r="84" spans="1:2" x14ac:dyDescent="0.25">
      <c r="A84" s="1">
        <v>83</v>
      </c>
      <c r="B84" s="1">
        <v>12.25</v>
      </c>
    </row>
    <row r="85" spans="1:2" x14ac:dyDescent="0.25">
      <c r="A85" s="1">
        <v>84</v>
      </c>
      <c r="B85" s="1">
        <v>11.91</v>
      </c>
    </row>
    <row r="86" spans="1:2" x14ac:dyDescent="0.25">
      <c r="A86" s="1">
        <v>85</v>
      </c>
      <c r="B86" s="1">
        <v>11.72</v>
      </c>
    </row>
    <row r="87" spans="1:2" x14ac:dyDescent="0.25">
      <c r="A87" s="1">
        <v>86</v>
      </c>
      <c r="B87" s="1">
        <v>11.9</v>
      </c>
    </row>
    <row r="88" spans="1:2" x14ac:dyDescent="0.25">
      <c r="A88" s="1">
        <v>87</v>
      </c>
      <c r="B88" s="1">
        <v>11.74</v>
      </c>
    </row>
    <row r="89" spans="1:2" x14ac:dyDescent="0.25">
      <c r="A89" s="1">
        <v>88</v>
      </c>
      <c r="B89" s="1">
        <v>12.09</v>
      </c>
    </row>
    <row r="90" spans="1:2" x14ac:dyDescent="0.25">
      <c r="A90" s="1">
        <v>89</v>
      </c>
      <c r="B90" s="1">
        <v>11.66</v>
      </c>
    </row>
    <row r="91" spans="1:2" x14ac:dyDescent="0.25">
      <c r="A91" s="1">
        <v>90</v>
      </c>
      <c r="B91" s="1">
        <v>11.84</v>
      </c>
    </row>
    <row r="92" spans="1:2" x14ac:dyDescent="0.25">
      <c r="A92" s="1">
        <v>91</v>
      </c>
      <c r="B92" s="1">
        <v>11.84</v>
      </c>
    </row>
    <row r="93" spans="1:2" x14ac:dyDescent="0.25">
      <c r="A93" s="1">
        <v>92</v>
      </c>
      <c r="B93" s="1">
        <v>11.83</v>
      </c>
    </row>
    <row r="94" spans="1:2" x14ac:dyDescent="0.25">
      <c r="A94" s="1">
        <v>93</v>
      </c>
      <c r="B94" s="1">
        <v>12.03</v>
      </c>
    </row>
    <row r="95" spans="1:2" x14ac:dyDescent="0.25">
      <c r="A95" s="1">
        <v>94</v>
      </c>
      <c r="B95" s="1">
        <v>11.96</v>
      </c>
    </row>
    <row r="96" spans="1:2" x14ac:dyDescent="0.25">
      <c r="A96" s="1">
        <v>95</v>
      </c>
      <c r="B96" s="1">
        <v>12.4</v>
      </c>
    </row>
    <row r="97" spans="1:2" x14ac:dyDescent="0.25">
      <c r="A97" s="1">
        <v>96</v>
      </c>
      <c r="B97" s="1">
        <v>11.81</v>
      </c>
    </row>
    <row r="98" spans="1:2" x14ac:dyDescent="0.25">
      <c r="A98" s="1">
        <v>97</v>
      </c>
      <c r="B98" s="1">
        <v>11.92</v>
      </c>
    </row>
    <row r="99" spans="1:2" x14ac:dyDescent="0.25">
      <c r="A99" s="1">
        <v>98</v>
      </c>
      <c r="B99" s="1">
        <v>11.84</v>
      </c>
    </row>
    <row r="100" spans="1:2" x14ac:dyDescent="0.25">
      <c r="A100" s="1">
        <v>99</v>
      </c>
      <c r="B100" s="1">
        <v>12.4</v>
      </c>
    </row>
    <row r="101" spans="1:2" x14ac:dyDescent="0.25">
      <c r="A101" s="1">
        <v>100</v>
      </c>
      <c r="B101" s="1">
        <v>11.93</v>
      </c>
    </row>
  </sheetData>
  <mergeCells count="2">
    <mergeCell ref="F32:G32"/>
    <mergeCell ref="F33:J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2021-04-23T03:56:02Z</dcterms:modified>
</cp:coreProperties>
</file>