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HW\3_course\OptimizationMethods\"/>
    </mc:Choice>
  </mc:AlternateContent>
  <xr:revisionPtr revIDLastSave="0" documentId="13_ncr:1_{CAD3408B-F980-47AC-99A9-5C6AFDA224A7}" xr6:coauthVersionLast="47" xr6:coauthVersionMax="47" xr10:uidLastSave="{00000000-0000-0000-0000-000000000000}"/>
  <bookViews>
    <workbookView xWindow="40755" yWindow="7860" windowWidth="19200" windowHeight="21000" activeTab="2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3" i="2" l="1"/>
  <c r="J78" i="3"/>
  <c r="B65" i="2"/>
  <c r="B78" i="3"/>
  <c r="I78" i="3"/>
  <c r="E78" i="3"/>
  <c r="F78" i="3"/>
  <c r="G78" i="3"/>
  <c r="H78" i="3"/>
  <c r="F42" i="2"/>
  <c r="C55" i="2"/>
  <c r="C41" i="2"/>
  <c r="C78" i="3"/>
  <c r="D78" i="3"/>
  <c r="A60" i="3" a="1"/>
  <c r="A60" i="3" s="1"/>
  <c r="E69" i="2"/>
  <c r="I63" i="2"/>
  <c r="I56" i="2"/>
  <c r="I60" i="2"/>
  <c r="I57" i="2"/>
  <c r="I58" i="2"/>
  <c r="I59" i="2"/>
  <c r="I61" i="2"/>
  <c r="I62" i="2"/>
  <c r="I55" i="2"/>
  <c r="H56" i="2"/>
  <c r="H57" i="2"/>
  <c r="H58" i="2"/>
  <c r="H59" i="2"/>
  <c r="H60" i="2"/>
  <c r="H61" i="2"/>
  <c r="H62" i="2"/>
  <c r="H55" i="2"/>
  <c r="G56" i="2"/>
  <c r="G57" i="2"/>
  <c r="G58" i="2"/>
  <c r="G59" i="2"/>
  <c r="G60" i="2"/>
  <c r="G61" i="2"/>
  <c r="G62" i="2"/>
  <c r="G55" i="2"/>
  <c r="C56" i="2"/>
  <c r="C57" i="2"/>
  <c r="C58" i="2"/>
  <c r="C59" i="2"/>
  <c r="C60" i="2"/>
  <c r="C61" i="2"/>
  <c r="C62" i="2"/>
  <c r="I49" i="2"/>
  <c r="I43" i="2"/>
  <c r="I42" i="2"/>
  <c r="I44" i="2"/>
  <c r="I45" i="2"/>
  <c r="I46" i="2"/>
  <c r="I47" i="2"/>
  <c r="I48" i="2"/>
  <c r="I41" i="2"/>
  <c r="G43" i="2"/>
  <c r="G42" i="2"/>
  <c r="G44" i="2"/>
  <c r="G45" i="2"/>
  <c r="G49" i="2" s="1"/>
  <c r="G46" i="2"/>
  <c r="G47" i="2"/>
  <c r="G48" i="2"/>
  <c r="G41" i="2"/>
  <c r="F49" i="2"/>
  <c r="F43" i="2"/>
  <c r="F44" i="2"/>
  <c r="F45" i="2"/>
  <c r="F46" i="2"/>
  <c r="F47" i="2"/>
  <c r="F48" i="2"/>
  <c r="F41" i="2"/>
  <c r="C43" i="2"/>
  <c r="C42" i="2"/>
  <c r="C44" i="2"/>
  <c r="C45" i="2"/>
  <c r="C46" i="2"/>
  <c r="C47" i="2"/>
  <c r="C48" i="2"/>
  <c r="G35" i="2"/>
  <c r="G29" i="2"/>
  <c r="G30" i="2"/>
  <c r="G31" i="2"/>
  <c r="G32" i="2"/>
  <c r="G33" i="2"/>
  <c r="G34" i="2"/>
  <c r="G28" i="2"/>
  <c r="G27" i="2"/>
  <c r="F31" i="2"/>
  <c r="F28" i="2"/>
  <c r="F27" i="2"/>
  <c r="E32" i="2"/>
  <c r="E28" i="2"/>
  <c r="E27" i="2"/>
  <c r="C29" i="2"/>
  <c r="C30" i="2"/>
  <c r="C31" i="2"/>
  <c r="C32" i="2"/>
  <c r="C33" i="2"/>
  <c r="C34" i="2"/>
  <c r="C28" i="2"/>
  <c r="C27" i="2"/>
  <c r="D27" i="2"/>
  <c r="H27" i="2"/>
  <c r="I27" i="2"/>
  <c r="J27" i="2"/>
  <c r="K27" i="2"/>
  <c r="L27" i="2"/>
  <c r="L41" i="2" s="1"/>
  <c r="L55" i="2" s="1"/>
  <c r="M27" i="2"/>
  <c r="M41" i="2" s="1"/>
  <c r="M55" i="2" s="1"/>
  <c r="N27" i="2"/>
  <c r="N41" i="2" s="1"/>
  <c r="N55" i="2" s="1"/>
  <c r="F35" i="2"/>
  <c r="K41" i="2"/>
  <c r="K55" i="2" s="1"/>
  <c r="D56" i="2"/>
  <c r="J41" i="2"/>
  <c r="H41" i="2"/>
  <c r="E35" i="2"/>
  <c r="F29" i="2"/>
  <c r="F30" i="2"/>
  <c r="F32" i="2"/>
  <c r="F33" i="2"/>
  <c r="F34" i="2"/>
  <c r="E29" i="2"/>
  <c r="E30" i="2"/>
  <c r="E31" i="2"/>
  <c r="E33" i="2"/>
  <c r="E34" i="2"/>
  <c r="E21" i="2"/>
  <c r="F21" i="2"/>
  <c r="D21" i="2"/>
  <c r="K78" i="3" l="1"/>
  <c r="H67" i="3"/>
  <c r="G67" i="3"/>
  <c r="F67" i="3"/>
  <c r="E63" i="3"/>
  <c r="C63" i="3"/>
  <c r="H60" i="3"/>
  <c r="E61" i="3"/>
  <c r="G63" i="3"/>
  <c r="E65" i="3"/>
  <c r="C61" i="3"/>
  <c r="B65" i="3"/>
  <c r="A63" i="3"/>
  <c r="H62" i="3"/>
  <c r="G66" i="3"/>
  <c r="G64" i="3"/>
  <c r="G62" i="3"/>
  <c r="G60" i="3"/>
  <c r="F66" i="3"/>
  <c r="F64" i="3"/>
  <c r="F62" i="3"/>
  <c r="F60" i="3"/>
  <c r="E66" i="3"/>
  <c r="E64" i="3"/>
  <c r="E62" i="3"/>
  <c r="E60" i="3"/>
  <c r="H61" i="3"/>
  <c r="D61" i="3"/>
  <c r="H65" i="3"/>
  <c r="F61" i="3"/>
  <c r="D65" i="3"/>
  <c r="C65" i="3"/>
  <c r="C60" i="3"/>
  <c r="G65" i="3"/>
  <c r="F63" i="3"/>
  <c r="E67" i="3"/>
  <c r="D67" i="3"/>
  <c r="B67" i="3"/>
  <c r="B61" i="3"/>
  <c r="A67" i="3"/>
  <c r="A61" i="3"/>
  <c r="H64" i="3"/>
  <c r="D66" i="3"/>
  <c r="D64" i="3"/>
  <c r="D60" i="3"/>
  <c r="C66" i="3"/>
  <c r="C64" i="3"/>
  <c r="C62" i="3"/>
  <c r="B66" i="3"/>
  <c r="B64" i="3"/>
  <c r="B62" i="3"/>
  <c r="B60" i="3"/>
  <c r="H63" i="3"/>
  <c r="G61" i="3"/>
  <c r="F65" i="3"/>
  <c r="D63" i="3"/>
  <c r="C67" i="3"/>
  <c r="B63" i="3"/>
  <c r="A65" i="3"/>
  <c r="H66" i="3"/>
  <c r="D62" i="3"/>
  <c r="A66" i="3"/>
  <c r="A64" i="3"/>
  <c r="A62" i="3"/>
  <c r="E49" i="2"/>
  <c r="H63" i="2"/>
  <c r="C35" i="2"/>
  <c r="C49" i="2"/>
  <c r="C63" i="2" l="1"/>
</calcChain>
</file>

<file path=xl/sharedStrings.xml><?xml version="1.0" encoding="utf-8"?>
<sst xmlns="http://schemas.openxmlformats.org/spreadsheetml/2006/main" count="194" uniqueCount="91">
  <si>
    <t>№ вар.</t>
  </si>
  <si>
    <t>H1</t>
  </si>
  <si>
    <t>H2</t>
  </si>
  <si>
    <t>H3</t>
  </si>
  <si>
    <t>Э1</t>
  </si>
  <si>
    <t>Э2</t>
  </si>
  <si>
    <t>Э3</t>
  </si>
  <si>
    <t>B1</t>
  </si>
  <si>
    <t>B2</t>
  </si>
  <si>
    <t>B3</t>
  </si>
  <si>
    <t>B4</t>
  </si>
  <si>
    <t>B5</t>
  </si>
  <si>
    <t>не менее 6</t>
  </si>
  <si>
    <t>ВИДЫ РЕСУРСОВ</t>
  </si>
  <si>
    <t>Обсадные трубы</t>
  </si>
  <si>
    <t>Хим. Реагенты</t>
  </si>
  <si>
    <t>Глина и глинопорошок</t>
  </si>
  <si>
    <t>Талевый канат</t>
  </si>
  <si>
    <t>ГСМ</t>
  </si>
  <si>
    <t>Экономический-эффект, при строительстве</t>
  </si>
  <si>
    <t>Заплонированое строиельство скважин</t>
  </si>
  <si>
    <t>Категории скважин</t>
  </si>
  <si>
    <t>I</t>
  </si>
  <si>
    <t>III</t>
  </si>
  <si>
    <t>II</t>
  </si>
  <si>
    <t>Материально-технические ресурсы (в тоннах)</t>
  </si>
  <si>
    <t>&lt;=16</t>
  </si>
  <si>
    <t>&lt;=14</t>
  </si>
  <si>
    <t>&lt;=6</t>
  </si>
  <si>
    <t>Без. пер</t>
  </si>
  <si>
    <t>Cj</t>
  </si>
  <si>
    <t>B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</si>
  <si>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</si>
  <si>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</si>
  <si>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</si>
  <si>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</si>
  <si>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</si>
  <si>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</si>
  <si>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</si>
  <si>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</si>
  <si>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</si>
  <si>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</si>
  <si>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</si>
  <si>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X4</t>
  </si>
  <si>
    <t>X5</t>
  </si>
  <si>
    <t>X6</t>
  </si>
  <si>
    <t>X7</t>
  </si>
  <si>
    <t>X8</t>
  </si>
  <si>
    <t>X9</t>
  </si>
  <si>
    <t>X10</t>
  </si>
  <si>
    <t>X11</t>
  </si>
  <si>
    <t>F(X(0))</t>
  </si>
  <si>
    <t>Таблица 4</t>
  </si>
  <si>
    <t>Таблица 5</t>
  </si>
  <si>
    <t>Таблица 6</t>
  </si>
  <si>
    <t>X1</t>
  </si>
  <si>
    <t>X2</t>
  </si>
  <si>
    <t>Таблица 7</t>
  </si>
  <si>
    <t>x3</t>
  </si>
  <si>
    <t>F(X)=187*5,49+131*683,9+88*0</t>
  </si>
  <si>
    <t>Двойственная задача</t>
  </si>
  <si>
    <t>Транспонированная матрица А</t>
  </si>
  <si>
    <t>450y1+45y2+130y3+20y4+46y5+y6 &gt;= 187</t>
  </si>
  <si>
    <t>200y1+30y2+70y3+15y4+30y5+y8 &gt;= 88</t>
  </si>
  <si>
    <t>300y1+40y2+130y3+20y4+46y5+y7 &gt;= 131</t>
  </si>
  <si>
    <t>4910y1+575y2+1545t3+268y4+605y5+16y6+14y7+6y8 -&gt; min</t>
  </si>
  <si>
    <t xml:space="preserve">y1 = </t>
  </si>
  <si>
    <t xml:space="preserve">y2 = </t>
  </si>
  <si>
    <t>y3 =</t>
  </si>
  <si>
    <t xml:space="preserve">y4 = </t>
  </si>
  <si>
    <t xml:space="preserve">y5 = </t>
  </si>
  <si>
    <t xml:space="preserve">y6 = </t>
  </si>
  <si>
    <t xml:space="preserve">y7 = </t>
  </si>
  <si>
    <t xml:space="preserve">y8 = </t>
  </si>
  <si>
    <t>Составим матрицу А</t>
  </si>
  <si>
    <t>A=(A1,A5,A2,A7,A8,A9,A10,A11)=</t>
  </si>
  <si>
    <t>Обратная матрица D=A</t>
  </si>
  <si>
    <t>X3</t>
  </si>
  <si>
    <t>Оптимальный план двойственной задачи равен</t>
  </si>
  <si>
    <t>Z(Y)</t>
  </si>
  <si>
    <t>450*10,6+300*0,33+200*0,13=4894&lt;4910</t>
  </si>
  <si>
    <t>45*10,6+40*0,33+30*0,13=494&lt;575</t>
  </si>
  <si>
    <t>130*10,4+110*0,33+70*0,13=1397&lt;1545</t>
  </si>
  <si>
    <t>20*10,4+16*0,33+15*0,13=215&lt;268</t>
  </si>
  <si>
    <t>46*10,4+36*0,33+30*0,13=494&lt;605</t>
  </si>
  <si>
    <t>1*10,4+0*0,33+0*0,13=10,4</t>
  </si>
  <si>
    <t>0*10,4+1*0,33+0*0,13=0,33</t>
  </si>
  <si>
    <t>0*10,4+0*0,33+1*0,13=0,13</t>
  </si>
  <si>
    <r>
      <rPr>
        <b/>
        <sz val="11"/>
        <color theme="1"/>
        <rFont val="Calibri"/>
        <family val="2"/>
        <charset val="204"/>
        <scheme val="minor"/>
      </rPr>
      <t>Проведём всесторонний анализ полученных оптимальных решений.</t>
    </r>
    <r>
      <rPr>
        <sz val="11"/>
        <color theme="1"/>
        <rFont val="Calibri"/>
        <family val="2"/>
        <scheme val="minor"/>
      </rPr>
      <t xml:space="preserve">
Анализ оптимального плана.
В оптимальный план вошла дополнительная переменная x7. Следовательно, при реализации такого плана имеются недоиспользованные ресурсы 1-го вида в количестве 16.
В оптимальный план вошла дополнительная переменная x8. Следовательно, при реализации такого плана имеются недоиспользованные ресурсы 2-го вида в количестве 81.
В оптимальный план вошла дополнительная переменная x9. Следовательно, при реализации такого плана имеются недоиспользованные ресурсы 3-го вида в количестве 148.
В оптимальный план вошла дополнительная переменная x10. Следовательно, при реализации такого плана имеются недоиспользованные ресурсы 4-го вида в количестве 53.
В оптимальный план вошла дополнительная переменная x11. Следовательно, при реализации такого плана имеются недоиспользованные ресурсы 5-го вида в количестве 111.
Значение 0 в столбце x1 означает,что теневая цена (двойственная оценка) равна y1=187.
Значение 0 в столбце x2 означает,что теневая цена (двойственная оценка) равна y3=88.
Значение 0 в столбце x3 означает,что теневая цена (двойственная оценка) равна y2=131.
Значение 0 в столбце x4 означает, что использование x1 - выгодно.
Значение 0 в столбце x5 означает, что использование x2 - выгодно.
Значение 0 в столбце x6 означает, что использование x3 - выгодно.
Значение 0 в столбце x7 означает, что теневая цена (двойственная оценка) равна y7=0.
Значение 0 в столбце x8 означает, что теневая цена (двойственная оценка) равна y8=0.
Значение 0 в столбце x9 означает, что теневая цена (двойственная оценка) равна y6=0.
Значение 0 в столбце x10 означает, что теневая цена (двойственная оценка) равна y7=0.
Значение 0 в столбце x11 означает, что теневая цена (двойственная оценка) равна y8=0.</t>
    </r>
  </si>
  <si>
    <t>1-ое ограничение выполняется как строгое неравенство, т.е. ресурс 1-го вида израсходован не полностью. Значит, этот ресурс не является дефицитным и его оценка в оптимальном плане y1 = 0.
Неиспользованный экономический резерв ресурса 1 составляет 16 (4910-4894).
Этот резерв не может быть использован в оптимальном плане, но указывает на возможность изменений в объекте моделирования (например, резерв ресурса можно продать или сдать в аренду).
2-ое ограничение выполняется как строгое неравенство, т.е. ресурс 2-го вида израсходован не полностью. Значит, этот ресурс не является дефицитным и его оценка в оптимальном плане y2 = 0.
Неиспользованный экономический резерв ресурса 2 составляет 81 (575-494).
Этот резерв не может быть использован в оптимальном плане, но указывает на возможность изменений в объекте моделирования (например, резерв ресурса можно продать или сдать в аренду).
3-ое ограничение выполняется как строгое неравенство, т.е. ресурс 3-го вида израсходован не полностью. Значит, этот ресурс не является дефицитным и его оценка в оптимальном плане y3 = 0.
Неиспользованный экономический резерв ресурса 3 составляет 148 (1545-1397).
Этот резерв не может быть использован в оптимальном плане, но указывает на возможность изменений в объекте моделирования (например, резерв ресурса можно продать или сдать в аренду).
4-ое ограничение выполняется как строгое неравенство, т.е. ресурс 4-го вида израсходован не полностью. Значит, этот ресурс не является дефицитным и его оценка в оптимальном плане y4 = 0.
Неиспользованный экономический резерв ресурса 4 составляет 53 (268-215).
Этот резерв не может быть использован в оптимальном плане, но указывает на возможность изменений в объекте моделирования (например, резерв ресурса можно продать или сдать в аренду).
5-ое ограничение выполняется как строгое неравенство, т.е. ресурс 5-го вида израсходован не полностью. Значит, этот ресурс не является дефицитным и его оценка в оптимальном плане y5 = 0.
Неиспользованный экономический резерв ресурса 5 составляет 111 (605-494).
Этот резерв не может быть использован в оптимальном плане, но указывает на возможность изменений в объекте моделирования (например, резерв ресурса можно продать или сдать в аренду).
7-ое ограничение прямой задачи выполняется как равенство. Это означает, что 4-й ресурс полностью используется в оптимальном плане, является дефицитным и его оценка согласно второй теореме двойственности отлична от нуля (y4≠ 0).
8-ое ограничение прямой задачи выполняется как равенство. Это означает, что 5-й ресурс полностью используется в оптимальном плане, является дефицитным и его оценка согласно второй теореме двойственности отлична от нуля (y5 ≠ 0).
9-ое ограничение прямой задачи выполняется как равенство. Это означает, что 6-й ресурс полностью используется в оптимальном плане, является дефицитным и его оценка согласно второй теореме двойственности отлична от нуля (y6 ≠ 0).
Двойственные оценки отражают сравнительную дефицитность различных видов ресурсов в отношении принятого в задаче показателя эффективности. Оценки показывают, какие ресурсы являются более дефицитными, (они будут иметь самые высокие оценки), какие менее дефицитными и какие совсем недефицитны (избыточны) - они будут равны нулю.
Применяя теорему двойственности, получим решение двойственной задачи по известному решению исходной задачи. Найдем решение двойственной задачи у* воспользовавшись второй теоремой двойственности и известным оптимальным планом х*
y1 = 0, y2 = 0, y3 = 0, y7 = 0, y8 = 0
450y1+45y2+130y3+20y4+46y5+y6 = 187
300y1+40y2+110y3+16y4+36y5+y7 = 131
200y1+30y2+70y3+15y4+30y5+y8 = 88
4750y1+590y2+1525y3+268y4+600y5+5y6+2y7+8y8 → min
или
y6 = 187
y7 = 131
y8 = 88
4910y1+575y2+1545y3+268y4+605y5+16y6+14y7+6y8 → min</t>
  </si>
  <si>
    <t>Y=C*A^-1=(10.6,0,3.3,0.13,0,0,0,0,0)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</si>
</sst>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5"/>
      <color rgb="FF212529"/>
      <name val="Lora"/>
      <charset val="204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1"/>
      <color theme="0"/>
      <name val="Calibri"/>
      <family val="2"/>
      <scheme val="minor"/>
    </font>
    <font>
      <sz val="12"/>
      <color theme="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textRotation="90" wrapText="1"/>
    </xf>
    <xf numFmtId="0" fontId="6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2" fillId="4" borderId="3" xfId="0" applyNumberFormat="1" applyFont="1" applyFill="1" applyBorder="1" applyAlignment="1">
      <alignment horizontal="center" vertical="center"/>
    </xf>
    <xf numFmtId="2" fontId="0" fillId="4" borderId="3" xfId="0" applyNumberForma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2" fontId="0" fillId="3" borderId="3" xfId="0" applyNumberFormat="1" applyFill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164" fontId="2" fillId="5" borderId="3" xfId="0" applyNumberFormat="1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2" fontId="0" fillId="5" borderId="3" xfId="0" applyNumberFormat="1" applyFill="1" applyBorder="1" applyAlignment="1">
      <alignment horizontal="center" vertical="center"/>
    </xf>
    <xf numFmtId="2" fontId="2" fillId="5" borderId="3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1" fontId="2" fillId="5" borderId="3" xfId="0" applyNumberFormat="1" applyFont="1" applyFill="1" applyBorder="1" applyAlignment="1">
      <alignment horizontal="center" vertical="center"/>
    </xf>
    <xf numFmtId="1" fontId="0" fillId="5" borderId="3" xfId="0" applyNumberFormat="1" applyFill="1" applyBorder="1" applyAlignment="1">
      <alignment horizontal="center" vertical="center"/>
    </xf>
    <xf numFmtId="164" fontId="0" fillId="5" borderId="3" xfId="0" applyNumberForma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0" fontId="7" fillId="0" borderId="3" xfId="0" applyFont="1" applyFill="1" applyBorder="1" applyAlignment="1">
      <alignment horizontal="center" vertical="center" wrapText="1"/>
    </xf>
    <xf numFmtId="0" fontId="0" fillId="0" borderId="3" xfId="0" applyBorder="1"/>
    <xf numFmtId="2" fontId="0" fillId="0" borderId="0" xfId="0" applyNumberForma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2" fontId="0" fillId="6" borderId="3" xfId="0" applyNumberForma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" fontId="2" fillId="0" borderId="3" xfId="0" applyNumberFormat="1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2" fontId="0" fillId="7" borderId="3" xfId="0" applyNumberFormat="1" applyFill="1" applyBorder="1" applyAlignment="1">
      <alignment horizontal="center" vertical="center"/>
    </xf>
    <xf numFmtId="2" fontId="2" fillId="7" borderId="3" xfId="0" applyNumberFormat="1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164" fontId="2" fillId="6" borderId="3" xfId="0" applyNumberFormat="1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1" fontId="2" fillId="6" borderId="3" xfId="0" applyNumberFormat="1" applyFont="1" applyFill="1" applyBorder="1" applyAlignment="1">
      <alignment horizontal="center" vertical="center"/>
    </xf>
    <xf numFmtId="2" fontId="0" fillId="8" borderId="3" xfId="0" applyNumberFormat="1" applyFill="1" applyBorder="1" applyAlignment="1">
      <alignment horizontal="center" vertical="center"/>
    </xf>
    <xf numFmtId="2" fontId="0" fillId="0" borderId="0" xfId="0" applyNumberFormat="1"/>
    <xf numFmtId="2" fontId="0" fillId="0" borderId="3" xfId="0" applyNumberFormat="1" applyBorder="1"/>
    <xf numFmtId="0" fontId="0" fillId="0" borderId="3" xfId="0" applyBorder="1" applyAlignment="1">
      <alignment horizontal="center"/>
    </xf>
    <xf numFmtId="0" fontId="0" fillId="0" borderId="0" xfId="0" applyAlignment="1"/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4" fillId="0" borderId="3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164" fontId="10" fillId="0" borderId="0" xfId="0" applyNumberFormat="1" applyFont="1"/>
    <xf numFmtId="1" fontId="10" fillId="0" borderId="0" xfId="0" applyNumberFormat="1" applyFont="1"/>
    <xf numFmtId="0" fontId="11" fillId="0" borderId="0" xfId="0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textRotation="90" wrapText="1"/>
    </xf>
    <xf numFmtId="0" fontId="0" fillId="0" borderId="0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9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247650</xdr:colOff>
      <xdr:row>6</xdr:row>
      <xdr:rowOff>138112</xdr:rowOff>
    </xdr:from>
    <xdr:ext cx="2078133" cy="8849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98F6ACE-7FF3-42DC-B694-35C366118E08}"/>
                </a:ext>
              </a:extLst>
            </xdr:cNvPr>
            <xdr:cNvSpPr txBox="1"/>
          </xdr:nvSpPr>
          <xdr:spPr>
            <a:xfrm>
              <a:off x="5829300" y="2347912"/>
              <a:ext cx="2078133" cy="8849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plcHide m:val="on"/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ru-RU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a:rPr lang="ru-RU" sz="1100">
                                  <a:latin typeface="Cambria Math" panose="02040503050406030204" pitchFamily="18" charset="0"/>
                                </a:rPr>
                                <m:t>450</m:t>
                              </m:r>
                              <m:sSub>
                                <m:sSubPr>
                                  <m:ctrlPr>
                                    <a:rPr lang="ru-RU" sz="1100" i="1">
                                      <a:solidFill>
                                        <a:srgbClr val="836967"/>
                                      </a:solidFill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ru-RU" sz="1100" i="1">
                                      <a:latin typeface="Cambria Math" panose="02040503050406030204" pitchFamily="18" charset="0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ru-RU" sz="1100" i="0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sub>
                              </m:sSub>
                              <m:r>
                                <a:rPr lang="ru-RU" sz="1100" i="0">
                                  <a:latin typeface="Cambria Math" panose="02040503050406030204" pitchFamily="18" charset="0"/>
                                </a:rPr>
                                <m:t>+300</m:t>
                              </m:r>
                              <m:sSub>
                                <m:sSubPr>
                                  <m:ctrlPr>
                                    <a:rPr lang="ru-RU" sz="1100" i="1">
                                      <a:solidFill>
                                        <a:srgbClr val="836967"/>
                                      </a:solidFill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ru-RU" sz="1100" i="1">
                                      <a:latin typeface="Cambria Math" panose="02040503050406030204" pitchFamily="18" charset="0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ru-RU" sz="1100" i="0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sub>
                              </m:sSub>
                              <m:r>
                                <a:rPr lang="ru-RU" sz="1100" i="0">
                                  <a:latin typeface="Cambria Math" panose="02040503050406030204" pitchFamily="18" charset="0"/>
                                </a:rPr>
                                <m:t>+200</m:t>
                              </m:r>
                              <m:sSub>
                                <m:sSubPr>
                                  <m:ctrlPr>
                                    <a:rPr lang="ru-RU" sz="1100" i="1">
                                      <a:solidFill>
                                        <a:srgbClr val="836967"/>
                                      </a:solidFill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ru-RU" sz="1100" i="1">
                                      <a:latin typeface="Cambria Math" panose="02040503050406030204" pitchFamily="18" charset="0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ru-RU" sz="1100" i="0">
                                      <a:latin typeface="Cambria Math" panose="02040503050406030204" pitchFamily="18" charset="0"/>
                                    </a:rPr>
                                    <m:t>3</m:t>
                                  </m:r>
                                </m:sub>
                              </m:sSub>
                              <m:r>
                                <a:rPr lang="ru-RU" sz="1100" i="0">
                                  <a:latin typeface="Cambria Math" panose="02040503050406030204" pitchFamily="18" charset="0"/>
                                </a:rPr>
                                <m:t>≤4910</m:t>
                              </m:r>
                            </m:e>
                          </m:mr>
                          <m:mr>
                            <m:e>
                              <m:r>
                                <a:rPr lang="ru-RU" sz="1100" i="0">
                                  <a:latin typeface="Cambria Math" panose="02040503050406030204" pitchFamily="18" charset="0"/>
                                </a:rPr>
                                <m:t>45</m:t>
                              </m:r>
                              <m:sSub>
                                <m:sSubPr>
                                  <m:ctrlP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ru-RU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  <m:r>
                                <a:rPr lang="ru-RU" sz="110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+</m:t>
                              </m:r>
                              <m:r>
                                <a:rPr lang="en-US" sz="11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4</m:t>
                              </m:r>
                              <m:r>
                                <a:rPr lang="ru-RU" sz="110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  <m:sSub>
                                <m:sSubPr>
                                  <m:ctrlP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ru-RU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b>
                              </m:sSub>
                              <m:r>
                                <a:rPr lang="ru-RU" sz="110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+</m:t>
                              </m:r>
                              <m:r>
                                <a:rPr lang="en-US" sz="11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  <m:r>
                                <a:rPr lang="ru-RU" sz="110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  <m:sSub>
                                <m:sSubPr>
                                  <m:ctrlP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ru-RU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3</m:t>
                                  </m:r>
                                </m:sub>
                              </m:sSub>
                              <m:r>
                                <a:rPr lang="ru-RU" sz="110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≤</m:t>
                              </m:r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575</m:t>
                              </m:r>
                            </m:e>
                          </m:mr>
                          <m:mr>
                            <m:e>
                              <m:r>
                                <a:rPr lang="ru-RU" sz="1100" i="0">
                                  <a:latin typeface="Cambria Math" panose="02040503050406030204" pitchFamily="18" charset="0"/>
                                </a:rPr>
                                <m:t>130</m:t>
                              </m:r>
                              <m:sSub>
                                <m:sSubPr>
                                  <m:ctrlP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ru-RU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  <m:r>
                                <a:rPr lang="ru-RU" sz="110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+</m:t>
                              </m:r>
                              <m:r>
                                <a:rPr lang="en-US" sz="11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11</m:t>
                              </m:r>
                              <m:r>
                                <a:rPr lang="ru-RU" sz="110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  <m:sSub>
                                <m:sSubPr>
                                  <m:ctrlP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ru-RU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b>
                              </m:sSub>
                              <m:r>
                                <a:rPr lang="ru-RU" sz="110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+</m:t>
                              </m:r>
                              <m:r>
                                <a:rPr lang="en-US" sz="11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7</m:t>
                              </m:r>
                              <m:r>
                                <a:rPr lang="ru-RU" sz="110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  <m:sSub>
                                <m:sSubPr>
                                  <m:ctrlP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ru-RU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3</m:t>
                                  </m:r>
                                </m:sub>
                              </m:sSub>
                              <m:r>
                                <a:rPr lang="ru-RU" sz="110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≤</m:t>
                              </m:r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1545</m:t>
                              </m:r>
                            </m:e>
                          </m:mr>
                          <m:mr>
                            <m:e>
                              <m:r>
                                <a:rPr lang="ru-RU" sz="1100" i="0">
                                  <a:latin typeface="Cambria Math" panose="02040503050406030204" pitchFamily="18" charset="0"/>
                                </a:rPr>
                                <m:t>20</m:t>
                              </m:r>
                              <m:sSub>
                                <m:sSubPr>
                                  <m:ctrlP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ru-RU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  <m:r>
                                <a:rPr lang="ru-RU" sz="110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+</m:t>
                              </m:r>
                              <m:r>
                                <a:rPr lang="en-US" sz="11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16</m:t>
                              </m:r>
                              <m:sSub>
                                <m:sSubPr>
                                  <m:ctrlP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ru-RU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b>
                              </m:sSub>
                              <m:r>
                                <a:rPr lang="ru-RU" sz="110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+</m:t>
                              </m:r>
                              <m:r>
                                <a:rPr lang="en-US" sz="11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15</m:t>
                              </m:r>
                              <m:sSub>
                                <m:sSubPr>
                                  <m:ctrlP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ru-RU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3</m:t>
                                  </m:r>
                                </m:sub>
                              </m:sSub>
                              <m:r>
                                <a:rPr lang="ru-RU" sz="110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≤</m:t>
                              </m:r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268</m:t>
                              </m:r>
                            </m:e>
                          </m:mr>
                          <m:mr>
                            <m:e>
                              <m:r>
                                <a:rPr lang="ru-RU" sz="1100" i="0">
                                  <a:latin typeface="Cambria Math" panose="02040503050406030204" pitchFamily="18" charset="0"/>
                                </a:rPr>
                                <m:t>46</m:t>
                              </m:r>
                              <m:sSub>
                                <m:sSubPr>
                                  <m:ctrlP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ru-RU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  <m:r>
                                <a:rPr lang="ru-RU" sz="110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+3</m:t>
                              </m:r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6</m:t>
                              </m:r>
                              <m:sSub>
                                <m:sSubPr>
                                  <m:ctrlP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ru-RU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b>
                              </m:sSub>
                              <m:r>
                                <a:rPr lang="ru-RU" sz="110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+</m:t>
                              </m:r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30</m:t>
                              </m:r>
                              <m:sSub>
                                <m:sSubPr>
                                  <m:ctrlP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ru-RU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3</m:t>
                                  </m:r>
                                </m:sub>
                              </m:sSub>
                              <m:r>
                                <a:rPr lang="ru-RU" sz="110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≤</m:t>
                              </m:r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605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98F6ACE-7FF3-42DC-B694-35C366118E08}"/>
                </a:ext>
              </a:extLst>
            </xdr:cNvPr>
            <xdr:cNvSpPr txBox="1"/>
          </xdr:nvSpPr>
          <xdr:spPr>
            <a:xfrm>
              <a:off x="5829300" y="2347912"/>
              <a:ext cx="2078133" cy="8849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{■(</a:t>
              </a:r>
              <a:r>
                <a:rPr lang="ru-RU" sz="1100" i="0">
                  <a:latin typeface="Cambria Math" panose="02040503050406030204" pitchFamily="18" charset="0"/>
                </a:rPr>
                <a:t>450𝑥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1+300𝑥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2+200𝑥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3≤4910@45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𝑥_1+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0𝑥_2+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0𝑥_3≤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575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ru-RU" sz="1100" i="0">
                  <a:latin typeface="Cambria Math" panose="02040503050406030204" pitchFamily="18" charset="0"/>
                </a:rPr>
                <a:t>130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𝑥_1+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11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0𝑥_2+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7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0𝑥_3≤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1545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ru-RU" sz="1100" i="0">
                  <a:latin typeface="Cambria Math" panose="02040503050406030204" pitchFamily="18" charset="0"/>
                </a:rPr>
                <a:t>20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𝑥_1+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16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𝑥_2+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15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𝑥_3≤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268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ru-RU" sz="1100" i="0">
                  <a:latin typeface="Cambria Math" panose="02040503050406030204" pitchFamily="18" charset="0"/>
                </a:rPr>
                <a:t>46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𝑥_1+3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𝑥_2+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30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𝑥_3≤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605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)┤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14</xdr:col>
      <xdr:colOff>295275</xdr:colOff>
      <xdr:row>6</xdr:row>
      <xdr:rowOff>319087</xdr:rowOff>
    </xdr:from>
    <xdr:ext cx="595099" cy="5404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5B9D975-87E7-4F75-B283-7B4543FABE4D}"/>
                </a:ext>
              </a:extLst>
            </xdr:cNvPr>
            <xdr:cNvSpPr txBox="1"/>
          </xdr:nvSpPr>
          <xdr:spPr>
            <a:xfrm>
              <a:off x="8972550" y="2528887"/>
              <a:ext cx="595099" cy="5404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plcHide m:val="on"/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ru-RU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ru-RU" sz="1100" i="1">
                                      <a:solidFill>
                                        <a:srgbClr val="836967"/>
                                      </a:solidFill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ru-RU" sz="1100" i="1">
                                      <a:latin typeface="Cambria Math" panose="02040503050406030204" pitchFamily="18" charset="0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ru-RU" sz="1100" i="0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sub>
                              </m:sSub>
                              <m:r>
                                <a:rPr lang="ru-RU" sz="1100" i="0">
                                  <a:latin typeface="Cambria Math" panose="02040503050406030204" pitchFamily="18" charset="0"/>
                                </a:rPr>
                                <m:t>≤16</m:t>
                              </m:r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ru-RU" sz="1100" i="1">
                                      <a:solidFill>
                                        <a:srgbClr val="836967"/>
                                      </a:solidFill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ru-RU" sz="1100" i="1">
                                      <a:latin typeface="Cambria Math" panose="02040503050406030204" pitchFamily="18" charset="0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ru-RU" sz="1100" i="0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sub>
                              </m:sSub>
                              <m:r>
                                <a:rPr lang="ru-RU" sz="1100" i="0">
                                  <a:latin typeface="Cambria Math" panose="02040503050406030204" pitchFamily="18" charset="0"/>
                                </a:rPr>
                                <m:t>≤14</m:t>
                              </m:r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ru-RU" sz="1100" i="1">
                                      <a:solidFill>
                                        <a:srgbClr val="836967"/>
                                      </a:solidFill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ru-RU" sz="1100" i="1">
                                      <a:latin typeface="Cambria Math" panose="02040503050406030204" pitchFamily="18" charset="0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ru-RU" sz="1100" i="0">
                                      <a:latin typeface="Cambria Math" panose="02040503050406030204" pitchFamily="18" charset="0"/>
                                    </a:rPr>
                                    <m:t>3</m:t>
                                  </m:r>
                                </m:sub>
                              </m:sSub>
                              <m:r>
                                <a:rPr lang="ru-RU" sz="1100" i="0">
                                  <a:latin typeface="Cambria Math" panose="02040503050406030204" pitchFamily="18" charset="0"/>
                                </a:rPr>
                                <m:t>≤6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5B9D975-87E7-4F75-B283-7B4543FABE4D}"/>
                </a:ext>
              </a:extLst>
            </xdr:cNvPr>
            <xdr:cNvSpPr txBox="1"/>
          </xdr:nvSpPr>
          <xdr:spPr>
            <a:xfrm>
              <a:off x="8972550" y="2528887"/>
              <a:ext cx="595099" cy="5404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{■(</a:t>
              </a:r>
              <a:r>
                <a:rPr lang="ru-RU" sz="1100" i="0">
                  <a:latin typeface="Cambria Math" panose="02040503050406030204" pitchFamily="18" charset="0"/>
                </a:rPr>
                <a:t>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1≤16@𝑥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2≤14@𝑥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3≤6)┤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9</xdr:col>
      <xdr:colOff>66675</xdr:colOff>
      <xdr:row>7</xdr:row>
      <xdr:rowOff>61912</xdr:rowOff>
    </xdr:from>
    <xdr:ext cx="2421817" cy="8849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2B1E6BA-AF0E-4D2A-8784-74EB9F5BB327}"/>
                </a:ext>
              </a:extLst>
            </xdr:cNvPr>
            <xdr:cNvSpPr txBox="1"/>
          </xdr:nvSpPr>
          <xdr:spPr>
            <a:xfrm>
              <a:off x="5648325" y="3414712"/>
              <a:ext cx="2421817" cy="8849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plcHide m:val="on"/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ru-RU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a:rPr lang="ru-RU" sz="1100">
                                  <a:latin typeface="Cambria Math" panose="02040503050406030204" pitchFamily="18" charset="0"/>
                                </a:rPr>
                                <m:t>450</m:t>
                              </m:r>
                              <m:sSub>
                                <m:sSubPr>
                                  <m:ctrlPr>
                                    <a:rPr lang="ru-RU" sz="1100" i="1">
                                      <a:solidFill>
                                        <a:srgbClr val="836967"/>
                                      </a:solidFill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ru-RU" sz="1100" i="1">
                                      <a:latin typeface="Cambria Math" panose="02040503050406030204" pitchFamily="18" charset="0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ru-RU" sz="1100" i="0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sub>
                              </m:sSub>
                              <m:r>
                                <a:rPr lang="ru-RU" sz="1100" i="0">
                                  <a:latin typeface="Cambria Math" panose="02040503050406030204" pitchFamily="18" charset="0"/>
                                </a:rPr>
                                <m:t>+300</m:t>
                              </m:r>
                              <m:sSub>
                                <m:sSubPr>
                                  <m:ctrlPr>
                                    <a:rPr lang="ru-RU" sz="1100" i="1">
                                      <a:solidFill>
                                        <a:srgbClr val="836967"/>
                                      </a:solidFill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ru-RU" sz="1100" i="1">
                                      <a:latin typeface="Cambria Math" panose="02040503050406030204" pitchFamily="18" charset="0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ru-RU" sz="1100" i="0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sub>
                              </m:sSub>
                              <m:r>
                                <a:rPr lang="ru-RU" sz="1100" i="0">
                                  <a:latin typeface="Cambria Math" panose="02040503050406030204" pitchFamily="18" charset="0"/>
                                </a:rPr>
                                <m:t>+200</m:t>
                              </m:r>
                              <m:sSub>
                                <m:sSubPr>
                                  <m:ctrlPr>
                                    <a:rPr lang="ru-RU" sz="1100" i="1">
                                      <a:solidFill>
                                        <a:srgbClr val="836967"/>
                                      </a:solidFill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ru-RU" sz="1100" i="1">
                                      <a:latin typeface="Cambria Math" panose="02040503050406030204" pitchFamily="18" charset="0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ru-RU" sz="1100" i="0">
                                      <a:latin typeface="Cambria Math" panose="02040503050406030204" pitchFamily="18" charset="0"/>
                                    </a:rPr>
                                    <m:t>3</m:t>
                                  </m:r>
                                </m:sub>
                              </m:sSub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+</m:t>
                              </m:r>
                              <m:sSub>
                                <m:sSubPr>
                                  <m:ctrlP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en-US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4</m:t>
                                  </m:r>
                                </m:sub>
                              </m:sSub>
                              <m:r>
                                <a:rPr lang="ru-RU" sz="1100" i="0">
                                  <a:latin typeface="Cambria Math" panose="02040503050406030204" pitchFamily="18" charset="0"/>
                                </a:rPr>
                                <m:t>≤4910</m:t>
                              </m:r>
                            </m:e>
                          </m:mr>
                          <m:mr>
                            <m:e>
                              <m:r>
                                <a:rPr lang="ru-RU" sz="1100" i="0">
                                  <a:latin typeface="Cambria Math" panose="02040503050406030204" pitchFamily="18" charset="0"/>
                                </a:rPr>
                                <m:t>45</m:t>
                              </m:r>
                              <m:sSub>
                                <m:sSubPr>
                                  <m:ctrlP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ru-RU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  <m:r>
                                <a:rPr lang="ru-RU" sz="110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+</m:t>
                              </m:r>
                              <m:r>
                                <a:rPr lang="en-US" sz="11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4</m:t>
                              </m:r>
                              <m:r>
                                <a:rPr lang="ru-RU" sz="110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  <m:sSub>
                                <m:sSubPr>
                                  <m:ctrlP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ru-RU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b>
                              </m:sSub>
                              <m:r>
                                <a:rPr lang="ru-RU" sz="110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+</m:t>
                              </m:r>
                              <m:r>
                                <a:rPr lang="en-US" sz="11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  <m:r>
                                <a:rPr lang="ru-RU" sz="110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  <m:sSub>
                                <m:sSubPr>
                                  <m:ctrlP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ru-RU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3</m:t>
                                  </m:r>
                                </m:sub>
                              </m:sSub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+</m:t>
                              </m:r>
                              <m:sSub>
                                <m:sSubPr>
                                  <m:ctrlP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en-US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5</m:t>
                                  </m:r>
                                </m:sub>
                              </m:sSub>
                              <m:r>
                                <a:rPr lang="ru-RU" sz="110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≤</m:t>
                              </m:r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575</m:t>
                              </m:r>
                            </m:e>
                          </m:mr>
                          <m:mr>
                            <m:e>
                              <m:r>
                                <a:rPr lang="ru-RU" sz="1100" i="0">
                                  <a:latin typeface="Cambria Math" panose="02040503050406030204" pitchFamily="18" charset="0"/>
                                </a:rPr>
                                <m:t>130</m:t>
                              </m:r>
                              <m:sSub>
                                <m:sSubPr>
                                  <m:ctrlP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ru-RU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  <m:r>
                                <a:rPr lang="ru-RU" sz="110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+</m:t>
                              </m:r>
                              <m:r>
                                <a:rPr lang="en-US" sz="11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11</m:t>
                              </m:r>
                              <m:r>
                                <a:rPr lang="ru-RU" sz="110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  <m:sSub>
                                <m:sSubPr>
                                  <m:ctrlP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ru-RU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b>
                              </m:sSub>
                              <m:r>
                                <a:rPr lang="ru-RU" sz="110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+</m:t>
                              </m:r>
                              <m:r>
                                <a:rPr lang="en-US" sz="11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7</m:t>
                              </m:r>
                              <m:r>
                                <a:rPr lang="ru-RU" sz="110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  <m:sSub>
                                <m:sSubPr>
                                  <m:ctrlP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ru-RU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3</m:t>
                                  </m:r>
                                </m:sub>
                              </m:sSub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+</m:t>
                              </m:r>
                              <m:sSub>
                                <m:sSubPr>
                                  <m:ctrlP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en-US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6</m:t>
                                  </m:r>
                                </m:sub>
                              </m:sSub>
                              <m:r>
                                <a:rPr lang="ru-RU" sz="110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≤</m:t>
                              </m:r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1545</m:t>
                              </m:r>
                            </m:e>
                          </m:mr>
                          <m:mr>
                            <m:e>
                              <m:r>
                                <a:rPr lang="ru-RU" sz="1100" i="0">
                                  <a:latin typeface="Cambria Math" panose="02040503050406030204" pitchFamily="18" charset="0"/>
                                </a:rPr>
                                <m:t>20</m:t>
                              </m:r>
                              <m:sSub>
                                <m:sSubPr>
                                  <m:ctrlP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ru-RU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  <m:r>
                                <a:rPr lang="ru-RU" sz="110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+</m:t>
                              </m:r>
                              <m:r>
                                <a:rPr lang="en-US" sz="11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16</m:t>
                              </m:r>
                              <m:sSub>
                                <m:sSubPr>
                                  <m:ctrlP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ru-RU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b>
                              </m:sSub>
                              <m:r>
                                <a:rPr lang="ru-RU" sz="110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+</m:t>
                              </m:r>
                              <m:r>
                                <a:rPr lang="en-US" sz="11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15</m:t>
                              </m:r>
                              <m:sSub>
                                <m:sSubPr>
                                  <m:ctrlP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ru-RU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3</m:t>
                                  </m:r>
                                </m:sub>
                              </m:sSub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+</m:t>
                              </m:r>
                              <m:sSub>
                                <m:sSubPr>
                                  <m:ctrlP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en-US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7</m:t>
                                  </m:r>
                                </m:sub>
                              </m:sSub>
                              <m:r>
                                <a:rPr lang="ru-RU" sz="110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≤</m:t>
                              </m:r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268</m:t>
                              </m:r>
                            </m:e>
                          </m:mr>
                          <m:mr>
                            <m:e>
                              <m:r>
                                <a:rPr lang="ru-RU" sz="1100" i="0">
                                  <a:latin typeface="Cambria Math" panose="02040503050406030204" pitchFamily="18" charset="0"/>
                                </a:rPr>
                                <m:t>46</m:t>
                              </m:r>
                              <m:sSub>
                                <m:sSubPr>
                                  <m:ctrlP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ru-RU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  <m:r>
                                <a:rPr lang="ru-RU" sz="110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+3</m:t>
                              </m:r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6</m:t>
                              </m:r>
                              <m:sSub>
                                <m:sSubPr>
                                  <m:ctrlP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ru-RU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b>
                              </m:sSub>
                              <m:r>
                                <a:rPr lang="ru-RU" sz="110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+</m:t>
                              </m:r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30</m:t>
                              </m:r>
                              <m:sSub>
                                <m:sSubPr>
                                  <m:ctrlP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ru-RU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3</m:t>
                                  </m:r>
                                </m:sub>
                              </m:sSub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+</m:t>
                              </m:r>
                              <m:sSub>
                                <m:sSubPr>
                                  <m:ctrlP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en-US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8</m:t>
                                  </m:r>
                                </m:sub>
                              </m:sSub>
                              <m:r>
                                <a:rPr lang="ru-RU" sz="110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≤</m:t>
                              </m:r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605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2B1E6BA-AF0E-4D2A-8784-74EB9F5BB327}"/>
                </a:ext>
              </a:extLst>
            </xdr:cNvPr>
            <xdr:cNvSpPr txBox="1"/>
          </xdr:nvSpPr>
          <xdr:spPr>
            <a:xfrm>
              <a:off x="5648325" y="3414712"/>
              <a:ext cx="2421817" cy="8849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{■(</a:t>
              </a:r>
              <a:r>
                <a:rPr lang="ru-RU" sz="1100" i="0">
                  <a:latin typeface="Cambria Math" panose="02040503050406030204" pitchFamily="18" charset="0"/>
                </a:rPr>
                <a:t>450𝑥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1+300𝑥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2+200𝑥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3</a:t>
              </a:r>
              <a:r>
                <a:rPr lang="en-US" sz="1100" b="0" i="0">
                  <a:latin typeface="Cambria Math" panose="02040503050406030204" pitchFamily="18" charset="0"/>
                </a:rPr>
                <a:t>+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ru-RU" sz="1100" i="0">
                  <a:latin typeface="Cambria Math" panose="02040503050406030204" pitchFamily="18" charset="0"/>
                </a:rPr>
                <a:t>≤4910@45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𝑥_1+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0𝑥_2+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0𝑥_3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≤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575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ru-RU" sz="1100" i="0">
                  <a:latin typeface="Cambria Math" panose="02040503050406030204" pitchFamily="18" charset="0"/>
                </a:rPr>
                <a:t>130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𝑥_1+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11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0𝑥_2+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7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0𝑥_3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≤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1545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ru-RU" sz="1100" i="0">
                  <a:latin typeface="Cambria Math" panose="02040503050406030204" pitchFamily="18" charset="0"/>
                </a:rPr>
                <a:t>20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𝑥_1+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16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𝑥_2+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15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7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≤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268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ru-RU" sz="1100" i="0">
                  <a:latin typeface="Cambria Math" panose="02040503050406030204" pitchFamily="18" charset="0"/>
                </a:rPr>
                <a:t>46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𝑥_1+3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𝑥_2+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30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8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≤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605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)┤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14</xdr:col>
      <xdr:colOff>95250</xdr:colOff>
      <xdr:row>7</xdr:row>
      <xdr:rowOff>204787</xdr:rowOff>
    </xdr:from>
    <xdr:ext cx="958660" cy="5404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3F2A662-7B28-4E24-BB72-8B0E34DE8CFF}"/>
                </a:ext>
              </a:extLst>
            </xdr:cNvPr>
            <xdr:cNvSpPr txBox="1"/>
          </xdr:nvSpPr>
          <xdr:spPr>
            <a:xfrm>
              <a:off x="8772525" y="3557587"/>
              <a:ext cx="958660" cy="5404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plcHide m:val="on"/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ru-RU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ru-RU" sz="1100" i="1">
                                      <a:solidFill>
                                        <a:srgbClr val="836967"/>
                                      </a:solidFill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ru-RU" sz="1100" i="1">
                                      <a:latin typeface="Cambria Math" panose="02040503050406030204" pitchFamily="18" charset="0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ru-RU" sz="1100" i="0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sub>
                              </m:sSub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+</m:t>
                              </m:r>
                              <m:sSub>
                                <m:sSubPr>
                                  <m:ctrlP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en-US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9</m:t>
                                  </m:r>
                                </m:sub>
                              </m:sSub>
                              <m:r>
                                <a:rPr lang="ru-RU" sz="1100" i="0">
                                  <a:latin typeface="Cambria Math" panose="02040503050406030204" pitchFamily="18" charset="0"/>
                                </a:rPr>
                                <m:t>≤16</m:t>
                              </m:r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ru-RU" sz="1100" i="1">
                                      <a:solidFill>
                                        <a:srgbClr val="836967"/>
                                      </a:solidFill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ru-RU" sz="1100" i="1">
                                      <a:latin typeface="Cambria Math" panose="02040503050406030204" pitchFamily="18" charset="0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ru-RU" sz="1100" i="0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sub>
                              </m:sSub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+</m:t>
                              </m:r>
                              <m:sSub>
                                <m:sSubPr>
                                  <m:ctrlP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en-US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10</m:t>
                                  </m:r>
                                </m:sub>
                              </m:sSub>
                              <m:r>
                                <a:rPr lang="ru-RU" sz="1100" i="0">
                                  <a:latin typeface="Cambria Math" panose="02040503050406030204" pitchFamily="18" charset="0"/>
                                </a:rPr>
                                <m:t>≤14</m:t>
                              </m:r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ru-RU" sz="1100" i="1">
                                      <a:solidFill>
                                        <a:srgbClr val="836967"/>
                                      </a:solidFill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ru-RU" sz="1100" i="1">
                                      <a:latin typeface="Cambria Math" panose="02040503050406030204" pitchFamily="18" charset="0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ru-RU" sz="1100" i="0">
                                      <a:latin typeface="Cambria Math" panose="02040503050406030204" pitchFamily="18" charset="0"/>
                                    </a:rPr>
                                    <m:t>3</m:t>
                                  </m:r>
                                </m:sub>
                              </m:sSub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+</m:t>
                              </m:r>
                              <m:sSub>
                                <m:sSubPr>
                                  <m:ctrlP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en-US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11</m:t>
                                  </m:r>
                                </m:sub>
                              </m:sSub>
                              <m:r>
                                <a:rPr lang="ru-RU" sz="1100" i="0">
                                  <a:latin typeface="Cambria Math" panose="02040503050406030204" pitchFamily="18" charset="0"/>
                                </a:rPr>
                                <m:t>≤6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3F2A662-7B28-4E24-BB72-8B0E34DE8CFF}"/>
                </a:ext>
              </a:extLst>
            </xdr:cNvPr>
            <xdr:cNvSpPr txBox="1"/>
          </xdr:nvSpPr>
          <xdr:spPr>
            <a:xfrm>
              <a:off x="8772525" y="3557587"/>
              <a:ext cx="958660" cy="5404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{■(</a:t>
              </a:r>
              <a:r>
                <a:rPr lang="ru-RU" sz="1100" i="0">
                  <a:latin typeface="Cambria Math" panose="02040503050406030204" pitchFamily="18" charset="0"/>
                </a:rPr>
                <a:t>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9</a:t>
              </a:r>
              <a:r>
                <a:rPr lang="ru-RU" sz="1100" i="0">
                  <a:latin typeface="Cambria Math" panose="02040503050406030204" pitchFamily="18" charset="0"/>
                </a:rPr>
                <a:t>≤16@𝑥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</a:t>
              </a:r>
              <a:r>
                <a:rPr lang="ru-RU" sz="1100" i="0">
                  <a:latin typeface="Cambria Math" panose="02040503050406030204" pitchFamily="18" charset="0"/>
                </a:rPr>
                <a:t>≤14@𝑥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11</a:t>
              </a:r>
              <a:r>
                <a:rPr lang="ru-RU" sz="1100" i="0">
                  <a:latin typeface="Cambria Math" panose="02040503050406030204" pitchFamily="18" charset="0"/>
                </a:rPr>
                <a:t>≤6)┤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H2" sqref="H2:L2"/>
    </sheetView>
  </sheetViews>
  <sheetFormatPr defaultColWidth="9.140625" defaultRowHeight="15" x14ac:dyDescent="0.25"/>
  <cols>
    <col min="1" max="3" width="9.140625" style="2"/>
    <col min="4" max="4" width="13.140625" style="2" customWidth="1"/>
    <col min="5" max="16384" width="9.140625" style="2"/>
  </cols>
  <sheetData>
    <row r="1" spans="1:12" ht="31.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26.25" customHeight="1" thickBot="1" x14ac:dyDescent="0.3">
      <c r="A2" s="5">
        <v>15</v>
      </c>
      <c r="B2" s="4">
        <v>16</v>
      </c>
      <c r="C2" s="4">
        <v>14</v>
      </c>
      <c r="D2" s="6" t="s">
        <v>12</v>
      </c>
      <c r="E2" s="4">
        <v>187</v>
      </c>
      <c r="F2" s="4">
        <v>131</v>
      </c>
      <c r="G2" s="4">
        <v>88</v>
      </c>
      <c r="H2" s="4">
        <v>4910</v>
      </c>
      <c r="I2" s="4">
        <v>575</v>
      </c>
      <c r="J2" s="4">
        <v>1545</v>
      </c>
      <c r="K2" s="4">
        <v>268</v>
      </c>
      <c r="L2" s="4">
        <v>605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235A4-3149-4A9D-AA99-1D09455B6843}">
  <dimension ref="A1:P101"/>
  <sheetViews>
    <sheetView topLeftCell="A41" zoomScaleNormal="100" workbookViewId="0">
      <selection activeCell="G64" sqref="G64"/>
    </sheetView>
  </sheetViews>
  <sheetFormatPr defaultColWidth="9.140625" defaultRowHeight="15" x14ac:dyDescent="0.25"/>
  <cols>
    <col min="1" max="2" width="9.140625" style="2"/>
    <col min="3" max="3" width="9.7109375" style="2" bestFit="1" customWidth="1"/>
    <col min="4" max="4" width="9.140625" style="2"/>
    <col min="5" max="5" width="9.28515625" style="2" bestFit="1" customWidth="1"/>
    <col min="6" max="6" width="9.140625" style="2"/>
    <col min="7" max="7" width="10.42578125" style="2" customWidth="1"/>
    <col min="8" max="8" width="9.140625" style="2"/>
    <col min="9" max="9" width="9.28515625" style="2" customWidth="1"/>
    <col min="10" max="10" width="9.85546875" style="2" customWidth="1"/>
    <col min="11" max="15" width="9.140625" style="2"/>
    <col min="16" max="16" width="12.7109375" style="2" bestFit="1" customWidth="1"/>
    <col min="17" max="16384" width="9.140625" style="2"/>
  </cols>
  <sheetData>
    <row r="1" spans="1:16" ht="18.75" customHeight="1" x14ac:dyDescent="0.25">
      <c r="A1" s="9"/>
      <c r="B1" s="75" t="s">
        <v>13</v>
      </c>
      <c r="C1" s="75"/>
      <c r="D1" s="75"/>
      <c r="E1" s="75"/>
      <c r="F1" s="75"/>
      <c r="G1" s="76" t="s">
        <v>19</v>
      </c>
      <c r="H1" s="76" t="s">
        <v>20</v>
      </c>
    </row>
    <row r="2" spans="1:16" ht="61.5" customHeight="1" x14ac:dyDescent="0.25">
      <c r="A2" s="74" t="s">
        <v>21</v>
      </c>
      <c r="B2" s="10" t="s">
        <v>14</v>
      </c>
      <c r="C2" s="10" t="s">
        <v>15</v>
      </c>
      <c r="D2" s="10" t="s">
        <v>16</v>
      </c>
      <c r="E2" s="10" t="s">
        <v>17</v>
      </c>
      <c r="F2" s="11" t="s">
        <v>18</v>
      </c>
      <c r="G2" s="76"/>
      <c r="H2" s="76"/>
      <c r="I2" s="7"/>
    </row>
    <row r="3" spans="1:16" x14ac:dyDescent="0.25">
      <c r="A3" s="74"/>
      <c r="B3" s="15" t="s">
        <v>7</v>
      </c>
      <c r="C3" s="15" t="s">
        <v>8</v>
      </c>
      <c r="D3" s="15" t="s">
        <v>9</v>
      </c>
      <c r="E3" s="15" t="s">
        <v>10</v>
      </c>
      <c r="F3" s="15" t="s">
        <v>11</v>
      </c>
      <c r="G3" s="76"/>
      <c r="H3" s="76"/>
    </row>
    <row r="4" spans="1:16" ht="26.25" x14ac:dyDescent="0.55000000000000004">
      <c r="A4" s="13" t="s">
        <v>22</v>
      </c>
      <c r="B4" s="17">
        <v>450</v>
      </c>
      <c r="C4" s="17">
        <v>45</v>
      </c>
      <c r="D4" s="17">
        <v>130</v>
      </c>
      <c r="E4" s="17">
        <v>20</v>
      </c>
      <c r="F4" s="17">
        <v>46</v>
      </c>
      <c r="G4" s="14">
        <v>187</v>
      </c>
      <c r="H4" s="11" t="s">
        <v>26</v>
      </c>
    </row>
    <row r="5" spans="1:16" ht="26.25" x14ac:dyDescent="0.55000000000000004">
      <c r="A5" s="13" t="s">
        <v>24</v>
      </c>
      <c r="B5" s="17">
        <v>300</v>
      </c>
      <c r="C5" s="17">
        <v>40</v>
      </c>
      <c r="D5" s="17">
        <v>110</v>
      </c>
      <c r="E5" s="17">
        <v>16</v>
      </c>
      <c r="F5" s="17">
        <v>36</v>
      </c>
      <c r="G5" s="14">
        <v>131</v>
      </c>
      <c r="H5" s="11" t="s">
        <v>27</v>
      </c>
    </row>
    <row r="6" spans="1:16" ht="26.25" x14ac:dyDescent="0.55000000000000004">
      <c r="A6" s="13" t="s">
        <v>23</v>
      </c>
      <c r="B6" s="17">
        <v>200</v>
      </c>
      <c r="C6" s="17">
        <v>30</v>
      </c>
      <c r="D6" s="17">
        <v>70</v>
      </c>
      <c r="E6" s="17">
        <v>15</v>
      </c>
      <c r="F6" s="17">
        <v>30</v>
      </c>
      <c r="G6" s="14">
        <v>88</v>
      </c>
      <c r="H6" s="11" t="s">
        <v>28</v>
      </c>
    </row>
    <row r="7" spans="1:16" ht="90" customHeight="1" x14ac:dyDescent="0.25">
      <c r="A7" s="12" t="s">
        <v>25</v>
      </c>
      <c r="B7" s="18">
        <v>4910</v>
      </c>
      <c r="C7" s="18">
        <v>575</v>
      </c>
      <c r="D7" s="18">
        <v>1545</v>
      </c>
      <c r="E7" s="18">
        <v>268</v>
      </c>
      <c r="F7" s="18">
        <v>605</v>
      </c>
      <c r="G7" s="9"/>
      <c r="H7" s="9"/>
      <c r="J7" s="70"/>
      <c r="K7" s="70"/>
      <c r="L7" s="70"/>
      <c r="M7" s="70"/>
      <c r="O7" s="70"/>
      <c r="P7" s="70"/>
    </row>
    <row r="8" spans="1:16" ht="76.5" customHeight="1" x14ac:dyDescent="0.25">
      <c r="J8" s="70"/>
      <c r="K8" s="70"/>
      <c r="L8" s="70"/>
      <c r="M8" s="70"/>
      <c r="O8" s="70"/>
      <c r="P8" s="70"/>
    </row>
    <row r="9" spans="1:16" ht="15.75" customHeight="1" x14ac:dyDescent="0.25"/>
    <row r="11" spans="1:16" x14ac:dyDescent="0.25">
      <c r="A11" s="72" t="s">
        <v>29</v>
      </c>
      <c r="B11" s="73" t="s">
        <v>30</v>
      </c>
      <c r="C11" s="73" t="s">
        <v>31</v>
      </c>
      <c r="D11" s="11">
        <v>187</v>
      </c>
      <c r="E11" s="11">
        <v>131</v>
      </c>
      <c r="F11" s="11">
        <v>88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6" x14ac:dyDescent="0.25">
      <c r="A12" s="72"/>
      <c r="B12" s="73"/>
      <c r="C12" s="73"/>
      <c r="D12" s="23" t="s">
        <v>32</v>
      </c>
      <c r="E12" s="11" t="s">
        <v>33</v>
      </c>
      <c r="F12" s="11" t="s">
        <v>34</v>
      </c>
      <c r="G12" s="11" t="s">
        <v>35</v>
      </c>
      <c r="H12" s="11" t="s">
        <v>36</v>
      </c>
      <c r="I12" s="11" t="s">
        <v>37</v>
      </c>
      <c r="J12" s="11" t="s">
        <v>38</v>
      </c>
      <c r="K12" s="11" t="s">
        <v>39</v>
      </c>
      <c r="L12" s="11" t="s">
        <v>40</v>
      </c>
      <c r="M12" s="11" t="s">
        <v>41</v>
      </c>
      <c r="N12" s="11" t="s">
        <v>42</v>
      </c>
    </row>
    <row r="13" spans="1:16" x14ac:dyDescent="0.25">
      <c r="A13" s="11" t="s">
        <v>43</v>
      </c>
      <c r="B13" s="11">
        <v>0</v>
      </c>
      <c r="C13" s="20">
        <v>4910</v>
      </c>
      <c r="D13" s="19">
        <v>450</v>
      </c>
      <c r="E13" s="21">
        <v>300</v>
      </c>
      <c r="F13" s="21">
        <v>200</v>
      </c>
      <c r="G13" s="21">
        <v>1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</row>
    <row r="14" spans="1:16" x14ac:dyDescent="0.25">
      <c r="A14" s="11" t="s">
        <v>44</v>
      </c>
      <c r="B14" s="11">
        <v>0</v>
      </c>
      <c r="C14" s="11">
        <v>575</v>
      </c>
      <c r="D14" s="22">
        <v>45</v>
      </c>
      <c r="E14" s="9">
        <v>40</v>
      </c>
      <c r="F14" s="9">
        <v>30</v>
      </c>
      <c r="G14" s="9">
        <v>0</v>
      </c>
      <c r="H14" s="9">
        <v>1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1:16" x14ac:dyDescent="0.25">
      <c r="A15" s="11" t="s">
        <v>45</v>
      </c>
      <c r="B15" s="11">
        <v>0</v>
      </c>
      <c r="C15" s="11">
        <v>1545</v>
      </c>
      <c r="D15" s="22">
        <v>130</v>
      </c>
      <c r="E15" s="9">
        <v>110</v>
      </c>
      <c r="F15" s="9">
        <v>70</v>
      </c>
      <c r="G15" s="9">
        <v>0</v>
      </c>
      <c r="H15" s="9">
        <v>0</v>
      </c>
      <c r="I15" s="9">
        <v>1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</row>
    <row r="16" spans="1:16" x14ac:dyDescent="0.25">
      <c r="A16" s="11" t="s">
        <v>46</v>
      </c>
      <c r="B16" s="11">
        <v>0</v>
      </c>
      <c r="C16" s="11">
        <v>268</v>
      </c>
      <c r="D16" s="22">
        <v>20</v>
      </c>
      <c r="E16" s="9">
        <v>16</v>
      </c>
      <c r="F16" s="9">
        <v>15</v>
      </c>
      <c r="G16" s="9">
        <v>0</v>
      </c>
      <c r="H16" s="9">
        <v>0</v>
      </c>
      <c r="I16" s="9">
        <v>0</v>
      </c>
      <c r="J16" s="9">
        <v>1</v>
      </c>
      <c r="K16" s="9">
        <v>0</v>
      </c>
      <c r="L16" s="9">
        <v>0</v>
      </c>
      <c r="M16" s="9">
        <v>0</v>
      </c>
      <c r="N16" s="9">
        <v>0</v>
      </c>
    </row>
    <row r="17" spans="1:15" x14ac:dyDescent="0.25">
      <c r="A17" s="11" t="s">
        <v>47</v>
      </c>
      <c r="B17" s="11">
        <v>0</v>
      </c>
      <c r="C17" s="11">
        <v>605</v>
      </c>
      <c r="D17" s="22">
        <v>46</v>
      </c>
      <c r="E17" s="9">
        <v>36</v>
      </c>
      <c r="F17" s="9">
        <v>30</v>
      </c>
      <c r="G17" s="9">
        <v>0</v>
      </c>
      <c r="H17" s="9">
        <v>0</v>
      </c>
      <c r="I17" s="9">
        <v>0</v>
      </c>
      <c r="J17" s="9">
        <v>0</v>
      </c>
      <c r="K17" s="9">
        <v>1</v>
      </c>
      <c r="L17" s="9">
        <v>0</v>
      </c>
      <c r="M17" s="9">
        <v>0</v>
      </c>
      <c r="N17" s="9">
        <v>0</v>
      </c>
    </row>
    <row r="18" spans="1:15" x14ac:dyDescent="0.25">
      <c r="A18" s="11" t="s">
        <v>48</v>
      </c>
      <c r="B18" s="11">
        <v>0</v>
      </c>
      <c r="C18" s="11">
        <v>16</v>
      </c>
      <c r="D18" s="22">
        <v>1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1</v>
      </c>
      <c r="M18" s="9">
        <v>0</v>
      </c>
      <c r="N18" s="9">
        <v>0</v>
      </c>
    </row>
    <row r="19" spans="1:15" x14ac:dyDescent="0.25">
      <c r="A19" s="11" t="s">
        <v>49</v>
      </c>
      <c r="B19" s="11">
        <v>0</v>
      </c>
      <c r="C19" s="11">
        <v>14</v>
      </c>
      <c r="D19" s="22">
        <v>0</v>
      </c>
      <c r="E19" s="9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1</v>
      </c>
      <c r="N19" s="9">
        <v>0</v>
      </c>
    </row>
    <row r="20" spans="1:15" x14ac:dyDescent="0.25">
      <c r="A20" s="11" t="s">
        <v>50</v>
      </c>
      <c r="B20" s="11">
        <v>0</v>
      </c>
      <c r="C20" s="11">
        <v>6</v>
      </c>
      <c r="D20" s="22">
        <v>0</v>
      </c>
      <c r="E20" s="9">
        <v>0</v>
      </c>
      <c r="F20" s="9">
        <v>1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1</v>
      </c>
    </row>
    <row r="21" spans="1:15" x14ac:dyDescent="0.25">
      <c r="A21" s="11" t="s">
        <v>51</v>
      </c>
      <c r="B21" s="11">
        <v>0</v>
      </c>
      <c r="C21" s="11">
        <v>0</v>
      </c>
      <c r="D21" s="23">
        <f>-1*D11</f>
        <v>-187</v>
      </c>
      <c r="E21" s="11">
        <f t="shared" ref="E21:F21" si="0">-1*E11</f>
        <v>-131</v>
      </c>
      <c r="F21" s="11">
        <f t="shared" si="0"/>
        <v>-88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</row>
    <row r="22" spans="1:15" x14ac:dyDescent="0.25">
      <c r="M22" s="71" t="s">
        <v>52</v>
      </c>
      <c r="N22" s="71"/>
    </row>
    <row r="25" spans="1:15" x14ac:dyDescent="0.25">
      <c r="A25" s="72" t="s">
        <v>29</v>
      </c>
      <c r="B25" s="73" t="s">
        <v>30</v>
      </c>
      <c r="C25" s="73" t="s">
        <v>31</v>
      </c>
      <c r="D25" s="11">
        <v>187</v>
      </c>
      <c r="E25" s="11">
        <v>131</v>
      </c>
      <c r="F25" s="11">
        <v>88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</row>
    <row r="26" spans="1:15" x14ac:dyDescent="0.25">
      <c r="A26" s="72"/>
      <c r="B26" s="73"/>
      <c r="C26" s="73"/>
      <c r="D26" s="11" t="s">
        <v>32</v>
      </c>
      <c r="E26" s="11" t="s">
        <v>33</v>
      </c>
      <c r="F26" s="11" t="s">
        <v>34</v>
      </c>
      <c r="G26" s="11" t="s">
        <v>35</v>
      </c>
      <c r="H26" s="11" t="s">
        <v>36</v>
      </c>
      <c r="I26" s="11" t="s">
        <v>37</v>
      </c>
      <c r="J26" s="11" t="s">
        <v>38</v>
      </c>
      <c r="K26" s="11" t="s">
        <v>39</v>
      </c>
      <c r="L26" s="11" t="s">
        <v>40</v>
      </c>
      <c r="M26" s="11" t="s">
        <v>41</v>
      </c>
      <c r="N26" s="11" t="s">
        <v>42</v>
      </c>
    </row>
    <row r="27" spans="1:15" x14ac:dyDescent="0.25">
      <c r="A27" s="11" t="s">
        <v>55</v>
      </c>
      <c r="B27" s="11">
        <v>187</v>
      </c>
      <c r="C27" s="25">
        <f>C13/$D$13</f>
        <v>10.911111111111111</v>
      </c>
      <c r="D27" s="25">
        <f t="shared" ref="D27:N27" si="1">D13/$D$13</f>
        <v>1</v>
      </c>
      <c r="E27" s="29">
        <f>E13/$D$13</f>
        <v>0.66666666666666663</v>
      </c>
      <c r="F27" s="25">
        <f>F13/$D$13</f>
        <v>0.44444444444444442</v>
      </c>
      <c r="G27" s="25">
        <f>G13/$D$13</f>
        <v>2.2222222222222222E-3</v>
      </c>
      <c r="H27" s="25">
        <f t="shared" si="1"/>
        <v>0</v>
      </c>
      <c r="I27" s="25">
        <f t="shared" si="1"/>
        <v>0</v>
      </c>
      <c r="J27" s="25">
        <f t="shared" si="1"/>
        <v>0</v>
      </c>
      <c r="K27" s="25">
        <f t="shared" si="1"/>
        <v>0</v>
      </c>
      <c r="L27" s="25">
        <f t="shared" si="1"/>
        <v>0</v>
      </c>
      <c r="M27" s="25">
        <f t="shared" si="1"/>
        <v>0</v>
      </c>
      <c r="N27" s="25">
        <f t="shared" si="1"/>
        <v>0</v>
      </c>
    </row>
    <row r="28" spans="1:15" x14ac:dyDescent="0.25">
      <c r="A28" s="11" t="s">
        <v>44</v>
      </c>
      <c r="B28" s="11">
        <v>0</v>
      </c>
      <c r="C28" s="24">
        <f>C14-$C$13*$D14/$D$13</f>
        <v>84</v>
      </c>
      <c r="D28" s="9">
        <v>0</v>
      </c>
      <c r="E28" s="28">
        <f>E14-$E$13*D14/$D$13</f>
        <v>10</v>
      </c>
      <c r="F28" s="26">
        <f>F14-$F$13*D14/$D$13</f>
        <v>10</v>
      </c>
      <c r="G28" s="26">
        <f>G14-$G$13*D14/$D$13</f>
        <v>-0.1</v>
      </c>
      <c r="H28" s="9">
        <v>1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8"/>
    </row>
    <row r="29" spans="1:15" x14ac:dyDescent="0.25">
      <c r="A29" s="11" t="s">
        <v>45</v>
      </c>
      <c r="B29" s="11">
        <v>0</v>
      </c>
      <c r="C29" s="24">
        <f t="shared" ref="C29:C34" si="2">C15-$C$13*$D15/$D$13</f>
        <v>126.55555555555566</v>
      </c>
      <c r="D29" s="21">
        <v>0</v>
      </c>
      <c r="E29" s="31">
        <f t="shared" ref="E29:E34" si="3">E15-$E$13*D15/$D$13</f>
        <v>23.333333333333329</v>
      </c>
      <c r="F29" s="30">
        <f>F15-$F$13*D15/$D$13</f>
        <v>12.222222222222221</v>
      </c>
      <c r="G29" s="48">
        <f t="shared" ref="G29:G34" si="4">G15-$G$13*D15/$D$13</f>
        <v>-0.28888888888888886</v>
      </c>
      <c r="H29" s="21">
        <v>0</v>
      </c>
      <c r="I29" s="21">
        <v>1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8"/>
    </row>
    <row r="30" spans="1:15" x14ac:dyDescent="0.25">
      <c r="A30" s="11" t="s">
        <v>46</v>
      </c>
      <c r="B30" s="11">
        <v>0</v>
      </c>
      <c r="C30" s="24">
        <f t="shared" si="2"/>
        <v>49.777777777777771</v>
      </c>
      <c r="D30" s="9">
        <v>0</v>
      </c>
      <c r="E30" s="28">
        <f t="shared" si="3"/>
        <v>2.6666666666666661</v>
      </c>
      <c r="F30" s="26">
        <f t="shared" ref="F30:F34" si="5">F16-$F$13*D16/$D$13</f>
        <v>6.1111111111111107</v>
      </c>
      <c r="G30" s="26">
        <f t="shared" si="4"/>
        <v>-4.4444444444444446E-2</v>
      </c>
      <c r="H30" s="9">
        <v>0</v>
      </c>
      <c r="I30" s="9">
        <v>0</v>
      </c>
      <c r="J30" s="9">
        <v>1</v>
      </c>
      <c r="K30" s="9">
        <v>0</v>
      </c>
      <c r="L30" s="9">
        <v>0</v>
      </c>
      <c r="M30" s="9">
        <v>0</v>
      </c>
      <c r="N30" s="9">
        <v>0</v>
      </c>
      <c r="O30" s="8"/>
    </row>
    <row r="31" spans="1:15" x14ac:dyDescent="0.25">
      <c r="A31" s="11" t="s">
        <v>47</v>
      </c>
      <c r="B31" s="11">
        <v>0</v>
      </c>
      <c r="C31" s="24">
        <f t="shared" si="2"/>
        <v>103.0888888888889</v>
      </c>
      <c r="D31" s="9">
        <v>0</v>
      </c>
      <c r="E31" s="28">
        <f t="shared" si="3"/>
        <v>5.3333333333333321</v>
      </c>
      <c r="F31" s="26">
        <f>F17-$F$13*D17/$D$13</f>
        <v>9.5555555555555571</v>
      </c>
      <c r="G31" s="26">
        <f t="shared" si="4"/>
        <v>-0.10222222222222223</v>
      </c>
      <c r="H31" s="9">
        <v>0</v>
      </c>
      <c r="I31" s="9">
        <v>0</v>
      </c>
      <c r="J31" s="9">
        <v>0</v>
      </c>
      <c r="K31" s="9">
        <v>1</v>
      </c>
      <c r="L31" s="9">
        <v>0</v>
      </c>
      <c r="M31" s="9">
        <v>0</v>
      </c>
      <c r="N31" s="9">
        <v>0</v>
      </c>
      <c r="O31" s="8"/>
    </row>
    <row r="32" spans="1:15" x14ac:dyDescent="0.25">
      <c r="A32" s="11" t="s">
        <v>48</v>
      </c>
      <c r="B32" s="11">
        <v>0</v>
      </c>
      <c r="C32" s="24">
        <f t="shared" si="2"/>
        <v>5.0888888888888886</v>
      </c>
      <c r="D32" s="34">
        <v>0</v>
      </c>
      <c r="E32" s="28">
        <f>E18-$E$13*D18/$D$13</f>
        <v>-0.66666666666666663</v>
      </c>
      <c r="F32" s="35">
        <f t="shared" si="5"/>
        <v>-0.44444444444444442</v>
      </c>
      <c r="G32" s="26">
        <f t="shared" si="4"/>
        <v>-2.2222222222222222E-3</v>
      </c>
      <c r="H32" s="34">
        <v>0</v>
      </c>
      <c r="I32" s="34">
        <v>0</v>
      </c>
      <c r="J32" s="34">
        <v>0</v>
      </c>
      <c r="K32" s="34">
        <v>0</v>
      </c>
      <c r="L32" s="34">
        <v>1</v>
      </c>
      <c r="M32" s="34">
        <v>0</v>
      </c>
      <c r="N32" s="34">
        <v>0</v>
      </c>
      <c r="O32" s="8"/>
    </row>
    <row r="33" spans="1:15" x14ac:dyDescent="0.25">
      <c r="A33" s="11" t="s">
        <v>49</v>
      </c>
      <c r="B33" s="11">
        <v>0</v>
      </c>
      <c r="C33" s="24">
        <f t="shared" si="2"/>
        <v>14</v>
      </c>
      <c r="D33" s="9">
        <v>0</v>
      </c>
      <c r="E33" s="28">
        <f t="shared" si="3"/>
        <v>1</v>
      </c>
      <c r="F33" s="26">
        <f t="shared" si="5"/>
        <v>0</v>
      </c>
      <c r="G33" s="26">
        <f t="shared" si="4"/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1</v>
      </c>
      <c r="N33" s="9">
        <v>0</v>
      </c>
      <c r="O33" s="8"/>
    </row>
    <row r="34" spans="1:15" x14ac:dyDescent="0.25">
      <c r="A34" s="11" t="s">
        <v>50</v>
      </c>
      <c r="B34" s="11">
        <v>0</v>
      </c>
      <c r="C34" s="24">
        <f t="shared" si="2"/>
        <v>6</v>
      </c>
      <c r="D34" s="9">
        <v>0</v>
      </c>
      <c r="E34" s="28">
        <f t="shared" si="3"/>
        <v>0</v>
      </c>
      <c r="F34" s="26">
        <f t="shared" si="5"/>
        <v>1</v>
      </c>
      <c r="G34" s="26">
        <f t="shared" si="4"/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1</v>
      </c>
      <c r="O34" s="8"/>
    </row>
    <row r="35" spans="1:15" x14ac:dyDescent="0.25">
      <c r="A35" s="11" t="s">
        <v>51</v>
      </c>
      <c r="B35" s="11">
        <v>0</v>
      </c>
      <c r="C35" s="36">
        <f>($B$27*C27+$B$28*C28+$B$29*C29+$B$30*C30+$B$31*C31+$B$32*C32+$B$33*C33+$B$34*C34)</f>
        <v>2040.3777777777777</v>
      </c>
      <c r="D35" s="9">
        <v>0</v>
      </c>
      <c r="E35" s="27">
        <f>($B$27*E27+$B$28*E28+$B$29*E29+$B$30*E30+$B$31*E31+$B$32*E32+$B$33*E33+$B$34*E34)-E25</f>
        <v>-6.3333333333333428</v>
      </c>
      <c r="F35" s="32">
        <f>($B$27*F27+$B$28*F28+$B$29*F29+$B$30*F30+$B$31*F31+$B$32*F32+$B$33*F33+$B$34*F34)-F25</f>
        <v>-4.8888888888888999</v>
      </c>
      <c r="G35" s="24">
        <f>($B$27*G27+$B$28*G28+$B$29*G29+$B$30*G30+$B$31*G31+$B$32*G32+$B$33*G33+$B$34*G34)-G25</f>
        <v>0.41555555555555557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5" x14ac:dyDescent="0.25">
      <c r="M36" s="71" t="s">
        <v>53</v>
      </c>
      <c r="N36" s="71"/>
    </row>
    <row r="39" spans="1:15" x14ac:dyDescent="0.25">
      <c r="A39" s="72" t="s">
        <v>29</v>
      </c>
      <c r="B39" s="73" t="s">
        <v>30</v>
      </c>
      <c r="C39" s="73" t="s">
        <v>31</v>
      </c>
      <c r="D39" s="11">
        <v>187</v>
      </c>
      <c r="E39" s="11">
        <v>131</v>
      </c>
      <c r="F39" s="51">
        <v>88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5" x14ac:dyDescent="0.25">
      <c r="A40" s="72"/>
      <c r="B40" s="73"/>
      <c r="C40" s="73"/>
      <c r="D40" s="11" t="s">
        <v>32</v>
      </c>
      <c r="E40" s="49" t="s">
        <v>33</v>
      </c>
      <c r="F40" s="51" t="s">
        <v>34</v>
      </c>
      <c r="G40" s="11" t="s">
        <v>35</v>
      </c>
      <c r="H40" s="11" t="s">
        <v>36</v>
      </c>
      <c r="I40" s="11" t="s">
        <v>37</v>
      </c>
      <c r="J40" s="11" t="s">
        <v>38</v>
      </c>
      <c r="K40" s="11" t="s">
        <v>39</v>
      </c>
      <c r="L40" s="11" t="s">
        <v>40</v>
      </c>
      <c r="M40" s="11" t="s">
        <v>41</v>
      </c>
      <c r="N40" s="11" t="s">
        <v>42</v>
      </c>
    </row>
    <row r="41" spans="1:15" x14ac:dyDescent="0.25">
      <c r="A41" s="11" t="s">
        <v>55</v>
      </c>
      <c r="B41" s="11">
        <v>187</v>
      </c>
      <c r="C41" s="33">
        <f>C27-$C$29*$E27/$E$29</f>
        <v>7.2952380952380924</v>
      </c>
      <c r="D41" s="11">
        <v>1</v>
      </c>
      <c r="E41" s="50">
        <v>0</v>
      </c>
      <c r="F41" s="52">
        <f>F27-$F$29*E27/$E$29</f>
        <v>9.5238095238095177E-2</v>
      </c>
      <c r="G41" s="26">
        <f>G27-$G$29*E27/$E$29</f>
        <v>1.0476190476190477E-2</v>
      </c>
      <c r="H41" s="11">
        <f t="shared" ref="H41:N41" si="6">H27/$D$13</f>
        <v>0</v>
      </c>
      <c r="I41" s="26">
        <f>I27-$I$29*$E27/$E$29</f>
        <v>-2.8571428571428574E-2</v>
      </c>
      <c r="J41" s="11">
        <f t="shared" si="6"/>
        <v>0</v>
      </c>
      <c r="K41" s="11">
        <f t="shared" si="6"/>
        <v>0</v>
      </c>
      <c r="L41" s="11">
        <f t="shared" si="6"/>
        <v>0</v>
      </c>
      <c r="M41" s="11">
        <f t="shared" si="6"/>
        <v>0</v>
      </c>
      <c r="N41" s="11">
        <f t="shared" si="6"/>
        <v>0</v>
      </c>
    </row>
    <row r="42" spans="1:15" x14ac:dyDescent="0.25">
      <c r="A42" s="54" t="s">
        <v>44</v>
      </c>
      <c r="B42" s="54">
        <v>0</v>
      </c>
      <c r="C42" s="55">
        <f t="shared" ref="C42:C48" si="7">C28-$C$29*$E28/$E$29</f>
        <v>29.761904761904709</v>
      </c>
      <c r="D42" s="56">
        <v>0</v>
      </c>
      <c r="E42" s="57">
        <v>0</v>
      </c>
      <c r="F42" s="58">
        <f>F28-$F$29*E28/$E$29</f>
        <v>4.761904761904761</v>
      </c>
      <c r="G42" s="48">
        <f t="shared" ref="G42:G48" si="8">G28-$G$29*E28/$E$29</f>
        <v>2.3809523809523808E-2</v>
      </c>
      <c r="H42" s="56">
        <v>1</v>
      </c>
      <c r="I42" s="48">
        <f t="shared" ref="I42:I48" si="9">I28-$I$29*$E28/$E$29</f>
        <v>-0.42857142857142866</v>
      </c>
      <c r="J42" s="56">
        <v>0</v>
      </c>
      <c r="K42" s="56">
        <v>0</v>
      </c>
      <c r="L42" s="56">
        <v>0</v>
      </c>
      <c r="M42" s="56">
        <v>0</v>
      </c>
      <c r="N42" s="56">
        <v>0</v>
      </c>
      <c r="O42" s="8"/>
    </row>
    <row r="43" spans="1:15" x14ac:dyDescent="0.25">
      <c r="A43" s="11" t="s">
        <v>56</v>
      </c>
      <c r="B43" s="11">
        <v>131</v>
      </c>
      <c r="C43" s="33">
        <f>C29/E29</f>
        <v>5.4238095238095294</v>
      </c>
      <c r="D43" s="38">
        <v>0</v>
      </c>
      <c r="E43" s="50">
        <v>1</v>
      </c>
      <c r="F43" s="52">
        <f>F29/E29</f>
        <v>0.52380952380952384</v>
      </c>
      <c r="G43" s="26">
        <f>G29/E29</f>
        <v>-1.2380952380952383E-2</v>
      </c>
      <c r="H43" s="38">
        <v>0</v>
      </c>
      <c r="I43" s="26">
        <f>I29/E29</f>
        <v>4.2857142857142864E-2</v>
      </c>
      <c r="J43" s="38">
        <v>0</v>
      </c>
      <c r="K43" s="38">
        <v>0</v>
      </c>
      <c r="L43" s="38">
        <v>0</v>
      </c>
      <c r="M43" s="38">
        <v>0</v>
      </c>
      <c r="N43" s="38">
        <v>0</v>
      </c>
      <c r="O43" s="8"/>
    </row>
    <row r="44" spans="1:15" x14ac:dyDescent="0.25">
      <c r="A44" s="11" t="s">
        <v>46</v>
      </c>
      <c r="B44" s="11">
        <v>0</v>
      </c>
      <c r="C44" s="33">
        <f t="shared" si="7"/>
        <v>35.314285714285695</v>
      </c>
      <c r="D44" s="9">
        <v>0</v>
      </c>
      <c r="E44" s="50">
        <v>0</v>
      </c>
      <c r="F44" s="52">
        <f t="shared" ref="F44:F48" si="10">F30-$F$29*E30/$E$29</f>
        <v>4.7142857142857144</v>
      </c>
      <c r="G44" s="26">
        <f t="shared" si="8"/>
        <v>-1.1428571428571434E-2</v>
      </c>
      <c r="H44" s="9">
        <v>0</v>
      </c>
      <c r="I44" s="26">
        <f t="shared" si="9"/>
        <v>-0.11428571428571428</v>
      </c>
      <c r="J44" s="9">
        <v>1</v>
      </c>
      <c r="K44" s="9">
        <v>0</v>
      </c>
      <c r="L44" s="9">
        <v>0</v>
      </c>
      <c r="M44" s="9">
        <v>0</v>
      </c>
      <c r="N44" s="9">
        <v>0</v>
      </c>
      <c r="O44" s="8"/>
    </row>
    <row r="45" spans="1:15" x14ac:dyDescent="0.25">
      <c r="A45" s="11" t="s">
        <v>47</v>
      </c>
      <c r="B45" s="11">
        <v>0</v>
      </c>
      <c r="C45" s="33">
        <f t="shared" si="7"/>
        <v>74.161904761904751</v>
      </c>
      <c r="D45" s="9">
        <v>0</v>
      </c>
      <c r="E45" s="50">
        <v>0</v>
      </c>
      <c r="F45" s="52">
        <f t="shared" si="10"/>
        <v>6.7619047619047645</v>
      </c>
      <c r="G45" s="26">
        <f t="shared" si="8"/>
        <v>-3.6190476190476203E-2</v>
      </c>
      <c r="H45" s="9">
        <v>0</v>
      </c>
      <c r="I45" s="26">
        <f t="shared" si="9"/>
        <v>-0.22857142857142856</v>
      </c>
      <c r="J45" s="9">
        <v>0</v>
      </c>
      <c r="K45" s="9">
        <v>1</v>
      </c>
      <c r="L45" s="9">
        <v>0</v>
      </c>
      <c r="M45" s="9">
        <v>0</v>
      </c>
      <c r="N45" s="9">
        <v>0</v>
      </c>
      <c r="O45" s="8"/>
    </row>
    <row r="46" spans="1:15" x14ac:dyDescent="0.25">
      <c r="A46" s="11" t="s">
        <v>48</v>
      </c>
      <c r="B46" s="11">
        <v>0</v>
      </c>
      <c r="C46" s="33">
        <f t="shared" si="7"/>
        <v>8.7047619047619076</v>
      </c>
      <c r="D46" s="34">
        <v>0</v>
      </c>
      <c r="E46" s="50">
        <v>0</v>
      </c>
      <c r="F46" s="52">
        <f t="shared" si="10"/>
        <v>-9.5238095238095177E-2</v>
      </c>
      <c r="G46" s="26">
        <f t="shared" si="8"/>
        <v>-1.0476190476190477E-2</v>
      </c>
      <c r="H46" s="34">
        <v>0</v>
      </c>
      <c r="I46" s="26">
        <f t="shared" si="9"/>
        <v>2.8571428571428574E-2</v>
      </c>
      <c r="J46" s="34">
        <v>0</v>
      </c>
      <c r="K46" s="34">
        <v>0</v>
      </c>
      <c r="L46" s="34">
        <v>1</v>
      </c>
      <c r="M46" s="34">
        <v>0</v>
      </c>
      <c r="N46" s="34">
        <v>0</v>
      </c>
      <c r="O46" s="8"/>
    </row>
    <row r="47" spans="1:15" x14ac:dyDescent="0.25">
      <c r="A47" s="11" t="s">
        <v>49</v>
      </c>
      <c r="B47" s="11">
        <v>0</v>
      </c>
      <c r="C47" s="33">
        <f t="shared" si="7"/>
        <v>8.5761904761904706</v>
      </c>
      <c r="D47" s="9">
        <v>0</v>
      </c>
      <c r="E47" s="50">
        <v>0</v>
      </c>
      <c r="F47" s="52">
        <f t="shared" si="10"/>
        <v>-0.52380952380952384</v>
      </c>
      <c r="G47" s="26">
        <f t="shared" si="8"/>
        <v>1.2380952380952383E-2</v>
      </c>
      <c r="H47" s="9">
        <v>0</v>
      </c>
      <c r="I47" s="26">
        <f t="shared" si="9"/>
        <v>-4.2857142857142864E-2</v>
      </c>
      <c r="J47" s="9">
        <v>0</v>
      </c>
      <c r="K47" s="9">
        <v>0</v>
      </c>
      <c r="L47" s="9">
        <v>0</v>
      </c>
      <c r="M47" s="9">
        <v>1</v>
      </c>
      <c r="N47" s="9">
        <v>0</v>
      </c>
      <c r="O47" s="8"/>
    </row>
    <row r="48" spans="1:15" x14ac:dyDescent="0.25">
      <c r="A48" s="11" t="s">
        <v>50</v>
      </c>
      <c r="B48" s="11">
        <v>0</v>
      </c>
      <c r="C48" s="33">
        <f t="shared" si="7"/>
        <v>6</v>
      </c>
      <c r="D48" s="9">
        <v>0</v>
      </c>
      <c r="E48" s="50">
        <v>0</v>
      </c>
      <c r="F48" s="52">
        <f t="shared" si="10"/>
        <v>1</v>
      </c>
      <c r="G48" s="26">
        <f t="shared" si="8"/>
        <v>0</v>
      </c>
      <c r="H48" s="9">
        <v>0</v>
      </c>
      <c r="I48" s="26">
        <f t="shared" si="9"/>
        <v>0</v>
      </c>
      <c r="J48" s="9">
        <v>0</v>
      </c>
      <c r="K48" s="9">
        <v>0</v>
      </c>
      <c r="L48" s="9">
        <v>0</v>
      </c>
      <c r="M48" s="9">
        <v>0</v>
      </c>
      <c r="N48" s="9">
        <v>1</v>
      </c>
      <c r="O48" s="8"/>
    </row>
    <row r="49" spans="1:14" x14ac:dyDescent="0.25">
      <c r="A49" s="11" t="s">
        <v>51</v>
      </c>
      <c r="B49" s="11">
        <v>0</v>
      </c>
      <c r="C49" s="36">
        <f>($B$41*C41+$B$42*C42+$B$43*C43+$B$44*C44+$B$45*C45+$B$46*C46+$B$47*C47+$B$48*C48)</f>
        <v>2074.7285714285717</v>
      </c>
      <c r="D49" s="9">
        <v>0</v>
      </c>
      <c r="E49" s="50">
        <f>($B$41*E41+$B$42*E42+$B$43*E43+$B$44*E44+$B$45*E45+$B$46*E46+$B$47*E47+$B$48*E48)-E39</f>
        <v>0</v>
      </c>
      <c r="F49" s="53">
        <f>($B$41*F41+$B$42*F42+$B$43*F43+$B$44*F44+$B$45*F45+$B$46*F46+$B$47*F47+$B$48*F48)-F39</f>
        <v>-1.5714285714285836</v>
      </c>
      <c r="G49" s="24">
        <f>($B$41*G41+$B$42*G42+$B$43*G43+$B$44*G44+$B$45*G45+$B$46*G46+$B$47*G47+$B$48*G48)-G39</f>
        <v>0.33714285714285719</v>
      </c>
      <c r="H49" s="11">
        <v>0</v>
      </c>
      <c r="I49" s="24">
        <f>($B$41*I41+$B$42*I42+$B$43*I43+$B$44*I44+$B$45*I45+$B$46*I46+$B$47*I47+$B$48*I48)-I39</f>
        <v>0.27142857142857224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</row>
    <row r="50" spans="1:14" x14ac:dyDescent="0.25">
      <c r="M50" s="71" t="s">
        <v>54</v>
      </c>
      <c r="N50" s="71"/>
    </row>
    <row r="53" spans="1:14" x14ac:dyDescent="0.25">
      <c r="A53" s="72" t="s">
        <v>29</v>
      </c>
      <c r="B53" s="73" t="s">
        <v>30</v>
      </c>
      <c r="C53" s="73" t="s">
        <v>31</v>
      </c>
      <c r="D53" s="11">
        <v>187</v>
      </c>
      <c r="E53" s="11">
        <v>131</v>
      </c>
      <c r="F53" s="11">
        <v>88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</row>
    <row r="54" spans="1:14" x14ac:dyDescent="0.25">
      <c r="A54" s="72"/>
      <c r="B54" s="73"/>
      <c r="C54" s="73"/>
      <c r="D54" s="11" t="s">
        <v>32</v>
      </c>
      <c r="E54" s="11" t="s">
        <v>33</v>
      </c>
      <c r="F54" s="11" t="s">
        <v>34</v>
      </c>
      <c r="G54" s="11" t="s">
        <v>35</v>
      </c>
      <c r="H54" s="11" t="s">
        <v>36</v>
      </c>
      <c r="I54" s="11" t="s">
        <v>37</v>
      </c>
      <c r="J54" s="11" t="s">
        <v>38</v>
      </c>
      <c r="K54" s="11" t="s">
        <v>39</v>
      </c>
      <c r="L54" s="11" t="s">
        <v>40</v>
      </c>
      <c r="M54" s="11" t="s">
        <v>41</v>
      </c>
      <c r="N54" s="11" t="s">
        <v>42</v>
      </c>
    </row>
    <row r="55" spans="1:14" x14ac:dyDescent="0.25">
      <c r="A55" s="11" t="s">
        <v>55</v>
      </c>
      <c r="B55" s="11">
        <v>187</v>
      </c>
      <c r="C55" s="25">
        <f>C41-$C$42*$F41/$F$42</f>
        <v>6.6999999999999984</v>
      </c>
      <c r="D55" s="37">
        <v>1</v>
      </c>
      <c r="E55" s="38">
        <v>0</v>
      </c>
      <c r="F55" s="40">
        <v>0</v>
      </c>
      <c r="G55" s="35">
        <f>G41-$G$42*$F41/$F$42</f>
        <v>1.0000000000000002E-2</v>
      </c>
      <c r="H55" s="35">
        <f>H41-$H$42*$F41/$F$42</f>
        <v>-1.999999999999999E-2</v>
      </c>
      <c r="I55" s="35">
        <f>I41-$I$42*$F41/$F$42</f>
        <v>-2.0000000000000004E-2</v>
      </c>
      <c r="J55" s="39">
        <v>0</v>
      </c>
      <c r="K55" s="37">
        <f t="shared" ref="K55:N55" si="11">K41/$D$13</f>
        <v>0</v>
      </c>
      <c r="L55" s="37">
        <f t="shared" si="11"/>
        <v>0</v>
      </c>
      <c r="M55" s="37">
        <f t="shared" si="11"/>
        <v>0</v>
      </c>
      <c r="N55" s="37">
        <f t="shared" si="11"/>
        <v>0</v>
      </c>
    </row>
    <row r="56" spans="1:14" x14ac:dyDescent="0.25">
      <c r="A56" s="11" t="s">
        <v>77</v>
      </c>
      <c r="B56" s="11">
        <v>88</v>
      </c>
      <c r="C56" s="25">
        <f>C42/F42</f>
        <v>6.2499999999999902</v>
      </c>
      <c r="D56" s="37">
        <f t="shared" ref="D56" si="12">D42/F42</f>
        <v>0</v>
      </c>
      <c r="E56" s="37">
        <v>0</v>
      </c>
      <c r="F56" s="40">
        <v>1</v>
      </c>
      <c r="G56" s="35">
        <f>G42/F42</f>
        <v>5.000000000000001E-3</v>
      </c>
      <c r="H56" s="35">
        <f>H42/F42</f>
        <v>0.21000000000000005</v>
      </c>
      <c r="I56" s="35">
        <f>I42/F42</f>
        <v>-9.0000000000000038E-2</v>
      </c>
      <c r="J56" s="39">
        <v>0</v>
      </c>
      <c r="K56" s="37">
        <v>0</v>
      </c>
      <c r="L56" s="37">
        <v>0</v>
      </c>
      <c r="M56" s="37">
        <v>0</v>
      </c>
      <c r="N56" s="37">
        <v>0</v>
      </c>
    </row>
    <row r="57" spans="1:14" x14ac:dyDescent="0.25">
      <c r="A57" s="11" t="s">
        <v>56</v>
      </c>
      <c r="B57" s="11">
        <v>131</v>
      </c>
      <c r="C57" s="25">
        <f t="shared" ref="C57:C62" si="13">C43-$C$42*$F43/$F$42</f>
        <v>2.1500000000000106</v>
      </c>
      <c r="D57" s="38">
        <v>0</v>
      </c>
      <c r="E57" s="38">
        <v>1</v>
      </c>
      <c r="F57" s="40">
        <v>0</v>
      </c>
      <c r="G57" s="35">
        <f t="shared" ref="G57:G62" si="14">G43-$G$42*$F43/$F$42</f>
        <v>-1.5000000000000003E-2</v>
      </c>
      <c r="H57" s="35">
        <f t="shared" ref="H57:H62" si="15">H43-$H$42*$F43/$F$42</f>
        <v>-0.11000000000000003</v>
      </c>
      <c r="I57" s="35">
        <f t="shared" ref="I57:I62" si="16">I43-$I$42*$F43/$F$42</f>
        <v>9.0000000000000024E-2</v>
      </c>
      <c r="J57" s="39">
        <v>0</v>
      </c>
      <c r="K57" s="38">
        <v>0</v>
      </c>
      <c r="L57" s="38">
        <v>0</v>
      </c>
      <c r="M57" s="38">
        <v>0</v>
      </c>
      <c r="N57" s="38">
        <v>0</v>
      </c>
    </row>
    <row r="58" spans="1:14" x14ac:dyDescent="0.25">
      <c r="A58" s="11" t="s">
        <v>46</v>
      </c>
      <c r="B58" s="11">
        <v>0</v>
      </c>
      <c r="C58" s="25">
        <f t="shared" si="13"/>
        <v>5.8500000000000263</v>
      </c>
      <c r="D58" s="34">
        <v>0</v>
      </c>
      <c r="E58" s="39">
        <v>0</v>
      </c>
      <c r="F58" s="40">
        <v>0</v>
      </c>
      <c r="G58" s="35">
        <f t="shared" si="14"/>
        <v>-3.500000000000001E-2</v>
      </c>
      <c r="H58" s="35">
        <f t="shared" si="15"/>
        <v>-0.99000000000000021</v>
      </c>
      <c r="I58" s="35">
        <f t="shared" si="16"/>
        <v>0.31000000000000016</v>
      </c>
      <c r="J58" s="39">
        <v>1</v>
      </c>
      <c r="K58" s="34">
        <v>0</v>
      </c>
      <c r="L58" s="34">
        <v>0</v>
      </c>
      <c r="M58" s="34">
        <v>0</v>
      </c>
      <c r="N58" s="34">
        <v>0</v>
      </c>
    </row>
    <row r="59" spans="1:14" x14ac:dyDescent="0.25">
      <c r="A59" s="11" t="s">
        <v>47</v>
      </c>
      <c r="B59" s="11">
        <v>0</v>
      </c>
      <c r="C59" s="25">
        <f t="shared" si="13"/>
        <v>31.900000000000041</v>
      </c>
      <c r="D59" s="34">
        <v>0</v>
      </c>
      <c r="E59" s="39">
        <v>0</v>
      </c>
      <c r="F59" s="40">
        <v>0</v>
      </c>
      <c r="G59" s="35">
        <f t="shared" si="14"/>
        <v>-7.0000000000000034E-2</v>
      </c>
      <c r="H59" s="35">
        <f t="shared" si="15"/>
        <v>-1.4200000000000008</v>
      </c>
      <c r="I59" s="35">
        <f t="shared" si="16"/>
        <v>0.38000000000000056</v>
      </c>
      <c r="J59" s="39">
        <v>0</v>
      </c>
      <c r="K59" s="34">
        <v>1</v>
      </c>
      <c r="L59" s="34">
        <v>0</v>
      </c>
      <c r="M59" s="34">
        <v>0</v>
      </c>
      <c r="N59" s="34">
        <v>0</v>
      </c>
    </row>
    <row r="60" spans="1:14" x14ac:dyDescent="0.25">
      <c r="A60" s="11" t="s">
        <v>48</v>
      </c>
      <c r="B60" s="11">
        <v>0</v>
      </c>
      <c r="C60" s="25">
        <f t="shared" si="13"/>
        <v>9.3000000000000007</v>
      </c>
      <c r="D60" s="34">
        <v>0</v>
      </c>
      <c r="E60" s="39">
        <v>0</v>
      </c>
      <c r="F60" s="40">
        <v>0</v>
      </c>
      <c r="G60" s="35">
        <f t="shared" si="14"/>
        <v>-1.0000000000000002E-2</v>
      </c>
      <c r="H60" s="35">
        <f t="shared" si="15"/>
        <v>1.999999999999999E-2</v>
      </c>
      <c r="I60" s="35">
        <f>I46-$I$42*$F46/$F$42</f>
        <v>2.0000000000000004E-2</v>
      </c>
      <c r="J60" s="39">
        <v>0</v>
      </c>
      <c r="K60" s="34">
        <v>0</v>
      </c>
      <c r="L60" s="34">
        <v>1</v>
      </c>
      <c r="M60" s="34">
        <v>0</v>
      </c>
      <c r="N60" s="34">
        <v>0</v>
      </c>
    </row>
    <row r="61" spans="1:14" x14ac:dyDescent="0.25">
      <c r="A61" s="11" t="s">
        <v>49</v>
      </c>
      <c r="B61" s="11">
        <v>0</v>
      </c>
      <c r="C61" s="25">
        <f t="shared" si="13"/>
        <v>11.849999999999989</v>
      </c>
      <c r="D61" s="34">
        <v>0</v>
      </c>
      <c r="E61" s="39">
        <v>0</v>
      </c>
      <c r="F61" s="40">
        <v>0</v>
      </c>
      <c r="G61" s="35">
        <f t="shared" si="14"/>
        <v>1.5000000000000003E-2</v>
      </c>
      <c r="H61" s="35">
        <f t="shared" si="15"/>
        <v>0.11000000000000003</v>
      </c>
      <c r="I61" s="35">
        <f t="shared" si="16"/>
        <v>-9.0000000000000024E-2</v>
      </c>
      <c r="J61" s="39">
        <v>0</v>
      </c>
      <c r="K61" s="34">
        <v>0</v>
      </c>
      <c r="L61" s="34">
        <v>0</v>
      </c>
      <c r="M61" s="34">
        <v>1</v>
      </c>
      <c r="N61" s="34">
        <v>0</v>
      </c>
    </row>
    <row r="62" spans="1:14" x14ac:dyDescent="0.25">
      <c r="A62" s="11" t="s">
        <v>50</v>
      </c>
      <c r="B62" s="11">
        <v>0</v>
      </c>
      <c r="C62" s="25">
        <f t="shared" si="13"/>
        <v>-0.24999999999999023</v>
      </c>
      <c r="D62" s="34">
        <v>0</v>
      </c>
      <c r="E62" s="39">
        <v>0</v>
      </c>
      <c r="F62" s="40">
        <v>0</v>
      </c>
      <c r="G62" s="35">
        <f t="shared" si="14"/>
        <v>-5.000000000000001E-3</v>
      </c>
      <c r="H62" s="35">
        <f t="shared" si="15"/>
        <v>-0.21000000000000005</v>
      </c>
      <c r="I62" s="35">
        <f t="shared" si="16"/>
        <v>9.0000000000000038E-2</v>
      </c>
      <c r="J62" s="39">
        <v>0</v>
      </c>
      <c r="K62" s="34">
        <v>0</v>
      </c>
      <c r="L62" s="34">
        <v>0</v>
      </c>
      <c r="M62" s="34">
        <v>0</v>
      </c>
      <c r="N62" s="34">
        <v>1</v>
      </c>
    </row>
    <row r="63" spans="1:14" x14ac:dyDescent="0.25">
      <c r="A63" s="11" t="s">
        <v>51</v>
      </c>
      <c r="B63" s="11">
        <v>0</v>
      </c>
      <c r="C63" s="36">
        <f>($B$55*C55+$B$56*C56+$B$57*C57+$B$58*C58+$B$59*C59+$B$60*C60+$B$61*C61+$B$62*C62)</f>
        <v>2084.5500000000002</v>
      </c>
      <c r="D63" s="34">
        <v>0</v>
      </c>
      <c r="E63" s="38">
        <v>0</v>
      </c>
      <c r="F63" s="40">
        <v>0</v>
      </c>
      <c r="G63" s="36">
        <f>($B$55*G55+$B$56*G56+$B$57*G57+$B$58*G58+$B$59*G59+$B$60*G60+$B$61*G61+$B$62*G62)-G53</f>
        <v>0.3450000000000002</v>
      </c>
      <c r="H63" s="36">
        <f>($B$55*H55+$B$56*H56+$B$57*H57+$B$58*H58+$B$59*H59+$B$60*H60+$B$61*H61+$B$62*H62)-H53</f>
        <v>0.33000000000000185</v>
      </c>
      <c r="I63" s="36">
        <f>($B$55*I55+$B$56*I56+$B$57*I57+$B$58*I58+$B$59*I59+$B$60*I60+$B$61*I61+$B$62*I62)-I53</f>
        <v>0.12999999999999901</v>
      </c>
      <c r="J63" s="39">
        <v>0</v>
      </c>
      <c r="K63" s="37">
        <v>0</v>
      </c>
      <c r="L63" s="37">
        <v>0</v>
      </c>
      <c r="M63" s="37">
        <v>0</v>
      </c>
      <c r="N63" s="37">
        <v>0</v>
      </c>
    </row>
    <row r="64" spans="1:14" x14ac:dyDescent="0.25">
      <c r="M64" s="71" t="s">
        <v>57</v>
      </c>
      <c r="N64" s="71"/>
    </row>
    <row r="65" spans="1:14" x14ac:dyDescent="0.25">
      <c r="A65" s="41" t="s">
        <v>55</v>
      </c>
      <c r="B65" s="42">
        <f>C55</f>
        <v>6.6999999999999984</v>
      </c>
      <c r="C65" s="41"/>
      <c r="D65" s="41"/>
      <c r="E65" s="41"/>
    </row>
    <row r="66" spans="1:14" x14ac:dyDescent="0.25">
      <c r="A66" s="41" t="s">
        <v>56</v>
      </c>
      <c r="B66" s="41">
        <v>2.2000000000000002</v>
      </c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</row>
    <row r="67" spans="1:14" x14ac:dyDescent="0.25">
      <c r="A67" s="41" t="s">
        <v>58</v>
      </c>
      <c r="B67" s="41">
        <v>6.2</v>
      </c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</row>
    <row r="68" spans="1:14" x14ac:dyDescent="0.25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</row>
    <row r="69" spans="1:14" x14ac:dyDescent="0.25">
      <c r="A69" s="70" t="s">
        <v>59</v>
      </c>
      <c r="B69" s="70"/>
      <c r="C69" s="70"/>
      <c r="D69" s="70"/>
      <c r="E69" s="41">
        <f>B55*C55+B57*C57+B56*C56</f>
        <v>2084.5500000000002</v>
      </c>
      <c r="F69" s="41"/>
      <c r="G69" s="41"/>
      <c r="H69" s="41"/>
      <c r="I69" s="41"/>
      <c r="J69" s="41"/>
      <c r="K69" s="41"/>
      <c r="L69" s="41"/>
      <c r="M69" s="41"/>
      <c r="N69" s="41"/>
    </row>
    <row r="70" spans="1:14" x14ac:dyDescent="0.25">
      <c r="F70" s="41"/>
      <c r="G70" s="41"/>
      <c r="H70" s="41"/>
      <c r="I70" s="41"/>
      <c r="J70" s="41"/>
      <c r="K70" s="41"/>
      <c r="L70" s="41"/>
      <c r="M70" s="41"/>
      <c r="N70" s="41"/>
    </row>
    <row r="71" spans="1:14" x14ac:dyDescent="0.25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</row>
    <row r="72" spans="1:14" x14ac:dyDescent="0.25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</row>
    <row r="73" spans="1:14" x14ac:dyDescent="0.25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</row>
    <row r="74" spans="1:14" x14ac:dyDescent="0.25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</row>
    <row r="75" spans="1:14" x14ac:dyDescent="0.2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</row>
    <row r="76" spans="1:14" x14ac:dyDescent="0.25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</row>
    <row r="77" spans="1:14" x14ac:dyDescent="0.25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</row>
    <row r="78" spans="1:14" x14ac:dyDescent="0.25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</row>
    <row r="79" spans="1:14" x14ac:dyDescent="0.25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</row>
    <row r="80" spans="1:14" x14ac:dyDescent="0.25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</row>
    <row r="81" spans="1:14" x14ac:dyDescent="0.25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</row>
    <row r="82" spans="1:14" x14ac:dyDescent="0.25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</row>
    <row r="83" spans="1:14" x14ac:dyDescent="0.25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</row>
    <row r="84" spans="1:14" x14ac:dyDescent="0.25">
      <c r="F84" s="41"/>
      <c r="G84" s="41"/>
      <c r="H84" s="41"/>
      <c r="I84" s="41"/>
      <c r="J84" s="41"/>
      <c r="K84" s="41"/>
      <c r="L84" s="41"/>
      <c r="M84" s="41"/>
      <c r="N84" s="41"/>
    </row>
    <row r="85" spans="1:14" x14ac:dyDescent="0.25">
      <c r="F85" s="41"/>
      <c r="G85" s="41"/>
      <c r="H85" s="41"/>
      <c r="I85" s="41"/>
      <c r="J85" s="41"/>
      <c r="K85" s="41"/>
      <c r="L85" s="41"/>
      <c r="M85" s="41"/>
      <c r="N85" s="41"/>
    </row>
    <row r="86" spans="1:14" x14ac:dyDescent="0.25">
      <c r="F86" s="41"/>
      <c r="G86" s="41"/>
      <c r="H86" s="41"/>
      <c r="I86" s="41"/>
      <c r="J86" s="41"/>
      <c r="K86" s="41"/>
      <c r="L86" s="41"/>
      <c r="M86" s="41"/>
      <c r="N86" s="41"/>
    </row>
    <row r="87" spans="1:14" x14ac:dyDescent="0.25">
      <c r="F87" s="41"/>
      <c r="G87" s="41"/>
      <c r="H87" s="41"/>
      <c r="I87" s="41"/>
      <c r="J87" s="41"/>
      <c r="K87" s="41"/>
      <c r="L87" s="41"/>
      <c r="M87" s="41"/>
      <c r="N87" s="41"/>
    </row>
    <row r="88" spans="1:14" x14ac:dyDescent="0.25">
      <c r="F88" s="41"/>
      <c r="G88" s="41"/>
      <c r="H88" s="41"/>
      <c r="I88" s="41"/>
      <c r="J88" s="41"/>
      <c r="K88" s="41"/>
      <c r="L88" s="41"/>
      <c r="M88" s="41"/>
      <c r="N88" s="41"/>
    </row>
    <row r="89" spans="1:14" x14ac:dyDescent="0.25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</row>
    <row r="90" spans="1:14" x14ac:dyDescent="0.25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</row>
    <row r="91" spans="1:14" x14ac:dyDescent="0.25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</row>
    <row r="92" spans="1:14" x14ac:dyDescent="0.25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</row>
    <row r="93" spans="1:14" x14ac:dyDescent="0.25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</row>
    <row r="94" spans="1:14" x14ac:dyDescent="0.25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</row>
    <row r="95" spans="1:14" x14ac:dyDescent="0.2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</row>
    <row r="96" spans="1:14" x14ac:dyDescent="0.25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</row>
    <row r="97" spans="1:14" x14ac:dyDescent="0.25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</row>
    <row r="98" spans="1:14" x14ac:dyDescent="0.25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</row>
    <row r="99" spans="1:14" x14ac:dyDescent="0.25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</row>
    <row r="100" spans="1:14" x14ac:dyDescent="0.25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</row>
    <row r="101" spans="1:14" x14ac:dyDescent="0.25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</row>
  </sheetData>
  <mergeCells count="25">
    <mergeCell ref="B1:F1"/>
    <mergeCell ref="G1:G3"/>
    <mergeCell ref="H1:H3"/>
    <mergeCell ref="J7:M7"/>
    <mergeCell ref="J8:M8"/>
    <mergeCell ref="O7:P7"/>
    <mergeCell ref="O8:P8"/>
    <mergeCell ref="A2:A3"/>
    <mergeCell ref="A39:A40"/>
    <mergeCell ref="B39:B40"/>
    <mergeCell ref="C39:C40"/>
    <mergeCell ref="A11:A12"/>
    <mergeCell ref="B11:B12"/>
    <mergeCell ref="C11:C12"/>
    <mergeCell ref="M22:N22"/>
    <mergeCell ref="A25:A26"/>
    <mergeCell ref="B25:B26"/>
    <mergeCell ref="C25:C26"/>
    <mergeCell ref="M36:N36"/>
    <mergeCell ref="A69:D69"/>
    <mergeCell ref="M50:N50"/>
    <mergeCell ref="A53:A54"/>
    <mergeCell ref="B53:B54"/>
    <mergeCell ref="C53:C54"/>
    <mergeCell ref="M64:N64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9B120-3805-4704-9927-5FFB5C763566}">
  <dimension ref="A1:P203"/>
  <sheetViews>
    <sheetView tabSelected="1" topLeftCell="A57" zoomScaleNormal="100" workbookViewId="0">
      <selection activeCell="N81" sqref="N81"/>
    </sheetView>
  </sheetViews>
  <sheetFormatPr defaultColWidth="8.85546875" defaultRowHeight="15" x14ac:dyDescent="0.25"/>
  <cols>
    <col min="9" max="9" width="8.85546875" customWidth="1"/>
    <col min="10" max="10" width="12.5703125" hidden="1" customWidth="1"/>
  </cols>
  <sheetData>
    <row r="1" spans="1:8" ht="18.75" x14ac:dyDescent="0.25">
      <c r="A1" s="9"/>
      <c r="B1" s="75" t="s">
        <v>13</v>
      </c>
      <c r="C1" s="75"/>
      <c r="D1" s="75"/>
      <c r="E1" s="75"/>
      <c r="F1" s="75"/>
      <c r="G1" s="76" t="s">
        <v>19</v>
      </c>
      <c r="H1" s="76" t="s">
        <v>20</v>
      </c>
    </row>
    <row r="2" spans="1:8" ht="45" x14ac:dyDescent="0.25">
      <c r="A2" s="74" t="s">
        <v>21</v>
      </c>
      <c r="B2" s="10" t="s">
        <v>14</v>
      </c>
      <c r="C2" s="10" t="s">
        <v>15</v>
      </c>
      <c r="D2" s="10" t="s">
        <v>16</v>
      </c>
      <c r="E2" s="10" t="s">
        <v>17</v>
      </c>
      <c r="F2" s="11" t="s">
        <v>18</v>
      </c>
      <c r="G2" s="76"/>
      <c r="H2" s="76"/>
    </row>
    <row r="3" spans="1:8" x14ac:dyDescent="0.25">
      <c r="A3" s="74"/>
      <c r="B3" s="15" t="s">
        <v>7</v>
      </c>
      <c r="C3" s="15" t="s">
        <v>8</v>
      </c>
      <c r="D3" s="15" t="s">
        <v>9</v>
      </c>
      <c r="E3" s="15" t="s">
        <v>10</v>
      </c>
      <c r="F3" s="15" t="s">
        <v>11</v>
      </c>
      <c r="G3" s="76"/>
      <c r="H3" s="76"/>
    </row>
    <row r="4" spans="1:8" ht="26.25" x14ac:dyDescent="0.55000000000000004">
      <c r="A4" s="13" t="s">
        <v>22</v>
      </c>
      <c r="B4" s="17">
        <v>450</v>
      </c>
      <c r="C4" s="17">
        <v>45</v>
      </c>
      <c r="D4" s="17">
        <v>130</v>
      </c>
      <c r="E4" s="17">
        <v>20</v>
      </c>
      <c r="F4" s="17">
        <v>46</v>
      </c>
      <c r="G4" s="14">
        <v>187</v>
      </c>
      <c r="H4" s="11" t="s">
        <v>26</v>
      </c>
    </row>
    <row r="5" spans="1:8" ht="26.25" x14ac:dyDescent="0.55000000000000004">
      <c r="A5" s="13" t="s">
        <v>24</v>
      </c>
      <c r="B5" s="17">
        <v>300</v>
      </c>
      <c r="C5" s="17">
        <v>40</v>
      </c>
      <c r="D5" s="17">
        <v>110</v>
      </c>
      <c r="E5" s="17">
        <v>16</v>
      </c>
      <c r="F5" s="17">
        <v>36</v>
      </c>
      <c r="G5" s="14">
        <v>131</v>
      </c>
      <c r="H5" s="11" t="s">
        <v>27</v>
      </c>
    </row>
    <row r="6" spans="1:8" ht="26.25" x14ac:dyDescent="0.55000000000000004">
      <c r="A6" s="13" t="s">
        <v>23</v>
      </c>
      <c r="B6" s="17">
        <v>200</v>
      </c>
      <c r="C6" s="17">
        <v>30</v>
      </c>
      <c r="D6" s="17">
        <v>70</v>
      </c>
      <c r="E6" s="17">
        <v>15</v>
      </c>
      <c r="F6" s="17">
        <v>30</v>
      </c>
      <c r="G6" s="14">
        <v>88</v>
      </c>
      <c r="H6" s="11" t="s">
        <v>28</v>
      </c>
    </row>
    <row r="7" spans="1:8" ht="136.5" x14ac:dyDescent="0.25">
      <c r="A7" s="12" t="s">
        <v>25</v>
      </c>
      <c r="B7" s="18">
        <v>4910</v>
      </c>
      <c r="C7" s="18">
        <v>575</v>
      </c>
      <c r="D7" s="18">
        <v>1545</v>
      </c>
      <c r="E7" s="18">
        <v>268</v>
      </c>
      <c r="F7" s="18">
        <v>605</v>
      </c>
      <c r="G7" s="9"/>
      <c r="H7" s="9"/>
    </row>
    <row r="10" spans="1:8" x14ac:dyDescent="0.25">
      <c r="A10" s="83" t="s">
        <v>60</v>
      </c>
      <c r="B10" s="83"/>
      <c r="C10" s="83"/>
      <c r="D10" s="83"/>
    </row>
    <row r="11" spans="1:8" x14ac:dyDescent="0.25">
      <c r="A11">
        <v>450</v>
      </c>
      <c r="B11">
        <v>300</v>
      </c>
      <c r="C11">
        <v>200</v>
      </c>
      <c r="D11">
        <v>4910</v>
      </c>
    </row>
    <row r="12" spans="1:8" x14ac:dyDescent="0.25">
      <c r="A12">
        <v>45</v>
      </c>
      <c r="B12">
        <v>40</v>
      </c>
      <c r="C12">
        <v>30</v>
      </c>
      <c r="D12">
        <v>575</v>
      </c>
    </row>
    <row r="13" spans="1:8" x14ac:dyDescent="0.25">
      <c r="A13">
        <v>130</v>
      </c>
      <c r="B13">
        <v>110</v>
      </c>
      <c r="C13">
        <v>70</v>
      </c>
      <c r="D13">
        <v>1545</v>
      </c>
    </row>
    <row r="14" spans="1:8" x14ac:dyDescent="0.25">
      <c r="A14">
        <v>20</v>
      </c>
      <c r="B14">
        <v>16</v>
      </c>
      <c r="C14">
        <v>15</v>
      </c>
      <c r="D14">
        <v>268</v>
      </c>
    </row>
    <row r="15" spans="1:8" x14ac:dyDescent="0.25">
      <c r="A15">
        <v>46</v>
      </c>
      <c r="B15">
        <v>36</v>
      </c>
      <c r="C15">
        <v>30</v>
      </c>
      <c r="D15">
        <v>605</v>
      </c>
    </row>
    <row r="16" spans="1:8" x14ac:dyDescent="0.25">
      <c r="A16">
        <v>1</v>
      </c>
      <c r="B16">
        <v>0</v>
      </c>
      <c r="C16">
        <v>0</v>
      </c>
      <c r="D16">
        <v>16</v>
      </c>
    </row>
    <row r="17" spans="1:16" x14ac:dyDescent="0.25">
      <c r="A17">
        <v>0</v>
      </c>
      <c r="B17">
        <v>1</v>
      </c>
      <c r="C17">
        <v>0</v>
      </c>
      <c r="D17">
        <v>14</v>
      </c>
    </row>
    <row r="18" spans="1:16" x14ac:dyDescent="0.25">
      <c r="A18">
        <v>0</v>
      </c>
      <c r="B18">
        <v>0</v>
      </c>
      <c r="C18">
        <v>1</v>
      </c>
      <c r="D18">
        <v>6</v>
      </c>
    </row>
    <row r="19" spans="1:16" x14ac:dyDescent="0.25">
      <c r="A19">
        <v>187</v>
      </c>
      <c r="B19">
        <v>131</v>
      </c>
      <c r="C19">
        <v>88</v>
      </c>
    </row>
    <row r="22" spans="1:16" x14ac:dyDescent="0.25">
      <c r="A22" s="82" t="s">
        <v>61</v>
      </c>
      <c r="B22" s="82"/>
      <c r="C22" s="82"/>
      <c r="D22" s="82"/>
    </row>
    <row r="23" spans="1:16" ht="15.75" x14ac:dyDescent="0.25">
      <c r="A23" s="17">
        <v>450</v>
      </c>
      <c r="B23" s="17">
        <v>45</v>
      </c>
      <c r="C23" s="17">
        <v>130</v>
      </c>
      <c r="D23" s="17">
        <v>20</v>
      </c>
      <c r="E23" s="17">
        <v>46</v>
      </c>
      <c r="F23" s="43">
        <v>1</v>
      </c>
      <c r="G23" s="43">
        <v>0</v>
      </c>
      <c r="H23" s="43">
        <v>0</v>
      </c>
      <c r="I23" s="43">
        <v>187</v>
      </c>
      <c r="K23" s="82"/>
      <c r="L23" s="82"/>
      <c r="M23" s="82"/>
      <c r="N23" s="82"/>
      <c r="O23" s="82"/>
      <c r="P23" s="82"/>
    </row>
    <row r="24" spans="1:16" ht="15.75" x14ac:dyDescent="0.25">
      <c r="A24" s="17">
        <v>300</v>
      </c>
      <c r="B24" s="17">
        <v>40</v>
      </c>
      <c r="C24" s="17">
        <v>110</v>
      </c>
      <c r="D24" s="17">
        <v>16</v>
      </c>
      <c r="E24" s="17">
        <v>36</v>
      </c>
      <c r="F24" s="43">
        <v>0</v>
      </c>
      <c r="G24" s="43">
        <v>1</v>
      </c>
      <c r="H24" s="43">
        <v>0</v>
      </c>
      <c r="I24" s="43">
        <v>131</v>
      </c>
      <c r="K24" s="82"/>
      <c r="L24" s="82"/>
      <c r="M24" s="82"/>
      <c r="N24" s="82"/>
      <c r="O24" s="82"/>
      <c r="P24" s="82"/>
    </row>
    <row r="25" spans="1:16" ht="15.75" x14ac:dyDescent="0.25">
      <c r="A25" s="17">
        <v>200</v>
      </c>
      <c r="B25" s="17">
        <v>30</v>
      </c>
      <c r="C25" s="17">
        <v>70</v>
      </c>
      <c r="D25" s="17">
        <v>15</v>
      </c>
      <c r="E25" s="17">
        <v>30</v>
      </c>
      <c r="F25" s="43">
        <v>0</v>
      </c>
      <c r="G25" s="43">
        <v>0</v>
      </c>
      <c r="H25" s="43">
        <v>1</v>
      </c>
      <c r="I25" s="43">
        <v>88</v>
      </c>
      <c r="K25" s="82"/>
      <c r="L25" s="82"/>
      <c r="M25" s="82"/>
      <c r="N25" s="82"/>
      <c r="O25" s="82"/>
      <c r="P25" s="82"/>
    </row>
    <row r="26" spans="1:16" ht="15.75" x14ac:dyDescent="0.25">
      <c r="A26" s="16">
        <v>4910</v>
      </c>
      <c r="B26" s="16">
        <v>575</v>
      </c>
      <c r="C26" s="16">
        <v>1545</v>
      </c>
      <c r="D26" s="16">
        <v>268</v>
      </c>
      <c r="E26" s="16">
        <v>605</v>
      </c>
      <c r="F26" s="43">
        <v>16</v>
      </c>
      <c r="G26" s="43">
        <v>14</v>
      </c>
      <c r="H26" s="43">
        <v>6</v>
      </c>
      <c r="I26" s="44"/>
      <c r="K26" s="82"/>
      <c r="L26" s="82"/>
      <c r="M26" s="82"/>
      <c r="N26" s="82"/>
      <c r="O26" s="82"/>
      <c r="P26" s="82"/>
    </row>
    <row r="27" spans="1:16" x14ac:dyDescent="0.25">
      <c r="K27" s="82"/>
      <c r="L27" s="82"/>
      <c r="M27" s="82"/>
      <c r="N27" s="82"/>
      <c r="O27" s="82"/>
      <c r="P27" s="82"/>
    </row>
    <row r="28" spans="1:16" x14ac:dyDescent="0.25">
      <c r="A28" s="82" t="s">
        <v>62</v>
      </c>
      <c r="B28" s="82"/>
      <c r="C28" s="82"/>
      <c r="D28" s="82"/>
      <c r="E28" s="82"/>
      <c r="F28" s="82"/>
      <c r="G28" s="82"/>
    </row>
    <row r="29" spans="1:16" x14ac:dyDescent="0.25">
      <c r="A29" s="82" t="s">
        <v>64</v>
      </c>
      <c r="B29" s="82"/>
      <c r="C29" s="82"/>
      <c r="D29" s="82"/>
      <c r="E29" s="82"/>
      <c r="F29" s="82"/>
      <c r="G29" s="82"/>
    </row>
    <row r="30" spans="1:16" x14ac:dyDescent="0.25">
      <c r="A30" s="82" t="s">
        <v>63</v>
      </c>
      <c r="B30" s="82"/>
      <c r="C30" s="82"/>
      <c r="D30" s="82"/>
      <c r="E30" s="82"/>
      <c r="F30" s="82"/>
      <c r="G30" s="82"/>
    </row>
    <row r="31" spans="1:16" x14ac:dyDescent="0.25">
      <c r="A31" s="82" t="s">
        <v>65</v>
      </c>
      <c r="B31" s="82"/>
      <c r="C31" s="82"/>
      <c r="D31" s="82"/>
      <c r="E31" s="82"/>
      <c r="F31" s="82"/>
      <c r="G31" s="82"/>
    </row>
    <row r="33" spans="1:9" x14ac:dyDescent="0.25">
      <c r="A33" s="44">
        <v>450</v>
      </c>
      <c r="B33" s="44">
        <v>45</v>
      </c>
      <c r="C33" s="44">
        <v>130</v>
      </c>
      <c r="D33" s="44">
        <v>20</v>
      </c>
      <c r="E33" s="44">
        <v>46</v>
      </c>
      <c r="F33" s="44">
        <v>1</v>
      </c>
      <c r="G33" s="44">
        <v>0</v>
      </c>
      <c r="H33" s="44">
        <v>0</v>
      </c>
      <c r="I33" s="44">
        <v>187</v>
      </c>
    </row>
    <row r="34" spans="1:9" x14ac:dyDescent="0.25">
      <c r="A34" s="44">
        <v>300</v>
      </c>
      <c r="B34" s="44">
        <v>40</v>
      </c>
      <c r="C34" s="44">
        <v>110</v>
      </c>
      <c r="D34" s="44">
        <v>16</v>
      </c>
      <c r="E34" s="44">
        <v>36</v>
      </c>
      <c r="F34" s="44">
        <v>0</v>
      </c>
      <c r="G34" s="44">
        <v>1</v>
      </c>
      <c r="H34" s="44">
        <v>0</v>
      </c>
      <c r="I34" s="44">
        <v>131</v>
      </c>
    </row>
    <row r="35" spans="1:9" x14ac:dyDescent="0.25">
      <c r="A35" s="44">
        <v>200</v>
      </c>
      <c r="B35" s="44">
        <v>30</v>
      </c>
      <c r="C35" s="44">
        <v>70</v>
      </c>
      <c r="D35" s="44">
        <v>15</v>
      </c>
      <c r="E35" s="44">
        <v>30</v>
      </c>
      <c r="F35" s="44">
        <v>0</v>
      </c>
      <c r="G35" s="44">
        <v>0</v>
      </c>
      <c r="H35" s="44">
        <v>1</v>
      </c>
      <c r="I35" s="44">
        <v>88</v>
      </c>
    </row>
    <row r="36" spans="1:9" x14ac:dyDescent="0.25">
      <c r="A36" s="44">
        <v>4910</v>
      </c>
      <c r="B36" s="44">
        <v>575</v>
      </c>
      <c r="C36" s="44">
        <v>1545</v>
      </c>
      <c r="D36" s="44">
        <v>268</v>
      </c>
      <c r="E36" s="44">
        <v>605</v>
      </c>
      <c r="F36" s="44">
        <v>16</v>
      </c>
      <c r="G36" s="44">
        <v>14</v>
      </c>
      <c r="H36" s="44">
        <v>6</v>
      </c>
      <c r="I36" s="44"/>
    </row>
    <row r="38" spans="1:9" x14ac:dyDescent="0.25">
      <c r="A38" t="s">
        <v>66</v>
      </c>
      <c r="B38" s="84">
        <v>0.35</v>
      </c>
    </row>
    <row r="39" spans="1:9" x14ac:dyDescent="0.25">
      <c r="A39" t="s">
        <v>67</v>
      </c>
      <c r="B39" s="45">
        <v>0.33</v>
      </c>
    </row>
    <row r="40" spans="1:9" x14ac:dyDescent="0.25">
      <c r="A40" t="s">
        <v>68</v>
      </c>
      <c r="B40" s="45">
        <v>0.13</v>
      </c>
    </row>
    <row r="41" spans="1:9" x14ac:dyDescent="0.25">
      <c r="A41" t="s">
        <v>69</v>
      </c>
      <c r="B41" s="1">
        <v>0</v>
      </c>
    </row>
    <row r="42" spans="1:9" x14ac:dyDescent="0.25">
      <c r="A42" t="s">
        <v>70</v>
      </c>
      <c r="B42" s="1">
        <v>0</v>
      </c>
    </row>
    <row r="43" spans="1:9" x14ac:dyDescent="0.25">
      <c r="A43" t="s">
        <v>71</v>
      </c>
      <c r="B43" s="1">
        <v>0</v>
      </c>
    </row>
    <row r="44" spans="1:9" x14ac:dyDescent="0.25">
      <c r="A44" t="s">
        <v>72</v>
      </c>
      <c r="B44" s="1">
        <v>0</v>
      </c>
    </row>
    <row r="45" spans="1:9" x14ac:dyDescent="0.25">
      <c r="A45" t="s">
        <v>73</v>
      </c>
      <c r="B45" s="1">
        <v>0</v>
      </c>
    </row>
    <row r="47" spans="1:9" x14ac:dyDescent="0.25">
      <c r="A47" s="82" t="s">
        <v>74</v>
      </c>
      <c r="B47" s="82"/>
      <c r="C47" s="82"/>
      <c r="D47" s="82"/>
    </row>
    <row r="48" spans="1:9" x14ac:dyDescent="0.25">
      <c r="A48" s="82" t="s">
        <v>75</v>
      </c>
      <c r="B48" s="82"/>
      <c r="C48" s="82"/>
      <c r="D48" s="82"/>
    </row>
    <row r="49" spans="1:13" x14ac:dyDescent="0.25">
      <c r="A49" s="1" t="s">
        <v>32</v>
      </c>
      <c r="B49" s="1" t="s">
        <v>36</v>
      </c>
      <c r="C49" s="1" t="s">
        <v>33</v>
      </c>
      <c r="D49" s="1" t="s">
        <v>38</v>
      </c>
      <c r="E49" s="1" t="s">
        <v>39</v>
      </c>
      <c r="F49" s="1" t="s">
        <v>40</v>
      </c>
      <c r="G49" s="1" t="s">
        <v>41</v>
      </c>
      <c r="H49" s="1" t="s">
        <v>42</v>
      </c>
    </row>
    <row r="50" spans="1:13" x14ac:dyDescent="0.25">
      <c r="A50" s="61">
        <v>450</v>
      </c>
      <c r="B50" s="61">
        <v>-1.999999999999999E-2</v>
      </c>
      <c r="C50" s="61">
        <v>300</v>
      </c>
      <c r="D50" s="61">
        <v>0</v>
      </c>
      <c r="E50" s="61">
        <v>0</v>
      </c>
      <c r="F50" s="61">
        <v>0</v>
      </c>
      <c r="G50" s="61">
        <v>0</v>
      </c>
      <c r="H50" s="61">
        <v>0</v>
      </c>
    </row>
    <row r="51" spans="1:13" x14ac:dyDescent="0.25">
      <c r="A51" s="61">
        <v>45</v>
      </c>
      <c r="B51" s="61">
        <v>0.21000000000000005</v>
      </c>
      <c r="C51" s="61">
        <v>40</v>
      </c>
      <c r="D51" s="61">
        <v>0</v>
      </c>
      <c r="E51" s="61">
        <v>0</v>
      </c>
      <c r="F51" s="61">
        <v>0</v>
      </c>
      <c r="G51" s="61">
        <v>0</v>
      </c>
      <c r="H51" s="61">
        <v>0</v>
      </c>
    </row>
    <row r="52" spans="1:13" x14ac:dyDescent="0.25">
      <c r="A52" s="61">
        <v>130</v>
      </c>
      <c r="B52" s="61">
        <v>-0.11000000000000003</v>
      </c>
      <c r="C52" s="61">
        <v>110</v>
      </c>
      <c r="D52" s="61">
        <v>0</v>
      </c>
      <c r="E52" s="61">
        <v>0</v>
      </c>
      <c r="F52" s="61">
        <v>0</v>
      </c>
      <c r="G52" s="61">
        <v>0</v>
      </c>
      <c r="H52" s="61">
        <v>0</v>
      </c>
    </row>
    <row r="53" spans="1:13" x14ac:dyDescent="0.25">
      <c r="A53" s="61">
        <v>20</v>
      </c>
      <c r="B53" s="61">
        <v>-0.99000000000000021</v>
      </c>
      <c r="C53" s="61">
        <v>16</v>
      </c>
      <c r="D53" s="61">
        <v>1</v>
      </c>
      <c r="E53" s="61">
        <v>0</v>
      </c>
      <c r="F53" s="61">
        <v>0</v>
      </c>
      <c r="G53" s="61">
        <v>0</v>
      </c>
      <c r="H53" s="61">
        <v>0</v>
      </c>
    </row>
    <row r="54" spans="1:13" x14ac:dyDescent="0.25">
      <c r="A54" s="61">
        <v>46</v>
      </c>
      <c r="B54" s="61">
        <v>-1.4200000000000008</v>
      </c>
      <c r="C54" s="61">
        <v>36</v>
      </c>
      <c r="D54" s="61">
        <v>0</v>
      </c>
      <c r="E54" s="61">
        <v>1</v>
      </c>
      <c r="F54" s="61">
        <v>0</v>
      </c>
      <c r="G54" s="61">
        <v>0</v>
      </c>
      <c r="H54" s="61">
        <v>0</v>
      </c>
      <c r="L54" s="62"/>
      <c r="M54" s="62"/>
    </row>
    <row r="55" spans="1:13" x14ac:dyDescent="0.25">
      <c r="A55" s="61">
        <v>1</v>
      </c>
      <c r="B55" s="61">
        <v>1.999999999999999E-2</v>
      </c>
      <c r="C55" s="61">
        <v>0</v>
      </c>
      <c r="D55" s="61">
        <v>0</v>
      </c>
      <c r="E55" s="61">
        <v>0</v>
      </c>
      <c r="F55" s="61">
        <v>1</v>
      </c>
      <c r="G55" s="61">
        <v>0</v>
      </c>
      <c r="H55" s="61">
        <v>0</v>
      </c>
      <c r="L55" s="62"/>
      <c r="M55" s="62"/>
    </row>
    <row r="56" spans="1:13" x14ac:dyDescent="0.25">
      <c r="A56" s="61">
        <v>0</v>
      </c>
      <c r="B56" s="61">
        <v>0.11000000000000003</v>
      </c>
      <c r="C56" s="61">
        <v>1</v>
      </c>
      <c r="D56" s="61">
        <v>0</v>
      </c>
      <c r="E56" s="61">
        <v>0</v>
      </c>
      <c r="F56" s="61">
        <v>0</v>
      </c>
      <c r="G56" s="61">
        <v>1</v>
      </c>
      <c r="H56" s="61">
        <v>0</v>
      </c>
      <c r="L56" s="62"/>
      <c r="M56" s="62"/>
    </row>
    <row r="57" spans="1:13" x14ac:dyDescent="0.25">
      <c r="A57" s="61">
        <v>0</v>
      </c>
      <c r="B57" s="61">
        <v>-0.21000000000000005</v>
      </c>
      <c r="C57" s="61">
        <v>0</v>
      </c>
      <c r="D57" s="61">
        <v>0</v>
      </c>
      <c r="E57" s="61">
        <v>0</v>
      </c>
      <c r="F57" s="61">
        <v>0</v>
      </c>
      <c r="G57" s="61">
        <v>0</v>
      </c>
      <c r="H57" s="61">
        <v>1</v>
      </c>
      <c r="L57" s="62"/>
      <c r="M57" s="62"/>
    </row>
    <row r="58" spans="1:13" x14ac:dyDescent="0.25">
      <c r="L58" s="62"/>
      <c r="M58" s="62"/>
    </row>
    <row r="59" spans="1:13" x14ac:dyDescent="0.25">
      <c r="A59" s="82" t="s">
        <v>76</v>
      </c>
      <c r="B59" s="82"/>
      <c r="C59" s="82"/>
      <c r="D59" s="82"/>
      <c r="I59" s="47" t="s">
        <v>30</v>
      </c>
      <c r="L59" s="62"/>
      <c r="M59" s="62"/>
    </row>
    <row r="60" spans="1:13" x14ac:dyDescent="0.25">
      <c r="A60" s="60">
        <f t="array" ref="A60:H67">MINVERSE(A50:H57)</f>
        <v>1.0204081632653059E-2</v>
      </c>
      <c r="B60" s="60">
        <v>-1.1428571428571422E-2</v>
      </c>
      <c r="C60" s="60">
        <v>-2.3673469387755094E-2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6">
        <v>187</v>
      </c>
      <c r="L60" s="62"/>
      <c r="M60" s="62"/>
    </row>
    <row r="61" spans="1:13" x14ac:dyDescent="0.25">
      <c r="A61" s="60">
        <v>9.2764378478663867E-2</v>
      </c>
      <c r="B61" s="60">
        <v>3.8961038961038947</v>
      </c>
      <c r="C61" s="60">
        <v>-1.6697588126159544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6">
        <v>88</v>
      </c>
      <c r="L61" s="62"/>
      <c r="M61" s="62"/>
    </row>
    <row r="62" spans="1:13" x14ac:dyDescent="0.25">
      <c r="A62" s="60">
        <v>-1.1966604823747676E-2</v>
      </c>
      <c r="B62" s="60">
        <v>1.7402597402597392E-2</v>
      </c>
      <c r="C62" s="60">
        <v>3.5398886827458245E-2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6">
        <v>131</v>
      </c>
      <c r="L62" s="62"/>
      <c r="M62" s="62"/>
    </row>
    <row r="63" spans="1:13" x14ac:dyDescent="0.25">
      <c r="A63" s="60">
        <v>7.92207792207789E-2</v>
      </c>
      <c r="B63" s="60">
        <v>3.8072727272727271</v>
      </c>
      <c r="C63" s="60">
        <v>-1.7459740259740251</v>
      </c>
      <c r="D63" s="44">
        <v>1</v>
      </c>
      <c r="E63" s="44">
        <v>0</v>
      </c>
      <c r="F63" s="44">
        <v>0</v>
      </c>
      <c r="G63" s="44">
        <v>0</v>
      </c>
      <c r="H63" s="44">
        <v>0</v>
      </c>
      <c r="I63" s="46">
        <v>0</v>
      </c>
      <c r="L63" s="62"/>
      <c r="M63" s="62"/>
    </row>
    <row r="64" spans="1:13" x14ac:dyDescent="0.25">
      <c r="A64" s="60">
        <v>9.3135435992578411E-2</v>
      </c>
      <c r="B64" s="60">
        <v>5.4316883116883128</v>
      </c>
      <c r="C64" s="60">
        <v>-2.5564378478664187</v>
      </c>
      <c r="D64" s="44">
        <v>0</v>
      </c>
      <c r="E64" s="44">
        <v>1</v>
      </c>
      <c r="F64" s="44">
        <v>0</v>
      </c>
      <c r="G64" s="44">
        <v>0</v>
      </c>
      <c r="H64" s="44">
        <v>0</v>
      </c>
      <c r="I64" s="46">
        <v>0</v>
      </c>
    </row>
    <row r="65" spans="1:11" x14ac:dyDescent="0.25">
      <c r="A65" s="60">
        <v>-1.2059369202226333E-2</v>
      </c>
      <c r="B65" s="60">
        <v>-6.6493506493506438E-2</v>
      </c>
      <c r="C65" s="60">
        <v>5.7068645640074162E-2</v>
      </c>
      <c r="D65" s="44">
        <v>0</v>
      </c>
      <c r="E65" s="44">
        <v>0</v>
      </c>
      <c r="F65" s="44">
        <v>1</v>
      </c>
      <c r="G65" s="44">
        <v>0</v>
      </c>
      <c r="H65" s="44">
        <v>0</v>
      </c>
      <c r="I65" s="46">
        <v>0</v>
      </c>
    </row>
    <row r="66" spans="1:11" x14ac:dyDescent="0.25">
      <c r="A66" s="60">
        <v>1.7625231910946473E-3</v>
      </c>
      <c r="B66" s="60">
        <v>-0.44597402597402597</v>
      </c>
      <c r="C66" s="60">
        <v>0.14827458256029677</v>
      </c>
      <c r="D66" s="44">
        <v>0</v>
      </c>
      <c r="E66" s="44">
        <v>0</v>
      </c>
      <c r="F66" s="44">
        <v>0</v>
      </c>
      <c r="G66" s="44">
        <v>1</v>
      </c>
      <c r="H66" s="44">
        <v>0</v>
      </c>
      <c r="I66" s="46">
        <v>0</v>
      </c>
    </row>
    <row r="67" spans="1:11" x14ac:dyDescent="0.25">
      <c r="A67" s="60">
        <v>1.9480519480519418E-2</v>
      </c>
      <c r="B67" s="60">
        <v>0.81818181818181823</v>
      </c>
      <c r="C67" s="60">
        <v>-0.35064935064935049</v>
      </c>
      <c r="D67" s="44">
        <v>0</v>
      </c>
      <c r="E67" s="44">
        <v>0</v>
      </c>
      <c r="F67" s="44">
        <v>0</v>
      </c>
      <c r="G67" s="44">
        <v>0</v>
      </c>
      <c r="H67" s="44">
        <v>1</v>
      </c>
      <c r="I67" s="46">
        <v>0</v>
      </c>
    </row>
    <row r="69" spans="1:11" x14ac:dyDescent="0.25">
      <c r="A69" s="82" t="s">
        <v>90</v>
      </c>
      <c r="B69" s="82"/>
      <c r="C69" s="82"/>
      <c r="D69" s="82"/>
      <c r="E69" s="82"/>
      <c r="F69" s="82"/>
    </row>
    <row r="71" spans="1:11" x14ac:dyDescent="0.25">
      <c r="A71" s="59"/>
      <c r="C71" s="64"/>
      <c r="D71" s="63"/>
      <c r="E71" s="63"/>
      <c r="F71" s="63"/>
      <c r="G71" s="63"/>
      <c r="I71" s="63"/>
      <c r="J71" s="63"/>
      <c r="K71" s="63"/>
    </row>
    <row r="72" spans="1:11" x14ac:dyDescent="0.25">
      <c r="A72" s="59"/>
      <c r="B72" s="63"/>
      <c r="C72" s="63"/>
      <c r="D72" s="63"/>
      <c r="E72" s="63"/>
      <c r="F72" s="63"/>
      <c r="G72" s="63"/>
      <c r="H72" s="63"/>
      <c r="I72" s="63"/>
      <c r="J72" s="63"/>
      <c r="K72" s="63"/>
    </row>
    <row r="73" spans="1:11" ht="18.75" x14ac:dyDescent="0.3">
      <c r="A73" s="59"/>
      <c r="B73" s="80" t="s">
        <v>78</v>
      </c>
      <c r="C73" s="80"/>
      <c r="D73" s="80"/>
      <c r="E73" s="80"/>
      <c r="F73" s="80"/>
      <c r="G73" s="80"/>
      <c r="H73" s="80"/>
      <c r="I73" s="63"/>
      <c r="J73" s="63"/>
      <c r="K73" s="63"/>
    </row>
    <row r="74" spans="1:11" ht="15.75" customHeight="1" x14ac:dyDescent="0.25">
      <c r="A74" s="59"/>
      <c r="C74" s="63"/>
      <c r="D74" s="63"/>
      <c r="E74" s="63"/>
      <c r="F74" s="63"/>
      <c r="G74" s="63"/>
      <c r="H74" s="63"/>
      <c r="I74" s="63"/>
      <c r="J74" s="63"/>
      <c r="K74" s="63"/>
    </row>
    <row r="75" spans="1:11" x14ac:dyDescent="0.25">
      <c r="A75" s="59"/>
      <c r="B75" s="63"/>
      <c r="C75" s="63"/>
      <c r="D75" s="63"/>
      <c r="E75" s="63"/>
      <c r="F75" s="63"/>
      <c r="G75" s="63"/>
      <c r="H75" s="63"/>
      <c r="I75" s="63"/>
      <c r="J75" s="63"/>
      <c r="K75" s="63"/>
    </row>
    <row r="76" spans="1:11" ht="15.75" x14ac:dyDescent="0.25">
      <c r="B76" s="65">
        <v>4910</v>
      </c>
      <c r="C76" s="65">
        <v>575</v>
      </c>
      <c r="D76" s="65">
        <v>1545</v>
      </c>
      <c r="E76" s="65">
        <v>268</v>
      </c>
      <c r="F76" s="65">
        <v>605</v>
      </c>
      <c r="G76" s="65">
        <v>16</v>
      </c>
      <c r="H76" s="65">
        <v>14</v>
      </c>
      <c r="I76" s="65">
        <v>6</v>
      </c>
      <c r="J76" s="67">
        <v>24</v>
      </c>
      <c r="K76" s="63"/>
    </row>
    <row r="77" spans="1:11" ht="15.75" x14ac:dyDescent="0.25">
      <c r="B77" s="66">
        <v>0.35</v>
      </c>
      <c r="C77" s="66">
        <v>0.33</v>
      </c>
      <c r="D77" s="66">
        <v>0.13</v>
      </c>
      <c r="E77" s="66">
        <v>0</v>
      </c>
      <c r="F77" s="66">
        <v>0</v>
      </c>
      <c r="G77" s="66">
        <v>0</v>
      </c>
      <c r="H77" s="66">
        <v>0</v>
      </c>
      <c r="I77" s="66">
        <v>0</v>
      </c>
      <c r="J77" s="68">
        <v>-1</v>
      </c>
      <c r="K77" s="64" t="s">
        <v>79</v>
      </c>
    </row>
    <row r="78" spans="1:11" ht="15.75" x14ac:dyDescent="0.25">
      <c r="B78" s="65">
        <f>B76*B77</f>
        <v>1718.5</v>
      </c>
      <c r="C78" s="65">
        <f t="shared" ref="C78:I78" si="0">C76*C77</f>
        <v>189.75</v>
      </c>
      <c r="D78" s="65">
        <f t="shared" si="0"/>
        <v>200.85</v>
      </c>
      <c r="E78" s="65">
        <f t="shared" si="0"/>
        <v>0</v>
      </c>
      <c r="F78" s="65">
        <f t="shared" si="0"/>
        <v>0</v>
      </c>
      <c r="G78" s="65">
        <f t="shared" si="0"/>
        <v>0</v>
      </c>
      <c r="H78" s="65">
        <f t="shared" si="0"/>
        <v>0</v>
      </c>
      <c r="I78" s="65">
        <f t="shared" si="0"/>
        <v>0</v>
      </c>
      <c r="J78" s="69">
        <f>J76*J77</f>
        <v>-24</v>
      </c>
      <c r="K78" s="65">
        <f>SUM(B78:J78)</f>
        <v>2085.1</v>
      </c>
    </row>
    <row r="79" spans="1:11" x14ac:dyDescent="0.25">
      <c r="B79" s="63"/>
      <c r="C79" s="63"/>
      <c r="D79" s="63"/>
      <c r="E79" s="63"/>
      <c r="F79" s="63"/>
      <c r="G79" s="63"/>
      <c r="H79" s="63"/>
      <c r="I79" s="63"/>
      <c r="J79" s="63"/>
      <c r="K79" s="63"/>
    </row>
    <row r="80" spans="1:11" ht="15.75" customHeight="1" x14ac:dyDescent="0.25">
      <c r="B80" s="81" t="s">
        <v>80</v>
      </c>
      <c r="C80" s="81"/>
      <c r="D80" s="81"/>
      <c r="E80" s="81"/>
      <c r="F80" s="81"/>
      <c r="G80" s="81"/>
      <c r="H80" s="81"/>
      <c r="I80" s="81"/>
      <c r="J80" s="63"/>
      <c r="K80" s="63"/>
    </row>
    <row r="81" spans="2:15" x14ac:dyDescent="0.25">
      <c r="B81" s="81" t="s">
        <v>81</v>
      </c>
      <c r="C81" s="81"/>
      <c r="D81" s="81"/>
      <c r="E81" s="81"/>
      <c r="F81" s="81"/>
      <c r="G81" s="81"/>
      <c r="H81" s="81"/>
      <c r="I81" s="81"/>
      <c r="J81" s="63"/>
      <c r="K81" s="63"/>
    </row>
    <row r="82" spans="2:15" x14ac:dyDescent="0.25">
      <c r="B82" s="81" t="s">
        <v>82</v>
      </c>
      <c r="C82" s="81"/>
      <c r="D82" s="81"/>
      <c r="E82" s="81"/>
      <c r="F82" s="81"/>
      <c r="G82" s="81"/>
      <c r="H82" s="81"/>
      <c r="I82" s="81"/>
      <c r="J82" s="63"/>
      <c r="K82" s="63"/>
    </row>
    <row r="83" spans="2:15" x14ac:dyDescent="0.25">
      <c r="B83" s="81" t="s">
        <v>83</v>
      </c>
      <c r="C83" s="81"/>
      <c r="D83" s="81"/>
      <c r="E83" s="81"/>
      <c r="F83" s="81"/>
      <c r="G83" s="81"/>
      <c r="H83" s="81"/>
      <c r="I83" s="81"/>
      <c r="J83" s="63"/>
      <c r="K83" s="63"/>
    </row>
    <row r="84" spans="2:15" x14ac:dyDescent="0.25">
      <c r="B84" s="81" t="s">
        <v>84</v>
      </c>
      <c r="C84" s="81"/>
      <c r="D84" s="81"/>
      <c r="E84" s="81"/>
      <c r="F84" s="81"/>
      <c r="G84" s="81"/>
      <c r="H84" s="81"/>
      <c r="I84" s="81"/>
      <c r="J84" s="63"/>
      <c r="K84" s="63"/>
    </row>
    <row r="85" spans="2:15" ht="15.75" customHeight="1" x14ac:dyDescent="0.25">
      <c r="B85" s="81" t="s">
        <v>85</v>
      </c>
      <c r="C85" s="81"/>
      <c r="D85" s="81"/>
      <c r="E85" s="81"/>
      <c r="F85" s="81"/>
      <c r="G85" s="81"/>
      <c r="H85" s="81"/>
      <c r="I85" s="81"/>
      <c r="J85" s="63"/>
      <c r="K85" s="63"/>
    </row>
    <row r="86" spans="2:15" x14ac:dyDescent="0.25">
      <c r="B86" s="81" t="s">
        <v>86</v>
      </c>
      <c r="C86" s="81"/>
      <c r="D86" s="81"/>
      <c r="E86" s="81"/>
      <c r="F86" s="81"/>
      <c r="G86" s="81"/>
      <c r="H86" s="81"/>
      <c r="I86" s="81"/>
      <c r="J86" s="63"/>
      <c r="K86" s="63"/>
    </row>
    <row r="87" spans="2:15" x14ac:dyDescent="0.25">
      <c r="B87" s="81" t="s">
        <v>87</v>
      </c>
      <c r="C87" s="81"/>
      <c r="D87" s="81"/>
      <c r="E87" s="81"/>
      <c r="F87" s="81"/>
      <c r="G87" s="81"/>
      <c r="H87" s="81"/>
      <c r="I87" s="81"/>
      <c r="J87" s="63"/>
      <c r="K87" s="63"/>
    </row>
    <row r="88" spans="2:15" x14ac:dyDescent="0.25">
      <c r="B88" s="63"/>
      <c r="C88" s="63"/>
      <c r="D88" s="63"/>
      <c r="E88" s="63"/>
      <c r="F88" s="63"/>
      <c r="G88" s="63"/>
      <c r="H88" s="63"/>
      <c r="I88" s="63"/>
      <c r="J88" s="63"/>
      <c r="K88" s="63"/>
    </row>
    <row r="89" spans="2:15" ht="15" customHeight="1" x14ac:dyDescent="0.25">
      <c r="B89" s="63"/>
      <c r="C89" s="77" t="s">
        <v>89</v>
      </c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</row>
    <row r="90" spans="2:15" x14ac:dyDescent="0.25">
      <c r="B90" s="63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</row>
    <row r="91" spans="2:15" ht="15.75" customHeight="1" x14ac:dyDescent="0.25">
      <c r="B91" s="63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</row>
    <row r="92" spans="2:15" x14ac:dyDescent="0.25">
      <c r="B92" s="63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</row>
    <row r="93" spans="2:15" x14ac:dyDescent="0.25"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</row>
    <row r="94" spans="2:15" x14ac:dyDescent="0.25"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</row>
    <row r="95" spans="2:15" x14ac:dyDescent="0.25"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</row>
    <row r="96" spans="2:15" x14ac:dyDescent="0.25"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</row>
    <row r="97" spans="3:15" x14ac:dyDescent="0.25"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</row>
    <row r="98" spans="3:15" x14ac:dyDescent="0.25"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</row>
    <row r="99" spans="3:15" x14ac:dyDescent="0.25"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</row>
    <row r="100" spans="3:15" x14ac:dyDescent="0.25"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</row>
    <row r="101" spans="3:15" x14ac:dyDescent="0.25"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</row>
    <row r="102" spans="3:15" x14ac:dyDescent="0.25"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</row>
    <row r="103" spans="3:15" x14ac:dyDescent="0.25"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</row>
    <row r="104" spans="3:15" x14ac:dyDescent="0.25"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</row>
    <row r="105" spans="3:15" x14ac:dyDescent="0.25"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</row>
    <row r="106" spans="3:15" x14ac:dyDescent="0.25"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</row>
    <row r="107" spans="3:15" x14ac:dyDescent="0.25"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</row>
    <row r="108" spans="3:15" x14ac:dyDescent="0.25"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</row>
    <row r="109" spans="3:15" x14ac:dyDescent="0.25"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</row>
    <row r="110" spans="3:15" x14ac:dyDescent="0.25"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</row>
    <row r="111" spans="3:15" x14ac:dyDescent="0.25"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</row>
    <row r="112" spans="3:15" x14ac:dyDescent="0.25"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</row>
    <row r="113" spans="3:15" x14ac:dyDescent="0.25"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</row>
    <row r="114" spans="3:15" x14ac:dyDescent="0.25"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</row>
    <row r="115" spans="3:15" x14ac:dyDescent="0.25"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</row>
    <row r="116" spans="3:15" x14ac:dyDescent="0.25"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</row>
    <row r="117" spans="3:15" x14ac:dyDescent="0.25"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</row>
    <row r="118" spans="3:15" x14ac:dyDescent="0.25"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</row>
    <row r="119" spans="3:15" x14ac:dyDescent="0.25"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</row>
    <row r="120" spans="3:15" x14ac:dyDescent="0.25"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</row>
    <row r="121" spans="3:15" x14ac:dyDescent="0.25"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</row>
    <row r="122" spans="3:15" x14ac:dyDescent="0.25"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</row>
    <row r="123" spans="3:15" x14ac:dyDescent="0.25"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</row>
    <row r="124" spans="3:15" x14ac:dyDescent="0.25"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</row>
    <row r="125" spans="3:15" x14ac:dyDescent="0.25"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</row>
    <row r="126" spans="3:15" x14ac:dyDescent="0.25"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</row>
    <row r="127" spans="3:15" x14ac:dyDescent="0.25"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</row>
    <row r="128" spans="3:15" x14ac:dyDescent="0.25"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</row>
    <row r="129" spans="3:15" x14ac:dyDescent="0.25"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</row>
    <row r="130" spans="3:15" x14ac:dyDescent="0.25"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</row>
    <row r="131" spans="3:15" x14ac:dyDescent="0.25"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</row>
    <row r="132" spans="3:15" x14ac:dyDescent="0.25"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</row>
    <row r="133" spans="3:15" x14ac:dyDescent="0.25"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</row>
    <row r="134" spans="3:15" x14ac:dyDescent="0.25"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</row>
    <row r="135" spans="3:15" x14ac:dyDescent="0.25"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</row>
    <row r="136" spans="3:15" x14ac:dyDescent="0.25"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</row>
    <row r="137" spans="3:15" x14ac:dyDescent="0.25"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</row>
    <row r="138" spans="3:15" x14ac:dyDescent="0.25"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</row>
    <row r="139" spans="3:15" x14ac:dyDescent="0.25"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</row>
    <row r="140" spans="3:15" x14ac:dyDescent="0.25"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</row>
    <row r="141" spans="3:15" x14ac:dyDescent="0.25"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</row>
    <row r="142" spans="3:15" x14ac:dyDescent="0.25"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</row>
    <row r="143" spans="3:15" x14ac:dyDescent="0.25"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</row>
    <row r="144" spans="3:15" x14ac:dyDescent="0.25"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</row>
    <row r="145" spans="3:15" x14ac:dyDescent="0.25"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</row>
    <row r="146" spans="3:15" x14ac:dyDescent="0.25"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</row>
    <row r="147" spans="3:15" x14ac:dyDescent="0.25"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</row>
    <row r="148" spans="3:15" x14ac:dyDescent="0.25"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</row>
    <row r="149" spans="3:15" x14ac:dyDescent="0.25"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</row>
    <row r="150" spans="3:15" x14ac:dyDescent="0.25"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</row>
    <row r="151" spans="3:15" x14ac:dyDescent="0.25"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</row>
    <row r="152" spans="3:15" x14ac:dyDescent="0.25"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</row>
    <row r="153" spans="3:15" x14ac:dyDescent="0.25"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</row>
    <row r="154" spans="3:15" x14ac:dyDescent="0.25"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</row>
    <row r="155" spans="3:15" x14ac:dyDescent="0.25"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</row>
    <row r="156" spans="3:15" x14ac:dyDescent="0.25"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</row>
    <row r="157" spans="3:15" x14ac:dyDescent="0.25"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</row>
    <row r="158" spans="3:15" x14ac:dyDescent="0.25"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</row>
    <row r="159" spans="3:15" x14ac:dyDescent="0.25"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</row>
    <row r="160" spans="3:15" x14ac:dyDescent="0.25"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</row>
    <row r="161" spans="3:15" x14ac:dyDescent="0.25"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</row>
    <row r="166" spans="3:15" x14ac:dyDescent="0.25">
      <c r="C166" s="78" t="s">
        <v>88</v>
      </c>
      <c r="D166" s="79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</row>
    <row r="167" spans="3:15" x14ac:dyDescent="0.25">
      <c r="C167" s="79"/>
      <c r="D167" s="79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</row>
    <row r="168" spans="3:15" x14ac:dyDescent="0.25">
      <c r="C168" s="79"/>
      <c r="D168" s="79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</row>
    <row r="169" spans="3:15" x14ac:dyDescent="0.25">
      <c r="C169" s="79"/>
      <c r="D169" s="79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</row>
    <row r="170" spans="3:15" x14ac:dyDescent="0.25">
      <c r="C170" s="79"/>
      <c r="D170" s="79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</row>
    <row r="171" spans="3:15" x14ac:dyDescent="0.25">
      <c r="C171" s="79"/>
      <c r="D171" s="79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</row>
    <row r="172" spans="3:15" x14ac:dyDescent="0.25">
      <c r="C172" s="79"/>
      <c r="D172" s="79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</row>
    <row r="173" spans="3:15" x14ac:dyDescent="0.25">
      <c r="C173" s="79"/>
      <c r="D173" s="79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</row>
    <row r="174" spans="3:15" x14ac:dyDescent="0.25"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</row>
    <row r="175" spans="3:15" x14ac:dyDescent="0.25"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</row>
    <row r="176" spans="3:15" x14ac:dyDescent="0.25"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</row>
    <row r="177" spans="3:15" x14ac:dyDescent="0.25"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</row>
    <row r="178" spans="3:15" x14ac:dyDescent="0.25"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</row>
    <row r="179" spans="3:15" x14ac:dyDescent="0.25"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</row>
    <row r="180" spans="3:15" x14ac:dyDescent="0.25"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</row>
    <row r="181" spans="3:15" x14ac:dyDescent="0.25"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</row>
    <row r="182" spans="3:15" x14ac:dyDescent="0.25"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</row>
    <row r="183" spans="3:15" x14ac:dyDescent="0.25"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</row>
    <row r="184" spans="3:15" x14ac:dyDescent="0.25"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</row>
    <row r="185" spans="3:15" x14ac:dyDescent="0.25"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</row>
    <row r="186" spans="3:15" x14ac:dyDescent="0.25"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</row>
    <row r="187" spans="3:15" x14ac:dyDescent="0.25"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</row>
    <row r="188" spans="3:15" x14ac:dyDescent="0.25">
      <c r="C188" s="79"/>
      <c r="D188" s="79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</row>
    <row r="189" spans="3:15" x14ac:dyDescent="0.25"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</row>
    <row r="190" spans="3:15" x14ac:dyDescent="0.25"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</row>
    <row r="191" spans="3:15" x14ac:dyDescent="0.25"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</row>
    <row r="192" spans="3:15" x14ac:dyDescent="0.25"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</row>
    <row r="193" spans="3:15" x14ac:dyDescent="0.25"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</row>
    <row r="194" spans="3:15" x14ac:dyDescent="0.25"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</row>
    <row r="195" spans="3:15" x14ac:dyDescent="0.25"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</row>
    <row r="196" spans="3:15" x14ac:dyDescent="0.25"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</row>
    <row r="197" spans="3:15" x14ac:dyDescent="0.25"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</row>
    <row r="198" spans="3:15" x14ac:dyDescent="0.25"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</row>
    <row r="199" spans="3:15" x14ac:dyDescent="0.25"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</row>
    <row r="200" spans="3:15" x14ac:dyDescent="0.25"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</row>
    <row r="201" spans="3:15" x14ac:dyDescent="0.25"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</row>
    <row r="202" spans="3:15" x14ac:dyDescent="0.25"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</row>
    <row r="203" spans="3:15" x14ac:dyDescent="0.25">
      <c r="C203" s="79"/>
      <c r="D203" s="79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</row>
  </sheetData>
  <mergeCells count="30">
    <mergeCell ref="A22:D22"/>
    <mergeCell ref="B1:F1"/>
    <mergeCell ref="G1:G3"/>
    <mergeCell ref="H1:H3"/>
    <mergeCell ref="A2:A3"/>
    <mergeCell ref="A10:D10"/>
    <mergeCell ref="A28:G28"/>
    <mergeCell ref="K27:P27"/>
    <mergeCell ref="K23:P23"/>
    <mergeCell ref="K24:P24"/>
    <mergeCell ref="K25:P25"/>
    <mergeCell ref="K26:P26"/>
    <mergeCell ref="A69:F69"/>
    <mergeCell ref="A47:D47"/>
    <mergeCell ref="A48:D48"/>
    <mergeCell ref="A59:D59"/>
    <mergeCell ref="A29:G29"/>
    <mergeCell ref="A30:G30"/>
    <mergeCell ref="A31:G31"/>
    <mergeCell ref="C89:O161"/>
    <mergeCell ref="C166:O203"/>
    <mergeCell ref="B73:H73"/>
    <mergeCell ref="B80:I80"/>
    <mergeCell ref="B81:I81"/>
    <mergeCell ref="B82:I82"/>
    <mergeCell ref="B83:I83"/>
    <mergeCell ref="B84:I84"/>
    <mergeCell ref="B85:I85"/>
    <mergeCell ref="B86:I86"/>
    <mergeCell ref="B87:I8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Tunyan Edmon</dc:creator>
  <cp:lastModifiedBy>Tunyan Edmon</cp:lastModifiedBy>
  <dcterms:created xsi:type="dcterms:W3CDTF">2015-06-05T18:19:34Z</dcterms:created>
  <dcterms:modified xsi:type="dcterms:W3CDTF">2022-02-01T06:03:18Z</dcterms:modified>
</cp:coreProperties>
</file>