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Practice-Data-Science\Driving\"/>
    </mc:Choice>
  </mc:AlternateContent>
  <xr:revisionPtr revIDLastSave="0" documentId="13_ncr:1_{5753C3C4-53C5-4260-AA7F-4EE1B811BE6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M22" i="1" s="1"/>
  <c r="L23" i="1"/>
  <c r="M23" i="1"/>
  <c r="L24" i="1"/>
  <c r="M24" i="1" s="1"/>
  <c r="L25" i="1"/>
  <c r="M25" i="1"/>
  <c r="L26" i="1"/>
  <c r="M26" i="1" s="1"/>
  <c r="L27" i="1"/>
  <c r="M27" i="1"/>
  <c r="L28" i="1"/>
  <c r="M28" i="1" s="1"/>
  <c r="L29" i="1"/>
  <c r="M29" i="1"/>
  <c r="L30" i="1"/>
  <c r="M30" i="1" s="1"/>
  <c r="L31" i="1"/>
  <c r="M31" i="1"/>
  <c r="L32" i="1"/>
  <c r="M32" i="1" s="1"/>
  <c r="L33" i="1"/>
  <c r="M33" i="1"/>
  <c r="D33" i="1"/>
  <c r="C33" i="1"/>
  <c r="D32" i="1"/>
  <c r="D31" i="1"/>
  <c r="C31" i="1"/>
  <c r="D30" i="1"/>
  <c r="C30" i="1"/>
  <c r="D29" i="1"/>
  <c r="C29" i="1"/>
  <c r="G28" i="1"/>
  <c r="D28" i="1"/>
  <c r="C28" i="1"/>
  <c r="D26" i="1"/>
  <c r="C26" i="1"/>
  <c r="D25" i="1"/>
  <c r="C25" i="1"/>
  <c r="D24" i="1"/>
  <c r="C24" i="1"/>
  <c r="G22" i="1"/>
  <c r="D23" i="1"/>
  <c r="C23" i="1"/>
  <c r="D22" i="1"/>
  <c r="C22" i="1"/>
  <c r="J21" i="1"/>
  <c r="L21" i="1" s="1"/>
  <c r="M21" i="1" s="1"/>
  <c r="D21" i="1"/>
  <c r="C21" i="1"/>
  <c r="D20" i="1"/>
  <c r="C20" i="1"/>
  <c r="L20" i="1"/>
  <c r="M20" i="1" s="1"/>
  <c r="L19" i="1"/>
  <c r="M19" i="1" s="1"/>
  <c r="D19" i="1"/>
  <c r="C19" i="1"/>
  <c r="L18" i="1" l="1"/>
  <c r="M18" i="1" s="1"/>
  <c r="D18" i="1"/>
  <c r="C18" i="1"/>
  <c r="D17" i="1" l="1"/>
  <c r="C17" i="1"/>
  <c r="L17" i="1"/>
  <c r="M17" i="1" s="1"/>
  <c r="L16" i="1" l="1"/>
  <c r="M16" i="1" s="1"/>
  <c r="D16" i="1"/>
  <c r="C16" i="1"/>
  <c r="D15" i="1" l="1"/>
  <c r="C15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2" i="1"/>
  <c r="M2" i="1" s="1"/>
  <c r="D14" i="1"/>
  <c r="C14" i="1"/>
  <c r="D13" i="1"/>
  <c r="C13" i="1"/>
  <c r="D12" i="1"/>
  <c r="C12" i="1"/>
  <c r="D11" i="1"/>
  <c r="C11" i="1"/>
  <c r="D10" i="1"/>
  <c r="C10" i="1"/>
  <c r="D7" i="1"/>
  <c r="C7" i="1"/>
  <c r="D6" i="1"/>
  <c r="C6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<sst xmlns="http://schemas.openxmlformats.org/spreadsheetml/2006/main" count="13" uniqueCount="13">
  <si>
    <t>Week</t>
  </si>
  <si>
    <t>Rides</t>
  </si>
  <si>
    <t>Booked time</t>
  </si>
  <si>
    <t>Online time</t>
  </si>
  <si>
    <t>Tips</t>
  </si>
  <si>
    <t>Bonuses</t>
  </si>
  <si>
    <t>Ride earnings</t>
  </si>
  <si>
    <t>Cancel earnings</t>
  </si>
  <si>
    <t>Tolls</t>
  </si>
  <si>
    <t>Streak bonuses</t>
  </si>
  <si>
    <t>Net earnings</t>
  </si>
  <si>
    <t>Earning guarantees</t>
  </si>
  <si>
    <t>Real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</si>
</sst>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pane ySplit="1" topLeftCell="A14" activePane="bottomLeft" state="frozen"/>
      <selection pane="bottomLeft" activeCell="I39" sqref="I39"/>
    </sheetView>
  </sheetViews>
  <sheetFormatPr defaultRowHeight="15" x14ac:dyDescent="0.25"/>
  <cols>
    <col min="1" max="1" width="16.140625" style="2" bestFit="1" customWidth="1"/>
    <col min="2" max="2" width="9.140625" style="1"/>
    <col min="3" max="3" width="12.28515625" style="1" bestFit="1" customWidth="1"/>
    <col min="4" max="4" width="11.5703125" style="1" bestFit="1" customWidth="1"/>
    <col min="5" max="5" width="13.140625" style="3" bestFit="1" customWidth="1"/>
    <col min="6" max="7" width="9.140625" style="3"/>
    <col min="8" max="8" width="15" style="3" bestFit="1" customWidth="1"/>
    <col min="9" max="10" width="15" style="3" customWidth="1"/>
    <col min="11" max="11" width="18.140625" style="3" bestFit="1" customWidth="1"/>
    <col min="12" max="12" width="12.28515625" style="3" bestFit="1" customWidth="1"/>
    <col min="13" max="13" width="12.85546875" style="1" bestFit="1" customWidth="1"/>
    <col min="14" max="16384" width="9.140625" style="1"/>
  </cols>
  <sheetData>
    <row r="1" spans="1:13" x14ac:dyDescent="0.25">
      <c r="A1" s="5" t="s">
        <v>0</v>
      </c>
      <c r="B1" s="4" t="s">
        <v>1</v>
      </c>
      <c r="C1" s="4" t="s">
        <v>2</v>
      </c>
      <c r="D1" s="4" t="s">
        <v>3</v>
      </c>
      <c r="E1" s="6" t="s">
        <v>6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11</v>
      </c>
      <c r="L1" s="6" t="s">
        <v>10</v>
      </c>
      <c r="M1" s="4" t="s">
        <v>12</v>
      </c>
    </row>
    <row r="2" spans="1:13" x14ac:dyDescent="0.25">
      <c r="A2" s="2">
        <v>44249</v>
      </c>
      <c r="B2" s="1">
        <v>20</v>
      </c>
      <c r="C2" s="1">
        <f>360+48</f>
        <v>408</v>
      </c>
      <c r="D2" s="1">
        <f>480+49</f>
        <v>529</v>
      </c>
      <c r="E2" s="3">
        <v>107.31</v>
      </c>
      <c r="F2" s="3">
        <v>15.5</v>
      </c>
      <c r="G2" s="3">
        <v>13.22</v>
      </c>
      <c r="H2" s="3">
        <v>0</v>
      </c>
      <c r="I2" s="3">
        <v>0</v>
      </c>
      <c r="J2" s="3">
        <v>0</v>
      </c>
      <c r="K2" s="3">
        <v>0</v>
      </c>
      <c r="L2" s="3">
        <f>SUM(E2:K2)</f>
        <v>136.03</v>
      </c>
      <c r="M2" s="3">
        <f>L2-I2</f>
        <v>136.03</v>
      </c>
    </row>
    <row r="3" spans="1:13" x14ac:dyDescent="0.25">
      <c r="A3" s="2">
        <v>44263</v>
      </c>
      <c r="B3" s="1">
        <v>4</v>
      </c>
      <c r="C3" s="1">
        <f>60+55</f>
        <v>115</v>
      </c>
      <c r="D3" s="1">
        <f>126</f>
        <v>126</v>
      </c>
      <c r="E3" s="3">
        <v>34.130000000000003</v>
      </c>
      <c r="F3" s="3">
        <v>8.07</v>
      </c>
      <c r="G3" s="3">
        <v>2.7</v>
      </c>
      <c r="H3" s="3">
        <v>0</v>
      </c>
      <c r="I3" s="3">
        <v>0</v>
      </c>
      <c r="J3" s="3">
        <v>15</v>
      </c>
      <c r="K3" s="3">
        <v>0</v>
      </c>
      <c r="L3" s="3">
        <f t="shared" ref="L3:L16" si="0">SUM(E3:K3)</f>
        <v>59.900000000000006</v>
      </c>
      <c r="M3" s="3">
        <f t="shared" ref="M3:M16" si="1">L3-I3</f>
        <v>59.900000000000006</v>
      </c>
    </row>
    <row r="4" spans="1:13" x14ac:dyDescent="0.25">
      <c r="A4" s="2">
        <v>44270</v>
      </c>
      <c r="B4" s="1">
        <v>39</v>
      </c>
      <c r="C4" s="1">
        <f>19*60+25</f>
        <v>1165</v>
      </c>
      <c r="D4" s="1">
        <f>20*60</f>
        <v>1200</v>
      </c>
      <c r="E4" s="3">
        <v>347.94</v>
      </c>
      <c r="F4" s="3">
        <v>21.79</v>
      </c>
      <c r="G4" s="3">
        <v>85.57</v>
      </c>
      <c r="H4" s="3">
        <v>8.74</v>
      </c>
      <c r="I4" s="3">
        <v>13.5</v>
      </c>
      <c r="J4" s="3">
        <v>165</v>
      </c>
      <c r="K4" s="3">
        <v>0</v>
      </c>
      <c r="L4" s="3">
        <f t="shared" si="0"/>
        <v>642.54</v>
      </c>
      <c r="M4" s="3">
        <f t="shared" si="1"/>
        <v>629.04</v>
      </c>
    </row>
    <row r="5" spans="1:13" x14ac:dyDescent="0.25">
      <c r="A5" s="2">
        <v>44277</v>
      </c>
      <c r="B5" s="1">
        <v>0</v>
      </c>
      <c r="C5" s="1">
        <v>0</v>
      </c>
      <c r="D5" s="1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si="0"/>
        <v>0</v>
      </c>
      <c r="M5" s="3">
        <f t="shared" si="1"/>
        <v>0</v>
      </c>
    </row>
    <row r="6" spans="1:13" x14ac:dyDescent="0.25">
      <c r="A6" s="2">
        <v>44284</v>
      </c>
      <c r="B6" s="1">
        <v>57</v>
      </c>
      <c r="C6" s="1">
        <f>21*60+59</f>
        <v>1319</v>
      </c>
      <c r="D6" s="1">
        <f>23*60+21</f>
        <v>1401</v>
      </c>
      <c r="E6" s="3">
        <v>375.93</v>
      </c>
      <c r="F6" s="3">
        <v>48.41</v>
      </c>
      <c r="G6" s="3">
        <v>156.4</v>
      </c>
      <c r="H6" s="3">
        <v>2</v>
      </c>
      <c r="I6" s="3">
        <v>9.6</v>
      </c>
      <c r="J6" s="3">
        <v>255</v>
      </c>
      <c r="K6" s="3">
        <v>0</v>
      </c>
      <c r="L6" s="3">
        <f t="shared" si="0"/>
        <v>847.34</v>
      </c>
      <c r="M6" s="3">
        <f t="shared" si="1"/>
        <v>837.74</v>
      </c>
    </row>
    <row r="7" spans="1:13" x14ac:dyDescent="0.25">
      <c r="A7" s="2">
        <v>44291</v>
      </c>
      <c r="B7" s="1">
        <v>21</v>
      </c>
      <c r="C7" s="1">
        <f>640+36</f>
        <v>676</v>
      </c>
      <c r="D7" s="1">
        <f>609</f>
        <v>609</v>
      </c>
      <c r="E7" s="3">
        <v>139.80000000000001</v>
      </c>
      <c r="F7" s="3">
        <v>12.9</v>
      </c>
      <c r="G7" s="3">
        <v>19.28</v>
      </c>
      <c r="H7" s="3">
        <v>2</v>
      </c>
      <c r="I7" s="3">
        <v>3.38</v>
      </c>
      <c r="J7" s="3">
        <v>90</v>
      </c>
      <c r="K7" s="3">
        <v>0</v>
      </c>
      <c r="L7" s="3">
        <f t="shared" si="0"/>
        <v>267.36</v>
      </c>
      <c r="M7" s="3">
        <f t="shared" si="1"/>
        <v>263.98</v>
      </c>
    </row>
    <row r="8" spans="1:13" x14ac:dyDescent="0.25">
      <c r="A8" s="2">
        <v>44298</v>
      </c>
      <c r="B8" s="1">
        <v>0</v>
      </c>
      <c r="C8" s="1">
        <v>0</v>
      </c>
      <c r="D8" s="1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f t="shared" si="0"/>
        <v>0</v>
      </c>
      <c r="M8" s="3">
        <f t="shared" si="1"/>
        <v>0</v>
      </c>
    </row>
    <row r="9" spans="1:13" x14ac:dyDescent="0.25">
      <c r="A9" s="2">
        <v>44305</v>
      </c>
      <c r="B9" s="1">
        <v>0</v>
      </c>
      <c r="C9" s="1">
        <v>0</v>
      </c>
      <c r="D9" s="1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f t="shared" si="0"/>
        <v>0</v>
      </c>
      <c r="M9" s="3">
        <f t="shared" si="1"/>
        <v>0</v>
      </c>
    </row>
    <row r="10" spans="1:13" x14ac:dyDescent="0.25">
      <c r="A10" s="2">
        <v>44312</v>
      </c>
      <c r="B10" s="1">
        <v>20</v>
      </c>
      <c r="C10" s="1">
        <f>480+48</f>
        <v>528</v>
      </c>
      <c r="D10" s="1">
        <f>604</f>
        <v>604</v>
      </c>
      <c r="E10" s="3">
        <v>127.87</v>
      </c>
      <c r="F10" s="3">
        <v>2</v>
      </c>
      <c r="G10" s="3">
        <v>23.42</v>
      </c>
      <c r="H10" s="3">
        <v>12.61</v>
      </c>
      <c r="I10" s="3">
        <v>3</v>
      </c>
      <c r="J10" s="3">
        <v>90</v>
      </c>
      <c r="K10" s="3">
        <v>0</v>
      </c>
      <c r="L10" s="3">
        <f t="shared" si="0"/>
        <v>258.90000000000003</v>
      </c>
      <c r="M10" s="3">
        <f t="shared" si="1"/>
        <v>255.90000000000003</v>
      </c>
    </row>
    <row r="11" spans="1:13" x14ac:dyDescent="0.25">
      <c r="A11" s="2">
        <v>44319</v>
      </c>
      <c r="B11" s="1">
        <v>74</v>
      </c>
      <c r="C11" s="1">
        <f>33*60</f>
        <v>1980</v>
      </c>
      <c r="D11" s="1">
        <f>35*60</f>
        <v>2100</v>
      </c>
      <c r="E11" s="3">
        <v>587.22</v>
      </c>
      <c r="F11" s="3">
        <v>37.36</v>
      </c>
      <c r="G11" s="3">
        <v>103.14</v>
      </c>
      <c r="H11" s="3">
        <v>0</v>
      </c>
      <c r="I11" s="3">
        <v>10.75</v>
      </c>
      <c r="J11" s="3">
        <v>345</v>
      </c>
      <c r="K11" s="3">
        <v>0</v>
      </c>
      <c r="L11" s="3">
        <f t="shared" si="0"/>
        <v>1083.47</v>
      </c>
      <c r="M11" s="3">
        <f t="shared" si="1"/>
        <v>1072.72</v>
      </c>
    </row>
    <row r="12" spans="1:13" x14ac:dyDescent="0.25">
      <c r="A12" s="2">
        <v>44326</v>
      </c>
      <c r="B12" s="1">
        <v>57</v>
      </c>
      <c r="C12" s="1">
        <f>26*60</f>
        <v>1560</v>
      </c>
      <c r="D12" s="1">
        <f>27*60</f>
        <v>1620</v>
      </c>
      <c r="E12" s="3">
        <v>477.35</v>
      </c>
      <c r="F12" s="3">
        <v>17</v>
      </c>
      <c r="G12" s="3">
        <v>137.68</v>
      </c>
      <c r="H12" s="3">
        <v>2.87</v>
      </c>
      <c r="I12" s="3">
        <v>26.65</v>
      </c>
      <c r="J12" s="3">
        <v>270</v>
      </c>
      <c r="K12" s="3">
        <v>0</v>
      </c>
      <c r="L12" s="3">
        <f t="shared" si="0"/>
        <v>931.55</v>
      </c>
      <c r="M12" s="3">
        <f t="shared" si="1"/>
        <v>904.9</v>
      </c>
    </row>
    <row r="13" spans="1:13" x14ac:dyDescent="0.25">
      <c r="A13" s="2">
        <v>44333</v>
      </c>
      <c r="B13" s="1">
        <v>52</v>
      </c>
      <c r="C13" s="1">
        <f>22*60+20</f>
        <v>1340</v>
      </c>
      <c r="D13" s="1">
        <f>24*90+26</f>
        <v>2186</v>
      </c>
      <c r="E13" s="3">
        <v>358.32</v>
      </c>
      <c r="F13" s="3">
        <v>16.8</v>
      </c>
      <c r="G13" s="3">
        <v>34.049999999999997</v>
      </c>
      <c r="H13" s="3">
        <v>16.11</v>
      </c>
      <c r="I13" s="3">
        <v>13.65</v>
      </c>
      <c r="J13" s="3">
        <v>0</v>
      </c>
      <c r="K13" s="3">
        <v>0</v>
      </c>
      <c r="L13" s="3">
        <f t="shared" si="0"/>
        <v>438.93</v>
      </c>
      <c r="M13" s="3">
        <f t="shared" si="1"/>
        <v>425.28000000000003</v>
      </c>
    </row>
    <row r="14" spans="1:13" x14ac:dyDescent="0.25">
      <c r="A14" s="2">
        <v>44340</v>
      </c>
      <c r="B14" s="1">
        <v>47</v>
      </c>
      <c r="C14" s="1">
        <f>22*60+15</f>
        <v>1335</v>
      </c>
      <c r="D14" s="1">
        <f>26*60</f>
        <v>1560</v>
      </c>
      <c r="E14" s="3">
        <v>442.25</v>
      </c>
      <c r="F14" s="3">
        <v>19</v>
      </c>
      <c r="G14" s="3">
        <v>34.869999999999997</v>
      </c>
      <c r="H14" s="3">
        <v>14.52</v>
      </c>
      <c r="I14" s="3">
        <v>0</v>
      </c>
      <c r="J14" s="3">
        <v>0</v>
      </c>
      <c r="K14" s="3">
        <v>630.44000000000005</v>
      </c>
      <c r="L14" s="3">
        <f t="shared" si="0"/>
        <v>1141.08</v>
      </c>
      <c r="M14" s="3">
        <f t="shared" si="1"/>
        <v>1141.08</v>
      </c>
    </row>
    <row r="15" spans="1:13" x14ac:dyDescent="0.25">
      <c r="A15" s="2">
        <v>44347</v>
      </c>
      <c r="B15" s="1">
        <v>57</v>
      </c>
      <c r="C15" s="1">
        <f>23*60+42</f>
        <v>1422</v>
      </c>
      <c r="D15" s="1">
        <f>26*60</f>
        <v>1560</v>
      </c>
      <c r="E15" s="3">
        <v>379.97</v>
      </c>
      <c r="F15" s="3">
        <v>40.76</v>
      </c>
      <c r="G15" s="3">
        <v>13.91</v>
      </c>
      <c r="H15" s="3">
        <v>20.13</v>
      </c>
      <c r="I15" s="3">
        <v>3.41</v>
      </c>
      <c r="J15" s="3">
        <v>270</v>
      </c>
      <c r="L15" s="3">
        <f t="shared" si="0"/>
        <v>728.18000000000006</v>
      </c>
      <c r="M15" s="3">
        <f t="shared" si="1"/>
        <v>724.7700000000001</v>
      </c>
    </row>
    <row r="16" spans="1:13" x14ac:dyDescent="0.25">
      <c r="A16" s="2">
        <v>44354</v>
      </c>
      <c r="B16" s="1">
        <v>61</v>
      </c>
      <c r="C16" s="1">
        <f>26*60</f>
        <v>1560</v>
      </c>
      <c r="D16" s="1">
        <f>32*60</f>
        <v>1920</v>
      </c>
      <c r="E16" s="3">
        <v>487.57</v>
      </c>
      <c r="F16" s="3">
        <v>26.74</v>
      </c>
      <c r="G16" s="3">
        <v>22.71</v>
      </c>
      <c r="H16" s="3">
        <v>11.14</v>
      </c>
      <c r="I16" s="3">
        <v>7.3</v>
      </c>
      <c r="J16" s="3">
        <v>279</v>
      </c>
      <c r="L16" s="3">
        <f t="shared" si="0"/>
        <v>834.45999999999992</v>
      </c>
      <c r="M16" s="1">
        <f t="shared" si="1"/>
        <v>827.16</v>
      </c>
    </row>
    <row r="17" spans="1:13" x14ac:dyDescent="0.25">
      <c r="A17" s="2">
        <v>44361</v>
      </c>
      <c r="B17" s="1">
        <v>57</v>
      </c>
      <c r="C17" s="1">
        <f>27*60</f>
        <v>1620</v>
      </c>
      <c r="D17" s="1">
        <f>30*60</f>
        <v>1800</v>
      </c>
      <c r="E17" s="3">
        <v>536.59</v>
      </c>
      <c r="F17" s="3">
        <v>47.64</v>
      </c>
      <c r="G17" s="3">
        <v>72.78</v>
      </c>
      <c r="H17" s="3">
        <v>17.77</v>
      </c>
      <c r="I17" s="3">
        <v>19.579999999999998</v>
      </c>
      <c r="J17" s="3">
        <v>255</v>
      </c>
      <c r="L17" s="3">
        <f t="shared" ref="L17:L18" si="2">SUM(E17:K17)</f>
        <v>949.36</v>
      </c>
      <c r="M17" s="1">
        <f t="shared" ref="M17:M18" si="3">L17-I17</f>
        <v>929.78</v>
      </c>
    </row>
    <row r="18" spans="1:13" x14ac:dyDescent="0.25">
      <c r="A18" s="2">
        <v>44368</v>
      </c>
      <c r="B18" s="1">
        <v>33</v>
      </c>
      <c r="C18" s="1">
        <f>14*60+22</f>
        <v>862</v>
      </c>
      <c r="D18" s="1">
        <f>18*60+46</f>
        <v>1126</v>
      </c>
      <c r="E18" s="3">
        <v>253.27</v>
      </c>
      <c r="F18" s="3">
        <v>17.739999999999998</v>
      </c>
      <c r="G18" s="3">
        <v>22.01</v>
      </c>
      <c r="H18" s="3">
        <v>13.4</v>
      </c>
      <c r="I18" s="3">
        <v>0</v>
      </c>
      <c r="J18" s="3">
        <v>177</v>
      </c>
      <c r="L18" s="3">
        <f t="shared" si="2"/>
        <v>483.41999999999996</v>
      </c>
      <c r="M18" s="1">
        <f t="shared" si="3"/>
        <v>483.41999999999996</v>
      </c>
    </row>
    <row r="19" spans="1:13" x14ac:dyDescent="0.25">
      <c r="A19" s="2">
        <v>44375</v>
      </c>
      <c r="B19" s="1">
        <v>18</v>
      </c>
      <c r="C19" s="1">
        <f>7*60+39</f>
        <v>459</v>
      </c>
      <c r="D19" s="1">
        <f>8*60+26</f>
        <v>506</v>
      </c>
      <c r="E19" s="3">
        <v>127.89</v>
      </c>
      <c r="F19" s="3">
        <v>11</v>
      </c>
      <c r="H19" s="3">
        <v>2.4900000000000002</v>
      </c>
      <c r="I19" s="3">
        <v>4.2</v>
      </c>
      <c r="J19" s="3">
        <v>87</v>
      </c>
      <c r="L19" s="3">
        <f t="shared" ref="L19" si="4">SUM(E19:K19)</f>
        <v>232.57999999999998</v>
      </c>
      <c r="M19" s="1">
        <f t="shared" ref="M19" si="5">L19-I19</f>
        <v>228.38</v>
      </c>
    </row>
    <row r="20" spans="1:13" x14ac:dyDescent="0.25">
      <c r="A20" s="2">
        <v>44382</v>
      </c>
      <c r="B20" s="1">
        <v>12</v>
      </c>
      <c r="C20" s="1">
        <f>4*60+40</f>
        <v>280</v>
      </c>
      <c r="D20" s="1">
        <f>6*60+25</f>
        <v>385</v>
      </c>
      <c r="E20" s="3">
        <v>100.73</v>
      </c>
      <c r="F20" s="3">
        <v>3</v>
      </c>
      <c r="H20" s="3">
        <v>2.2799999999999998</v>
      </c>
      <c r="I20" s="3">
        <v>6.25</v>
      </c>
      <c r="J20" s="3">
        <v>60</v>
      </c>
      <c r="L20" s="3">
        <f t="shared" ref="L20" si="6">SUM(E20:K20)</f>
        <v>172.26</v>
      </c>
      <c r="M20" s="1">
        <f t="shared" ref="M20" si="7">L20-I20</f>
        <v>166.01</v>
      </c>
    </row>
    <row r="21" spans="1:13" x14ac:dyDescent="0.25">
      <c r="A21" s="2">
        <v>44389</v>
      </c>
      <c r="B21" s="1">
        <v>87</v>
      </c>
      <c r="C21" s="1">
        <f>30*60</f>
        <v>1800</v>
      </c>
      <c r="D21" s="1">
        <f>49*60</f>
        <v>2940</v>
      </c>
      <c r="E21" s="3">
        <v>653.25</v>
      </c>
      <c r="F21" s="3">
        <v>38.54</v>
      </c>
      <c r="G21" s="3">
        <v>13.02</v>
      </c>
      <c r="H21" s="3">
        <v>6.46</v>
      </c>
      <c r="I21" s="3">
        <v>30</v>
      </c>
      <c r="J21" s="3">
        <f>225+231</f>
        <v>456</v>
      </c>
      <c r="L21" s="3">
        <f t="shared" ref="L21" si="8">SUM(E21:K21)</f>
        <v>1197.27</v>
      </c>
      <c r="M21" s="1">
        <f t="shared" ref="M21" si="9">L21-I21</f>
        <v>1167.27</v>
      </c>
    </row>
    <row r="22" spans="1:13" x14ac:dyDescent="0.25">
      <c r="A22" s="2">
        <v>44396</v>
      </c>
      <c r="B22" s="1">
        <v>29</v>
      </c>
      <c r="C22" s="1">
        <f>11*60+37</f>
        <v>697</v>
      </c>
      <c r="D22" s="1">
        <f>23*60+17</f>
        <v>1397</v>
      </c>
      <c r="E22" s="3">
        <v>209.98</v>
      </c>
      <c r="F22" s="3">
        <v>31.71</v>
      </c>
      <c r="G22" s="3">
        <f>12.91+115</f>
        <v>127.91</v>
      </c>
      <c r="I22" s="3">
        <v>5.95</v>
      </c>
      <c r="J22" s="3">
        <v>156</v>
      </c>
      <c r="L22" s="3">
        <f t="shared" ref="L22:L34" si="10">SUM(E22:K22)</f>
        <v>531.54999999999995</v>
      </c>
      <c r="M22" s="1">
        <f t="shared" ref="M22:M34" si="11">L22-I22</f>
        <v>525.59999999999991</v>
      </c>
    </row>
    <row r="23" spans="1:13" x14ac:dyDescent="0.25">
      <c r="A23" s="2">
        <v>44403</v>
      </c>
      <c r="B23" s="1">
        <v>29</v>
      </c>
      <c r="C23" s="1">
        <f>11*60+49</f>
        <v>709</v>
      </c>
      <c r="D23" s="1">
        <f>18*60+3</f>
        <v>1083</v>
      </c>
      <c r="E23" s="3">
        <v>222.01</v>
      </c>
      <c r="F23" s="3">
        <v>16.23</v>
      </c>
      <c r="G23" s="3">
        <v>1.5</v>
      </c>
      <c r="H23" s="3">
        <v>2</v>
      </c>
      <c r="I23" s="3">
        <v>9.6</v>
      </c>
      <c r="J23" s="3">
        <v>114</v>
      </c>
      <c r="L23" s="3">
        <f t="shared" si="10"/>
        <v>365.34</v>
      </c>
      <c r="M23" s="1">
        <f t="shared" si="11"/>
        <v>355.73999999999995</v>
      </c>
    </row>
    <row r="24" spans="1:13" x14ac:dyDescent="0.25">
      <c r="A24" s="2">
        <v>44410</v>
      </c>
      <c r="B24" s="1">
        <v>4</v>
      </c>
      <c r="C24" s="1">
        <f>60*2+31</f>
        <v>151</v>
      </c>
      <c r="D24" s="1">
        <f>60*3+45</f>
        <v>225</v>
      </c>
      <c r="E24" s="3">
        <v>24.29</v>
      </c>
      <c r="H24" s="3">
        <v>5.17</v>
      </c>
      <c r="J24" s="3">
        <v>15</v>
      </c>
      <c r="L24" s="3">
        <f t="shared" si="10"/>
        <v>44.46</v>
      </c>
      <c r="M24" s="1">
        <f t="shared" si="11"/>
        <v>44.46</v>
      </c>
    </row>
    <row r="25" spans="1:13" x14ac:dyDescent="0.25">
      <c r="A25" s="2">
        <v>44424</v>
      </c>
      <c r="B25" s="1">
        <v>21</v>
      </c>
      <c r="C25" s="1">
        <f>8*60+40</f>
        <v>520</v>
      </c>
      <c r="D25" s="1">
        <f>11*60+10</f>
        <v>670</v>
      </c>
      <c r="E25" s="3">
        <v>188.45</v>
      </c>
      <c r="F25" s="3">
        <v>8.4700000000000006</v>
      </c>
      <c r="G25" s="3">
        <v>2.63</v>
      </c>
      <c r="H25" s="3">
        <v>2</v>
      </c>
      <c r="I25" s="3">
        <v>8.65</v>
      </c>
      <c r="J25" s="3">
        <v>84</v>
      </c>
      <c r="L25" s="3">
        <f t="shared" si="10"/>
        <v>294.2</v>
      </c>
      <c r="M25" s="1">
        <f t="shared" si="11"/>
        <v>285.55</v>
      </c>
    </row>
    <row r="26" spans="1:13" x14ac:dyDescent="0.25">
      <c r="A26" s="2">
        <v>44431</v>
      </c>
      <c r="B26" s="1">
        <v>31</v>
      </c>
      <c r="C26" s="1">
        <f>14*60+43</f>
        <v>883</v>
      </c>
      <c r="D26" s="1">
        <f>22*60+7</f>
        <v>1327</v>
      </c>
      <c r="E26" s="3">
        <v>301.27</v>
      </c>
      <c r="F26" s="3">
        <v>34.950000000000003</v>
      </c>
      <c r="H26" s="3">
        <v>4.78</v>
      </c>
      <c r="I26" s="3">
        <v>21.3</v>
      </c>
      <c r="J26" s="3">
        <v>150</v>
      </c>
      <c r="L26" s="3">
        <f t="shared" si="10"/>
        <v>512.29999999999995</v>
      </c>
      <c r="M26" s="1">
        <f t="shared" si="11"/>
        <v>490.99999999999994</v>
      </c>
    </row>
    <row r="27" spans="1:13" x14ac:dyDescent="0.25">
      <c r="A27" s="2">
        <v>44445</v>
      </c>
      <c r="B27" s="1">
        <v>13</v>
      </c>
      <c r="C27" s="1">
        <v>347</v>
      </c>
      <c r="D27" s="1">
        <v>447</v>
      </c>
      <c r="E27" s="3">
        <v>129.11000000000001</v>
      </c>
      <c r="F27" s="3">
        <v>22.01</v>
      </c>
      <c r="G27" s="3">
        <v>7.95</v>
      </c>
      <c r="I27" s="3">
        <v>7.1</v>
      </c>
      <c r="J27" s="3">
        <v>69</v>
      </c>
      <c r="L27" s="3">
        <f t="shared" si="10"/>
        <v>235.17</v>
      </c>
      <c r="M27" s="1">
        <f t="shared" si="11"/>
        <v>228.07</v>
      </c>
    </row>
    <row r="28" spans="1:13" x14ac:dyDescent="0.25">
      <c r="A28" s="2">
        <v>44452</v>
      </c>
      <c r="B28" s="1">
        <v>62</v>
      </c>
      <c r="C28" s="1">
        <f>22*60+5</f>
        <v>1325</v>
      </c>
      <c r="D28" s="1">
        <f>60*25</f>
        <v>1500</v>
      </c>
      <c r="E28" s="3">
        <v>428.57</v>
      </c>
      <c r="F28" s="3">
        <v>90.93</v>
      </c>
      <c r="G28" s="3">
        <f>23.26+206</f>
        <v>229.26</v>
      </c>
      <c r="H28" s="3">
        <v>4.66</v>
      </c>
      <c r="I28" s="3">
        <v>24.52</v>
      </c>
      <c r="J28" s="3">
        <v>303</v>
      </c>
      <c r="L28" s="3">
        <f t="shared" si="10"/>
        <v>1080.94</v>
      </c>
      <c r="M28" s="1">
        <f t="shared" si="11"/>
        <v>1056.42</v>
      </c>
    </row>
    <row r="29" spans="1:13" x14ac:dyDescent="0.25">
      <c r="A29" s="2">
        <v>44466</v>
      </c>
      <c r="B29" s="1">
        <v>43</v>
      </c>
      <c r="C29" s="1">
        <f>60*16+2</f>
        <v>962</v>
      </c>
      <c r="D29" s="1">
        <f>60*20+30</f>
        <v>1230</v>
      </c>
      <c r="E29" s="3">
        <v>328.11</v>
      </c>
      <c r="F29" s="3">
        <v>22.2</v>
      </c>
      <c r="G29" s="3">
        <v>10.91</v>
      </c>
      <c r="H29" s="3">
        <v>2</v>
      </c>
      <c r="I29" s="3">
        <v>10.02</v>
      </c>
      <c r="J29" s="3">
        <v>195</v>
      </c>
      <c r="L29" s="3">
        <f t="shared" si="10"/>
        <v>568.24</v>
      </c>
      <c r="M29" s="1">
        <f t="shared" si="11"/>
        <v>558.22</v>
      </c>
    </row>
    <row r="30" spans="1:13" x14ac:dyDescent="0.25">
      <c r="A30" s="2">
        <v>44473</v>
      </c>
      <c r="B30" s="1">
        <v>64</v>
      </c>
      <c r="C30" s="1">
        <f>24*60+1</f>
        <v>1441</v>
      </c>
      <c r="D30" s="1">
        <f>60*29</f>
        <v>1740</v>
      </c>
      <c r="E30" s="3">
        <v>485.34</v>
      </c>
      <c r="F30" s="3">
        <v>42.19</v>
      </c>
      <c r="G30" s="3">
        <v>16.739999999999998</v>
      </c>
      <c r="H30" s="3">
        <v>2</v>
      </c>
      <c r="I30" s="3">
        <v>32.86</v>
      </c>
      <c r="J30" s="3">
        <v>330</v>
      </c>
      <c r="L30" s="3">
        <f t="shared" si="10"/>
        <v>909.13</v>
      </c>
      <c r="M30" s="1">
        <f t="shared" si="11"/>
        <v>876.27</v>
      </c>
    </row>
    <row r="31" spans="1:13" x14ac:dyDescent="0.25">
      <c r="A31" s="2">
        <v>44480</v>
      </c>
      <c r="B31" s="1">
        <v>48</v>
      </c>
      <c r="C31" s="1">
        <f>60*18+42</f>
        <v>1122</v>
      </c>
      <c r="D31" s="1">
        <f>60*21+46</f>
        <v>1306</v>
      </c>
      <c r="E31" s="3">
        <v>344.88</v>
      </c>
      <c r="F31" s="3">
        <v>63.09</v>
      </c>
      <c r="G31" s="3">
        <v>7.31</v>
      </c>
      <c r="H31" s="3">
        <v>4</v>
      </c>
      <c r="I31" s="3">
        <v>28.58</v>
      </c>
      <c r="J31" s="3">
        <v>258</v>
      </c>
      <c r="L31" s="3">
        <f t="shared" si="10"/>
        <v>705.86</v>
      </c>
      <c r="M31" s="1">
        <f t="shared" si="11"/>
        <v>677.28</v>
      </c>
    </row>
    <row r="32" spans="1:13" x14ac:dyDescent="0.25">
      <c r="A32" s="2">
        <v>44487</v>
      </c>
      <c r="B32" s="1">
        <v>49</v>
      </c>
      <c r="C32" s="1">
        <v>1254</v>
      </c>
      <c r="D32" s="1">
        <f>25*60</f>
        <v>1500</v>
      </c>
      <c r="E32" s="3">
        <v>470.87</v>
      </c>
      <c r="F32" s="3">
        <v>61.63</v>
      </c>
      <c r="G32" s="3">
        <v>14</v>
      </c>
      <c r="I32" s="3">
        <v>37.54</v>
      </c>
      <c r="J32" s="3">
        <v>237</v>
      </c>
      <c r="L32" s="3">
        <f t="shared" si="10"/>
        <v>821.04</v>
      </c>
      <c r="M32" s="1">
        <f t="shared" si="11"/>
        <v>783.5</v>
      </c>
    </row>
    <row r="33" spans="1:13" x14ac:dyDescent="0.25">
      <c r="A33" s="2">
        <v>44494</v>
      </c>
      <c r="B33" s="1">
        <v>42</v>
      </c>
      <c r="C33" s="1">
        <f>60*16+59</f>
        <v>1019</v>
      </c>
      <c r="D33" s="1">
        <f>60*19+49</f>
        <v>1189</v>
      </c>
      <c r="E33" s="3">
        <v>391.57</v>
      </c>
      <c r="F33" s="3">
        <v>42.55</v>
      </c>
      <c r="H33" s="3">
        <v>2</v>
      </c>
      <c r="I33" s="3">
        <v>15.06</v>
      </c>
      <c r="J33" s="3">
        <v>207</v>
      </c>
      <c r="L33" s="3">
        <f t="shared" si="10"/>
        <v>658.18000000000006</v>
      </c>
      <c r="M33" s="1">
        <f t="shared" si="11"/>
        <v>643.12000000000012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TeoHangXanh</dc:creator>
  <cp:lastModifiedBy>Ted Talk</cp:lastModifiedBy>
  <dcterms:created xsi:type="dcterms:W3CDTF">2015-06-05T18:17:20Z</dcterms:created>
  <dcterms:modified xsi:type="dcterms:W3CDTF">2021-11-06T20:50:06Z</dcterms:modified>
</cp:coreProperties>
</file>