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4afe235296a9896/Desktop/Data Analyst/Projects/excel-analysis/"/>
    </mc:Choice>
  </mc:AlternateContent>
  <xr:revisionPtr revIDLastSave="88" documentId="8_{BF60DC89-FD45-43F9-8CB2-C3FD3EC7E7BB}" xr6:coauthVersionLast="47" xr6:coauthVersionMax="47" xr10:uidLastSave="{F897E5C1-21E8-4738-AFDC-A93CE6580D8C}"/>
  <bookViews>
    <workbookView xWindow="-108" yWindow="-108" windowWidth="23256" windowHeight="12456" firstSheet="2" activeTab="5" xr2:uid="{00000000-000D-0000-FFFF-FFFF00000000}"/>
  </bookViews>
  <sheets>
    <sheet name="Crowdfunding" sheetId="1" r:id="rId1"/>
    <sheet name="Pivot Table-Category" sheetId="5" r:id="rId2"/>
    <sheet name="Pivot Table- Sub Category" sheetId="8" r:id="rId3"/>
    <sheet name="Pivot Table-Outcome" sheetId="12" r:id="rId4"/>
    <sheet name="Countifs" sheetId="15" r:id="rId5"/>
    <sheet name="Summary Statistics Table" sheetId="16" r:id="rId6"/>
  </sheets>
  <definedNames>
    <definedName name="_xlnm._FilterDatabase" localSheetId="0" hidden="1">Crowdfunding!$A$1:$T$1001</definedName>
    <definedName name="_xlnm._FilterDatabase" localSheetId="5" hidden="1">'Summary Statistics Table'!$G$1:$H$1</definedName>
  </definedNames>
  <calcPr calcId="191029" concurrentCalc="0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6" l="1"/>
  <c r="K10" i="16"/>
  <c r="K9" i="16"/>
  <c r="K8" i="16"/>
  <c r="K7" i="16"/>
  <c r="E10" i="16"/>
  <c r="E9" i="16"/>
  <c r="E8" i="16"/>
  <c r="E7" i="16"/>
  <c r="K6" i="16"/>
  <c r="E6" i="16"/>
  <c r="K5" i="16"/>
  <c r="E5" i="16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2" i="1" a="1"/>
  <c r="S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D13" i="15"/>
  <c r="C13" i="15"/>
  <c r="B13" i="15"/>
  <c r="D2" i="15"/>
  <c r="B2" i="15"/>
  <c r="E3" i="16"/>
  <c r="D3" i="15"/>
  <c r="B3" i="15"/>
  <c r="C3" i="15"/>
  <c r="E3" i="15"/>
  <c r="H3" i="15"/>
  <c r="D4" i="15"/>
  <c r="B4" i="15"/>
  <c r="C4" i="15"/>
  <c r="E4" i="15"/>
  <c r="H4" i="15"/>
  <c r="D5" i="15"/>
  <c r="B5" i="15"/>
  <c r="C5" i="15"/>
  <c r="E5" i="15"/>
  <c r="H5" i="15"/>
  <c r="D6" i="15"/>
  <c r="B6" i="15"/>
  <c r="C6" i="15"/>
  <c r="E6" i="15"/>
  <c r="H6" i="15"/>
  <c r="D7" i="15"/>
  <c r="B7" i="15"/>
  <c r="C7" i="15"/>
  <c r="E7" i="15"/>
  <c r="H7" i="15"/>
  <c r="D8" i="15"/>
  <c r="B8" i="15"/>
  <c r="C8" i="15"/>
  <c r="E8" i="15"/>
  <c r="H8" i="15"/>
  <c r="D9" i="15"/>
  <c r="B9" i="15"/>
  <c r="C9" i="15"/>
  <c r="E9" i="15"/>
  <c r="H9" i="15"/>
  <c r="D10" i="15"/>
  <c r="B10" i="15"/>
  <c r="C10" i="15"/>
  <c r="E10" i="15"/>
  <c r="H10" i="15"/>
  <c r="D11" i="15"/>
  <c r="B11" i="15"/>
  <c r="C11" i="15"/>
  <c r="E11" i="15"/>
  <c r="H11" i="15"/>
  <c r="D12" i="15"/>
  <c r="B12" i="15"/>
  <c r="C12" i="15"/>
  <c r="E12" i="15"/>
  <c r="H12" i="15"/>
  <c r="G3" i="15"/>
  <c r="G4" i="15"/>
  <c r="G5" i="15"/>
  <c r="G6" i="15"/>
  <c r="G7" i="15"/>
  <c r="G8" i="15"/>
  <c r="G9" i="15"/>
  <c r="G10" i="15"/>
  <c r="G11" i="15"/>
  <c r="G12" i="15"/>
  <c r="F3" i="15"/>
  <c r="F4" i="15"/>
  <c r="F5" i="15"/>
  <c r="F6" i="15"/>
  <c r="F7" i="15"/>
  <c r="F8" i="15"/>
  <c r="F9" i="15"/>
  <c r="F10" i="15"/>
  <c r="F11" i="15"/>
  <c r="F12" i="15"/>
  <c r="C2" i="15"/>
  <c r="E13" i="15"/>
  <c r="E2" i="1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H13" i="15"/>
  <c r="G13" i="15"/>
  <c r="F13" i="15"/>
  <c r="G2" i="15"/>
  <c r="H2" i="15"/>
  <c r="F2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<sst xmlns="http://schemas.openxmlformats.org/spreadsheetml/2006/main" count="8073" uniqueCount="2115">
  <si>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</si>
  <si>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</si>
  <si>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</si>
  <si>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</si>
  <si>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</si>
  <si>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</si>
  <si>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</si>
  <si>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</si>
  <si>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</si>
  <si>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</si>
  <si>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</si>
  <si>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</si>
  <si>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</si>
  <si>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</si>
  <si>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</si>
  <si>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</si>
  <si>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</si>
  <si>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</si>
  <si>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</si>
  <si>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</si>
  <si>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</si>
  <si>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</si>
  <si>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</si>
  <si>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</si>
  <si>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</si>
  <si>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</si>
  <si>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</si>
  <si>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</si>
  <si>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</si>
  <si>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</si>
  <si>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</si>
  <si>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</si>
  <si>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</si>
  <si>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</si>
  <si>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</si>
  <si>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</si>
  <si>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</si>
  <si>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</si>
  <si>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</si>
  <si>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</si>
  <si>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</si>
  <si>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</si>
  <si>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</si>
  <si>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</si>
  <si>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</si>
  <si>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</si>
  <si>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</si>
  <si>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</si>
  <si>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</si>
  <si>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</si>
  <si>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</si>
  <si>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</si>
  <si>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</si>
  <si>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</si>
  <si>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</si>
  <si>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</si>
  <si>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</si>
  <si>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</si>
  <si>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</si>
  <si>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</si>
  <si>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</si>
  <si>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</si>
  <si>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</si>
  <si>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</si>
  <si>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</si>
  <si>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</si>
  <si>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</si>
  <si>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</si>
  <si>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</si>
  <si>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</si>
  <si>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</si>
  <si>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</si>
  <si>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</si>
  <si>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</si>
  <si>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</si>
  <si>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</si>
  <si>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</si>
  <si>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</si>
  <si>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</si>
  <si>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</si>
  <si>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</si>
  <si>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</si>
  <si>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</si>
  <si>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</si>
  <si>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</si>
  <si>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</si>
  <si>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</si>
  <si>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</si>
  <si>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</si>
  <si>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</si>
  <si>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</si>
  <si>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</si>
  <si>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</si>
  <si>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</si>
  <si>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</si>
  <si>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</si>
  <si>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</si>
  <si>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</si>
  <si>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</si>
  <si>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</si>
  <si>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</si>
  <si>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</si>
  <si>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</si>
  <si>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</si>
  <si>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</si>
  <si>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</si>
  <si>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</si>
  <si>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</si>
  <si>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</si>
  <si>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</si>
  <si>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</si>
  <si>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</si>
  <si>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</si>
  <si>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</si>
  <si>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</si>
  <si>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</si>
  <si>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</si>
  <si>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</si>
  <si>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</si>
  <si>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</si>
  <si>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</si>
  <si>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</si>
  <si>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</si>
  <si>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</si>
  <si>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</si>
  <si>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</si>
  <si>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</si>
  <si>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</si>
  <si>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</si>
  <si>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</si>
  <si>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</si>
  <si>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</si>
  <si>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</si>
  <si>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</si>
  <si>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</si>
  <si>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</si>
  <si>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</si>
  <si>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</si>
  <si>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</si>
  <si>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</si>
  <si>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</si>
  <si>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</si>
  <si>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</si>
  <si>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</si>
  <si>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</si>
  <si>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</si>
  <si>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</si>
  <si>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</si>
  <si>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</si>
  <si>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</si>
  <si>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</si>
  <si>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</si>
  <si>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</si>
  <si>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</si>
  <si>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</si>
  <si>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</si>
  <si>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</si>
  <si>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</si>
  <si>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</si>
  <si>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</si>
  <si>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</si>
  <si>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</si>
  <si>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</si>
  <si>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</si>
  <si>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</si>
  <si>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</si>
  <si>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</si>
  <si>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</si>
  <si>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</si>
  <si>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</si>
  <si>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</si>
  <si>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</si>
  <si>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</si>
  <si>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</si>
  <si>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</si>
  <si>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</si>
  <si>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</si>
  <si>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</si>
  <si>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</si>
  <si>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</si>
  <si>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</si>
  <si>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</si>
  <si>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</si>
  <si>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</si>
  <si>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</si>
  <si>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</si>
  <si>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</si>
  <si>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</si>
  <si>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</si>
  <si>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</si>
  <si>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</si>
  <si>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</si>
  <si>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</si>
  <si>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</si>
  <si>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</si>
  <si>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</si>
  <si>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</si>
  <si>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</si>
  <si>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</si>
  <si>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</si>
  <si>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</si>
  <si>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</si>
  <si>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</si>
  <si>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</si>
  <si>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</si>
  <si>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</si>
  <si>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</si>
  <si>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</si>
  <si>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</si>
  <si>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</si>
  <si>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</si>
  <si>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</si>
  <si>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</si>
  <si>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</si>
  <si>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</si>
  <si>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</si>
  <si>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</si>
  <si>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</si>
  <si>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</si>
  <si>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</si>
  <si>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</si>
  <si>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</si>
  <si>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</si>
  <si>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</si>
  <si>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</si>
  <si>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</si>
  <si>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</si>
  <si>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</si>
  <si>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</si>
  <si>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</si>
  <si>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</si>
  <si>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</si>
  <si>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</si>
  <si>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</si>
  <si>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</si>
  <si>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</si>
  <si>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</si>
  <si>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</si>
  <si>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</si>
  <si>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</si>
  <si>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</si>
  <si>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</si>
  <si>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</si>
  <si>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</si>
  <si>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</si>
  <si>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</si>
  <si>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</si>
  <si>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</si>
  <si>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</si>
  <si>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</si>
  <si>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</si>
  <si>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</si>
  <si>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</si>
  <si>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</si>
  <si>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</si>
  <si>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</si>
  <si>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</si>
  <si>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</si>
  <si>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</si>
  <si>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</si>
  <si>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</si>
  <si>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</si>
  <si>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</si>
  <si>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</si>
  <si>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</si>
  <si>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</si>
  <si>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</si>
  <si>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</si>
  <si>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</si>
  <si>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</si>
  <si>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</si>
  <si>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</si>
  <si>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</si>
  <si>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</si>
  <si>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</si>
  <si>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</si>
  <si>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</si>
  <si>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</si>
  <si>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</si>
  <si>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</si>
  <si>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</si>
  <si>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</si>
  <si>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</si>
  <si>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</si>
  <si>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</si>
  <si>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</si>
  <si>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</si>
  <si>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</si>
  <si>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</si>
  <si>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</si>
  <si>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</si>
  <si>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</si>
  <si>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</si>
  <si>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</si>
  <si>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</si>
  <si>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</si>
  <si>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</si>
  <si>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</si>
  <si>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</si>
  <si>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</si>
  <si>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</si>
  <si>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</si>
  <si>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</si>
  <si>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</si>
  <si>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</si>
  <si>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</si>
  <si>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</si>
  <si>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</si>
  <si>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</si>
  <si>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</si>
  <si>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</si>
  <si>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</si>
  <si>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</si>
  <si>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</si>
  <si>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</si>
  <si>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</si>
  <si>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</si>
  <si>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</si>
  <si>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</si>
  <si>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</si>
  <si>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</si>
  <si>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</si>
  <si>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</si>
  <si>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</si>
  <si>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</si>
  <si>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</si>
  <si>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</si>
  <si>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</si>
  <si>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</si>
  <si>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</si>
  <si>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</si>
  <si>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</si>
  <si>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</si>
  <si>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</si>
  <si>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</si>
  <si>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</si>
  <si>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</si>
  <si>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</si>
  <si>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</si>
  <si>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</si>
  <si>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</si>
  <si>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</si>
  <si>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</si>
  <si>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</si>
  <si>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</si>
  <si>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</si>
  <si>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</si>
  <si>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</si>
  <si>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</si>
  <si>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</si>
  <si>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</si>
  <si>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</si>
  <si>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</si>
  <si>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</si>
  <si>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</si>
  <si>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</si>
  <si>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</si>
  <si>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</si>
  <si>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</si>
  <si>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</si>
  <si>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</si>
  <si>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</si>
  <si>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</si>
  <si>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</si>
  <si>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</si>
  <si>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</si>
  <si>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</si>
  <si>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</si>
  <si>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</si>
  <si>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</si>
  <si>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</si>
  <si>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</si>
  <si>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</si>
  <si>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</si>
  <si>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</si>
  <si>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</si>
  <si>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</si>
  <si>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</si>
  <si>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</si>
  <si>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</si>
  <si>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</si>
  <si>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</si>
  <si>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</si>
  <si>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</si>
  <si>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</si>
  <si>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</si>
  <si>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</si>
  <si>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</si>
  <si>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</si>
  <si>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</si>
  <si>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</si>
  <si>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</si>
  <si>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</si>
  <si>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</si>
  <si>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</si>
  <si>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</si>
  <si>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</si>
  <si>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</si>
  <si>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</si>
  <si>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</si>
  <si>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</si>
  <si>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</si>
  <si>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</si>
  <si>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</si>
  <si>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</si>
  <si>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</si>
  <si>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</si>
  <si>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</si>
  <si>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</si>
  <si>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</si>
  <si>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</si>
  <si>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</si>
  <si>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</si>
  <si>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</si>
  <si>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</si>
  <si>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</si>
  <si>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</si>
  <si>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</si>
  <si>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</si>
  <si>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</si>
  <si>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</si>
  <si>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</si>
  <si>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</si>
  <si>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</si>
  <si>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</si>
  <si>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</si>
  <si>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</si>
  <si>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</si>
  <si>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</si>
  <si>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</si>
  <si>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</si>
  <si>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</si>
  <si>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</si>
  <si>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</si>
  <si>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</si>
  <si>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</si>
  <si>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</si>
  <si>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</si>
  <si>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</si>
  <si>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</si>
  <si>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</si>
  <si>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</si>
  <si>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</si>
  <si>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</si>
  <si>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</si>
  <si>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</si>
  <si>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</si>
  <si>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</si>
  <si>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</si>
  <si>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</si>
  <si>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</si>
  <si>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</si>
  <si>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</si>
  <si>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</si>
  <si>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</si>
  <si>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</si>
  <si>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</si>
  <si>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</si>
  <si>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</si>
  <si>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</si>
  <si>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</si>
  <si>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</si>
  <si>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</si>
  <si>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</si>
  <si>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</si>
  <si>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</si>
  <si>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</si>
  <si>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</si>
  <si>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</si>
  <si>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</si>
  <si>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</si>
  <si>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</si>
  <si>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</si>
  <si>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</si>
  <si>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</si>
  <si>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</si>
  <si>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</si>
  <si>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</si>
  <si>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</si>
  <si>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</si>
  <si>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</si>
  <si>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</si>
  <si>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</si>
  <si>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</si>
  <si>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</si>
  <si>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</si>
  <si>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</si>
  <si>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</si>
  <si>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</si>
  <si>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</si>
  <si>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</si>
  <si>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</si>
  <si>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</si>
  <si>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</si>
  <si>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</si>
  <si>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</si>
  <si>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</si>
  <si>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</si>
  <si>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</si>
  <si>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</si>
  <si>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</si>
  <si>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</si>
  <si>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</si>
  <si>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</si>
  <si>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</si>
  <si>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</si>
  <si>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</si>
  <si>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</si>
  <si>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</si>
  <si>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</si>
  <si>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</si>
  <si>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</si>
  <si>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</si>
  <si>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</si>
  <si>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</si>
  <si>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</si>
  <si>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</si>
  <si>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</si>
  <si>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</si>
  <si>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</si>
  <si>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</si>
  <si>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</si>
  <si>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</si>
  <si>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</si>
  <si>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</si>
  <si>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</si>
  <si>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</si>
  <si>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</si>
  <si>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</si>
  <si>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</si>
  <si>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</si>
  <si>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</si>
  <si>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</si>
  <si>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</si>
  <si>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</si>
  <si>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</si>
  <si>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</si>
  <si>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</si>
  <si>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</si>
  <si>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</si>
  <si>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</si>
  <si>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</si>
  <si>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</si>
  <si>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</si>
  <si>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</si>
  <si>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</si>
  <si>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</si>
  <si>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</si>
  <si>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</si>
  <si>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</si>
  <si>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</si>
  <si>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</si>
  <si>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</si>
  <si>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</si>
  <si>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</si>
  <si>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</si>
  <si>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</si>
  <si>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</si>
  <si>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</si>
  <si>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</si>
  <si>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</si>
  <si>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</si>
  <si>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</si>
  <si>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</si>
  <si>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</si>
  <si>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</si>
  <si>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</si>
  <si>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</si>
  <si>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</si>
  <si>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</si>
  <si>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</si>
  <si>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</si>
  <si>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</si>
  <si>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</si>
  <si>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</si>
  <si>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</si>
  <si>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</si>
  <si>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</si>
  <si>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</si>
  <si>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</si>
  <si>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</si>
  <si>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</si>
  <si>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</si>
  <si>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</si>
  <si>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</si>
  <si>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</si>
  <si>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</si>
  <si>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</si>
  <si>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</si>
  <si>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</si>
  <si>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</si>
  <si>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</si>
  <si>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</si>
  <si>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</si>
  <si>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</si>
  <si>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</si>
  <si>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</si>
  <si>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</si>
  <si>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</si>
  <si>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</si>
  <si>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</si>
  <si>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</si>
  <si>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</si>
  <si>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</si>
  <si>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</si>
  <si>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</si>
  <si>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</si>
  <si>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</si>
  <si>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</si>
  <si>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</si>
  <si>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</si>
  <si>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</si>
  <si>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</si>
  <si>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</si>
  <si>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</si>
  <si>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</si>
  <si>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</si>
  <si>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</si>
  <si>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</si>
  <si>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</si>
  <si>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</si>
  <si>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</si>
  <si>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</si>
  <si>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</si>
  <si>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</si>
  <si>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</si>
  <si>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</si>
  <si>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</si>
  <si>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</si>
  <si>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</si>
  <si>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</si>
  <si>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</si>
  <si>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</si>
  <si>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</si>
  <si>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</si>
  <si>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</si>
  <si>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</si>
  <si>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</si>
  <si>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</si>
  <si>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</si>
  <si>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</si>
  <si>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</si>
  <si>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</si>
  <si>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</si>
  <si>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</si>
  <si>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</si>
  <si>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</si>
  <si>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</si>
  <si>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</si>
  <si>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</si>
  <si>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</si>
  <si>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</si>
  <si>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</si>
  <si>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</si>
  <si>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</si>
  <si>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</si>
  <si>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</si>
  <si>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</si>
  <si>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</si>
  <si>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</si>
  <si>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</si>
  <si>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</si>
  <si>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</si>
  <si>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</si>
  <si>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</si>
  <si>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</si>
  <si>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</si>
  <si>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</si>
  <si>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</si>
  <si>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</si>
  <si>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</si>
  <si>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</si>
  <si>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</si>
  <si>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</si>
  <si>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</si>
  <si>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</si>
  <si>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</si>
  <si>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</si>
  <si>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</si>
  <si>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</si>
  <si>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</si>
  <si>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</si>
  <si>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</si>
  <si>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</si>
  <si>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</si>
  <si>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</si>
  <si>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</si>
  <si>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</si>
  <si>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</si>
  <si>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</si>
  <si>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</si>
  <si>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</si>
  <si>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</si>
  <si>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</si>
  <si>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</si>
  <si>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</si>
  <si>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</si>
  <si>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</si>
  <si>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</si>
  <si>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</si>
  <si>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</si>
  <si>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</si>
  <si>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</si>
  <si>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</si>
  <si>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</si>
  <si>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</si>
  <si>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</si>
  <si>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</si>
  <si>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</si>
  <si>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</si>
  <si>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</si>
  <si>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</si>
  <si>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</si>
  <si>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</si>
  <si>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</si>
  <si>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</si>
  <si>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</si>
  <si>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</si>
  <si>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</si>
  <si>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</si>
  <si>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</si>
  <si>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</si>
  <si>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</si>
  <si>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</si>
  <si>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</si>
  <si>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</si>
  <si>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</si>
  <si>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</si>
  <si>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</si>
  <si>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</si>
  <si>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</si>
  <si>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</si>
  <si>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</si>
  <si>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</si>
  <si>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</si>
  <si>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</si>
  <si>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</si>
  <si>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</si>
  <si>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</si>
  <si>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</si>
  <si>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</si>
  <si>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</si>
  <si>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</si>
  <si>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</si>
  <si>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</si>
  <si>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</si>
  <si>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</si>
  <si>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</si>
  <si>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</si>
  <si>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</si>
  <si>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</si>
  <si>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</si>
  <si>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</si>
  <si>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</si>
  <si>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</si>
  <si>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</si>
  <si>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</si>
  <si>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</si>
  <si>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</si>
  <si>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</si>
  <si>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</si>
  <si>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</si>
  <si>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</si>
  <si>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</si>
  <si>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</si>
  <si>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</si>
  <si>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</si>
  <si>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</si>
  <si>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</si>
  <si>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</si>
  <si>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</si>
  <si>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</si>
  <si>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</si>
  <si>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</si>
  <si>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</si>
  <si>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</si>
  <si>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</si>
  <si>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</si>
  <si>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</si>
  <si>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</si>
  <si>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</si>
  <si>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</si>
  <si>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</si>
  <si>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</si>
  <si>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</si>
  <si>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</si>
  <si>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</si>
  <si>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</si>
  <si>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</si>
  <si>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</si>
  <si>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</si>
  <si>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</si>
  <si>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</si>
  <si>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</si>
  <si>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</si>
  <si>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</si>
  <si>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</si>
  <si>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</si>
  <si>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</si>
  <si>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</si>
  <si>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</si>
  <si>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</si>
  <si>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</si>
  <si>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</si>
  <si>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</si>
  <si>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</si>
  <si>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</si>
  <si>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</si>
  <si>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</si>
  <si>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</si>
  <si>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</si>
  <si>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</si>
  <si>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</si>
  <si>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</si>
  <si>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</si>
  <si>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</si>
  <si>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</si>
  <si>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</si>
  <si>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</si>
  <si>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</si>
  <si>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</si>
  <si>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</si>
  <si>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</si>
  <si>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</si>
  <si>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</si>
  <si>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</si>
  <si>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</si>
  <si>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</si>
  <si>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</si>
  <si>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</si>
  <si>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</si>
  <si>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</si>
  <si>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</si>
  <si>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</si>
  <si>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</si>
  <si>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</si>
  <si>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</si>
  <si>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</si>
  <si>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</si>
  <si>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</si>
  <si>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</si>
  <si>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</si>
  <si>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</si>
  <si>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</si>
  <si>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</si>
  <si>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</si>
  <si>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</si>
  <si>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</si>
  <si>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</si>
  <si>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</si>
  <si>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</si>
  <si>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</si>
  <si>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</si>
  <si>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</si>
  <si>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</si>
  <si>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</si>
  <si>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</si>
  <si>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</si>
  <si>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</si>
  <si>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</si>
  <si>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</si>
  <si>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</si>
  <si>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</si>
  <si>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</si>
  <si>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</si>
  <si>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</si>
  <si>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</si>
  <si>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</si>
  <si>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</si>
  <si>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</si>
  <si>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</si>
  <si>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</si>
  <si>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</si>
  <si>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</si>
  <si>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</si>
  <si>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</si>
  <si>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</si>
  <si>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</si>
  <si>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</si>
  <si>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</si>
  <si>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</si>
  <si>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</si>
  <si>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</si>
  <si>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</si>
  <si>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</si>
  <si>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</si>
  <si>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</si>
  <si>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</si>
  <si>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</si>
  <si>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</si>
  <si>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</si>
  <si>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</si>
  <si>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</si>
  <si>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</si>
  <si>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</si>
  <si>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</si>
  <si>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</si>
  <si>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</si>
  <si>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</si>
  <si>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</si>
  <si>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</si>
  <si>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</si>
  <si>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</si>
  <si>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</si>
  <si>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</si>
  <si>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</si>
  <si>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</si>
  <si>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</si>
  <si>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</si>
  <si>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</si>
  <si>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</si>
  <si>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</si>
  <si>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</si>
  <si>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</si>
  <si>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</si>
  <si>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</si>
  <si>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</si>
  <si>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</si>
  <si>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</si>
  <si>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</si>
  <si>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</si>
  <si>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</si>
  <si>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</si>
  <si>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</si>
  <si>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</si>
  <si>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</si>
  <si>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</si>
  <si>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</si>
  <si>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</si>
  <si>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</si>
  <si>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</si>
  <si>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</si>
  <si>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</si>
  <si>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</si>
  <si>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</si>
  <si>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</si>
  <si>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</si>
  <si>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</si>
  <si>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</si>
  <si>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</si>
  <si>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</si>
  <si>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</si>
  <si>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</si>
  <si>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</si>
  <si>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</si>
  <si>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</si>
  <si>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</si>
  <si>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</si>
  <si>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</si>
  <si>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</si>
  <si>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</si>
  <si>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</si>
  <si>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</si>
  <si>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</si>
  <si>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</si>
  <si>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</si>
  <si>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</si>
  <si>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</si>
  <si>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</si>
  <si>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</si>
  <si>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</si>
  <si>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</si>
  <si>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</si>
  <si>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</si>
  <si>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</si>
  <si>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</si>
  <si>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</si>
  <si>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</si>
  <si>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</si>
  <si>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</si>
  <si>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</si>
  <si>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</si>
  <si>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</si>
  <si>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</si>
  <si>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</si>
  <si>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</si>
  <si>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</si>
  <si>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</si>
  <si>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</si>
  <si>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</si>
  <si>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</si>
  <si>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</si>
  <si>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</si>
  <si>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</si>
  <si>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</si>
  <si>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</si>
  <si>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</si>
  <si>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</si>
  <si>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</si>
  <si>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</si>
  <si>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</si>
  <si>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</si>
  <si>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</si>
  <si>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</si>
  <si>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</si>
  <si>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</si>
  <si>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</si>
  <si>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</si>
  <si>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</si>
  <si>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</si>
  <si>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</si>
  <si>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</si>
  <si>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</si>
  <si>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</si>
  <si>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</si>
  <si>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</si>
  <si>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</si>
  <si>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</si>
  <si>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</si>
  <si>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</si>
  <si>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</si>
  <si>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</si>
  <si>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</si>
  <si>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</si>
  <si>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</si>
  <si>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</si>
  <si>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</si>
  <si>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</si>
  <si>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</si>
  <si>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</si>
  <si>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</si>
  <si>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</si>
  <si>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</si>
  <si>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</si>
  <si>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</si>
  <si>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</si>
  <si>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</si>
  <si>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</si>
  <si>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</si>
  <si>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</si>
  <si>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</si>
  <si>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</si>
  <si>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</si>
  <si>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</si>
  <si>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</si>
  <si>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</si>
  <si>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</si>
  <si>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</si>
  <si>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</si>
  <si>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</si>
  <si>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</si>
  <si>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</si>
  <si>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</si>
  <si>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</si>
  <si>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</si>
  <si>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</si>
  <si>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</si>
  <si>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</si>
  <si>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</si>
  <si>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</si>
  <si>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</si>
  <si>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</si>
  <si>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</si>
  <si>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</si>
  <si>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</si>
  <si>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</si>
  <si>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</si>
  <si>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</si>
  <si>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</si>
  <si>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</si>
  <si>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</si>
  <si>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</si>
  <si>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</si>
  <si>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</si>
  <si>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</si>
  <si>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</si>
  <si>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</si>
  <si>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</si>
  <si>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</si>
  <si>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</si>
  <si>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</si>
  <si>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</si>
  <si>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</si>
  <si>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</si>
  <si>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</si>
  <si>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</si>
  <si>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</si>
  <si>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</si>
  <si>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</si>
  <si>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</si>
  <si>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</si>
  <si>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</si>
  <si>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</si>
  <si>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</si>
  <si>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</si>
  <si>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</si>
  <si>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</si>
  <si>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</si>
  <si>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</si>
  <si>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</si>
  <si>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</si>
  <si>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</si>
  <si>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</si>
  <si>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</si>
  <si>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</si>
  <si>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</si>
  <si>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</si>
  <si>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</si>
  <si>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</si>
  <si>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</si>
  <si>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</si>
  <si>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</si>
  <si>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</si>
  <si>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</si>
  <si>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</si>
  <si>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</si>
  <si>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</si>
  <si>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</si>
  <si>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</si>
  <si>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</si>
  <si>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</si>
  <si>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</si>
  <si>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</si>
  <si>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</si>
  <si>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</si>
  <si>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</si>
  <si>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</si>
  <si>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</si>
  <si>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</si>
  <si>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</si>
  <si>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</si>
  <si>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</si>
  <si>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</si>
  <si>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</si>
  <si>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</si>
  <si>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</si>
  <si>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</si>
  <si>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</si>
  <si>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</si>
  <si>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</si>
  <si>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</si>
  <si>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</si>
  <si>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</si>
  <si>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</si>
  <si>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</si>
  <si>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</si>
  <si>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</si>
  <si>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</si>
  <si>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</si>
  <si>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</si>
  <si>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</si>
  <si>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</si>
  <si>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</si>
  <si>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</si>
  <si>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</si>
  <si>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</si>
  <si>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</si>
  <si>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</si>
  <si>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</si>
  <si>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</si>
  <si>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</si>
  <si>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</si>
  <si>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</si>
  <si>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</si>
  <si>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</si>
  <si>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</si>
  <si>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</si>
  <si>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</si>
  <si>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</si>
  <si>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</si>
  <si>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</si>
  <si>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</si>
  <si>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</si>
  <si>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</si>
  <si>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</si>
  <si>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</si>
  <si>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</si>
  <si>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</si>
  <si>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</si>
  <si>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</si>
  <si>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</si>
  <si>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</si>
  <si>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</si>
  <si>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</si>
  <si>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</si>
  <si>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</si>
  <si>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</si>
  <si>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</si>
  <si>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</si>
  <si>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</si>
  <si>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</si>
  <si>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</si>
  <si>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</si>
  <si>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</si>
  <si>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</si>
  <si>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</si>
  <si>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</si>
  <si>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</si>
  <si>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</si>
  <si>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</si>
  <si>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</si>
  <si>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</si>
  <si>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</si>
  <si>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</si>
  <si>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</si>
  <si>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</si>
  <si>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</si>
  <si>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</si>
  <si>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</si>
  <si>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</si>
  <si>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</si>
  <si>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</si>
  <si>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</si>
  <si>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</si>
  <si>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</si>
  <si>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</si>
  <si>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</si>
  <si>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</si>
  <si>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</si>
  <si>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</si>
  <si>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</si>
  <si>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</si>
  <si>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</si>
  <si>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</si>
  <si>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</si>
  <si>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</si>
  <si>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</si>
  <si>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</si>
  <si>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</si>
  <si>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</si>
  <si>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</si>
  <si>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</si>
  <si>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</si>
  <si>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</si>
  <si>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</si>
  <si>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</si>
  <si>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</si>
  <si>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</si>
  <si>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</si>
  <si>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</si>
  <si>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</si>
  <si>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</si>
  <si>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</si>
  <si>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</si>
  <si>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</si>
  <si>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</si>
  <si>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</si>
  <si>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</si>
  <si>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</si>
  <si>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</si>
  <si>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</si>
  <si>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</si>
  <si>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</si>
  <si>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</si>
  <si>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</si>
  <si>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</si>
  <si>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</si>
  <si>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</si>
  <si>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</si>
  <si>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</si>
  <si>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</si>
  <si>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</si>
  <si>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</si>
  <si>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</si>
  <si>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</si>
  <si>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</si>
  <si>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</si>
  <si>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</si>
  <si>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</si>
  <si>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</si>
  <si>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</si>
  <si>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</si>
  <si>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</si>
  <si>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</si>
  <si>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</si>
  <si>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</si>
  <si>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</si>
  <si>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</si>
  <si>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</si>
  <si>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</si>
  <si>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</si>
  <si>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</si>
  <si>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</si>
  <si>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</si>
  <si>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</si>
  <si>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</si>
  <si>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</si>
  <si>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</si>
  <si>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</si>
  <si>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</si>
  <si>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</si>
  <si>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</si>
  <si>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</si>
  <si>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</si>
  <si>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</si>
  <si>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</si>
  <si>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</si>
  <si>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</si>
  <si>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</si>
  <si>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</si>
  <si>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</si>
  <si>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</si>
  <si>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</si>
  <si>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</si>
  <si>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</si>
  <si>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</si>
  <si>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</si>
  <si>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</si>
  <si>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</si>
  <si>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</si>
  <si>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</si>
  <si>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</si>
  <si>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</si>
  <si>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</si>
  <si>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</si>
  <si>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</si>
  <si>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</si>
  <si>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</si>
  <si>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</si>
  <si>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</si>
  <si>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</si>
  <si>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</si>
  <si>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</si>
  <si>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</si>
  <si>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</si>
  <si>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</si>
  <si>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</si>
  <si>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</si>
  <si>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</si>
  <si>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</si>
  <si>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</si>
  <si>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</si>
  <si>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</si>
  <si>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</si>
  <si>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</si>
  <si>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</si>
  <si>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</si>
  <si>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</si>
  <si>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</si>
  <si>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</si>
  <si>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</si>
  <si>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</si>
  <si>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</si>
  <si>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</si>
  <si>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</si>
  <si>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</si>
  <si>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</si>
  <si>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</si>
  <si>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</si>
  <si>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</si>
  <si>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</si>
  <si>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</si>
  <si>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</si>
  <si>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</si>
  <si>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</si>
  <si>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</si>
  <si>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</si>
  <si>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</si>
  <si>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</si>
  <si>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</si>
  <si>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</si>
  <si>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</si>
  <si>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</si>
  <si>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</si>
  <si>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</si>
  <si>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</si>
  <si>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</si>
  <si>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</si>
  <si>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</si>
  <si>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</si>
  <si>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</si>
  <si>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</si>
  <si>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</si>
  <si>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</si>
  <si>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</si>
  <si>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</si>
  <si>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</si>
  <si>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</si>
  <si>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</si>
  <si>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</si>
  <si>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</si>
  <si>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</si>
  <si>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</si>
  <si>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</si>
  <si>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</si>
  <si>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</si>
  <si>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</si>
  <si>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</si>
  <si>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</si>
  <si>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</si>
  <si>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</si>
  <si>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</si>
  <si>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</si>
  <si>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</si>
  <si>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</si>
  <si>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</si>
  <si>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</si>
  <si>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</si>
  <si>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</si>
  <si>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</si>
  <si>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</si>
  <si>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</si>
  <si>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</si>
  <si>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</si>
  <si>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</si>
  <si>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</si>
  <si>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</si>
  <si>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</si>
  <si>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</si>
  <si>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</si>
  <si>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</si>
  <si>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</si>
  <si>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</si>
  <si>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</si>
  <si>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</si>
  <si>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</si>
  <si>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</si>
  <si>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</si>
  <si>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</si>
  <si>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</si>
  <si>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</si>
  <si>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</si>
  <si>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</si>
  <si>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</si>
  <si>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</si>
  <si>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</si>
  <si>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</si>
  <si>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</si>
  <si>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</si>
  <si>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</si>
  <si>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</si>
  <si>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</si>
  <si>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</si>
  <si>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</si>
  <si>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</si>
  <si>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</si>
  <si>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</si>
  <si>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</si>
  <si>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</si>
  <si>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</si>
  <si>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</si>
  <si>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</si>
  <si>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</si>
  <si>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</si>
  <si>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</si>
  <si>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</si>
  <si>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</si>
  <si>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</si>
  <si>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</si>
  <si>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</si>
  <si>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</si>
  <si>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</si>
  <si>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</si>
  <si>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</si>
  <si>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</si>
  <si>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</si>
  <si>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</si>
  <si>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</si>
  <si>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</si>
  <si>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</si>
  <si>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</si>
  <si>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</si>
  <si>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</si>
  <si>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</si>
  <si>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</si>
  <si>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</si>
  <si>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</si>
  <si>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</si>
  <si>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</si>
  <si>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</si>
  <si>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</si>
  <si>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</si>
  <si>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</si>
  <si>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</si>
  <si>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</si>
  <si>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</si>
  <si>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</si>
  <si>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</si>
  <si>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</si>
  <si>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</si>
  <si>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</si>
  <si>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</si>
  <si>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</si>
  <si>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</si>
  <si>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</si>
  <si>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</si>
  <si>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</si>
  <si>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</si>
  <si>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</si>
  <si>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</si>
  <si>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</si>
  <si>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</si>
  <si>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</si>
  <si>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</si>
  <si>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</si>
  <si>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</si>
  <si>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</si>
  <si>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</si>
  <si>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</si>
  <si>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</si>
  <si>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</si>
  <si>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</si>
  <si>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</si>
  <si>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</si>
  <si>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</si>
  <si>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</si>
  <si>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</si>
  <si>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</si>
  <si>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</si>
  <si>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</si>
  <si>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</si>
  <si>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</si>
  <si>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</si>
  <si>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</si>
  <si>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</si>
  <si>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</si>
  <si>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</si>
  <si>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</si>
  <si>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</si>
  <si>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</si>
  <si>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</si>
  <si>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</si>
  <si>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</si>
  <si>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</si>
  <si>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</si>
  <si>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</si>
  <si>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</si>
  <si>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</si>
  <si>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</si>
  <si>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</si>
  <si>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</si>
  <si>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</si>
  <si>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</si>
  <si>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</si>
  <si>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</si>
  <si>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</si>
  <si>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</si>
  <si>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</si>
  <si>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</si>
  <si>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</si>
  <si>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</si>
  <si>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</si>
  <si>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</si>
  <si>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</si>
  <si>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</si>
  <si>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</si>
  <si>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</si>
  <si>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</si>
  <si>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</si>
  <si>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</si>
  <si>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</si>
  <si>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</si>
  <si>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</si>
  <si>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</si>
  <si>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</si>
  <si>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</si>
  <si>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</si>
  <si>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</si>
  <si>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</si>
  <si>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</si>
  <si>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</si>
  <si>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</si>
  <si>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</si>
  <si>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</si>
  <si>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</si>
  <si>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</si>
  <si>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</si>
  <si>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</si>
  <si>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</si>
  <si>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</si>
  <si>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</si>
  <si>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</si>
  <si>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</si>
  <si>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</si>
  <si>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</si>
  <si>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</si>
  <si>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</si>
  <si>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</si>
  <si>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</si>
  <si>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</si>
  <si>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</si>
  <si>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</si>
  <si>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</si>
  <si>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</si>
  <si>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</si>
  <si>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</si>
  <si>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</si>
  <si>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</si>
  <si>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</si>
  <si>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</si>
  <si>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</si>
  <si>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</si>
  <si>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</si>
  <si>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</si>
  <si>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</si>
  <si>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</si>
  <si>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</si>
  <si>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</si>
  <si>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</si>
  <si>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</si>
  <si>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</si>
  <si>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</si>
  <si>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</si>
  <si>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</si>
  <si>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</si>
  <si>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</si>
  <si>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</si>
  <si>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</si>
  <si>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</si>
  <si>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</si>
  <si>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</si>
  <si>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</si>
  <si>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</si>
  <si>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</si>
  <si>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</si>
  <si>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</si>
  <si>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</si>
  <si>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</si>
  <si>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</si>
  <si>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</si>
  <si>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</si>
  <si>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</si>
  <si>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</si>
  <si>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</si>
  <si>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</si>
  <si>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</si>
  <si>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</si>
  <si>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</si>
  <si>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</si>
  <si>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</si>
  <si>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</si>
  <si>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</si>
  <si>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</si>
  <si>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</si>
  <si>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</si>
  <si>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</si>
  <si>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</si>
  <si>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</si>
  <si>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</si>
  <si>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</si>
  <si>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</si>
  <si>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</si>
  <si>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</si>
  <si>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</si>
  <si>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</si>
  <si>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</si>
  <si>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</si>
  <si>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</si>
  <si>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</si>
  <si>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</si>
  <si>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</si>
  <si>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</si>
  <si>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</si>
  <si>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</si>
  <si>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</si>
  <si>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</si>
  <si>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</si>
  <si>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</si>
  <si>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</si>
  <si>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</si>
  <si>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</si>
  <si>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</si>
  <si>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</si>
  <si>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</si>
  <si>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</si>
  <si>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</si>
  <si>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</si>
  <si>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</si>
  <si>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</si>
  <si>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</si>
  <si>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</si>
  <si>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</si>
  <si>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</si>
  <si>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</si>
  <si>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</si>
  <si>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</si>
  <si>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</si>
  <si>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</si>
  <si>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</si>
  <si>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</si>
  <si>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</si>
  <si>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</si>
  <si>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</si>
  <si>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</si>
  <si>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</si>
  <si>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</si>
  <si>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</si>
  <si>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</si>
  <si>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</si>
  <si>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</si>
  <si>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</si>
  <si>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</si>
  <si>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</si>
  <si>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</si>
  <si>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</si>
  <si>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</si>
  <si>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</si>
  <si>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</si>
  <si>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</si>
  <si>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</si>
  <si>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</si>
  <si>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</si>
  <si>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</si>
  <si>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</si>
  <si>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</si>
  <si>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</si>
  <si>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</si>
  <si>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</si>
  <si>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</si>
  <si>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</si>
  <si>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</si>
  <si>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</si>
  <si>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</si>
  <si>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</si>
  <si>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</si>
  <si>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</si>
  <si>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</si>
  <si>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</si>
  <si>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</si>
  <si>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</si>
  <si>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</si>
  <si>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</si>
  <si>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</si>
  <si>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</si>
  <si>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</si>
  <si>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</si>
  <si>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</si>
  <si>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</si>
  <si>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</si>
  <si>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</si>
  <si>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</si>
  <si>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</si>
  <si>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</si>
  <si>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</si>
  <si>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</si>
  <si>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</si>
  <si>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</si>
  <si>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</si>
  <si>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</si>
  <si>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</si>
  <si>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</si>
  <si>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</si>
  <si>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</si>
  <si>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</si>
  <si>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</si>
  <si>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</si>
  <si>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</si>
  <si>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</si>
  <si>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</si>
  <si>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</si>
  <si>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</si>
  <si>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</si>
  <si>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</si>
  <si>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</si>
  <si>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</si>
  <si>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</si>
  <si>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</si>
  <si>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</si>
  <si>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</si>
  <si>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</si>
  <si>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</si>
  <si>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</si>
  <si>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</si>
  <si>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</si>
  <si>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</si>
  <si>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</si>
  <si>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</si>
  <si>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</si>
  <si>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</si>
  <si>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</si>
  <si>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</si>
  <si>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</si>
  <si>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</si>
  <si>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</si>
  <si>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</si>
  <si>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</si>
  <si>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</si>
  <si>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</si>
  <si>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</si>
  <si>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</si>
  <si>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</si>
  <si>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</si>
  <si>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</si>
  <si>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</si>
  <si>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</si>
  <si>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</si>
  <si>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</si>
  <si>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</si>
  <si>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</si>
  <si>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</si>
  <si>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</si>
  <si>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</si>
  <si>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</si>
  <si>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</si>
  <si>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</si>
  <si>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</si>
  <si>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</si>
  <si>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</si>
  <si>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</si>
  <si>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</si>
  <si>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</si>
  <si>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</si>
  <si>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</si>
  <si>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</si>
  <si>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</si>
  <si>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</si>
  <si>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</si>
  <si>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</si>
  <si>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</si>
  <si>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</si>
  <si>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</si>
  <si>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</si>
  <si>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</si>
  <si>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</si>
  <si>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</si>
  <si>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</si>
  <si>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</si>
  <si>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</si>
  <si>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</si>
  <si>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</si>
  <si>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</si>
  <si>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</si>
  <si>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</si>
  <si>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</si>
  <si>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</si>
  <si>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</si>
  <si>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</si>
  <si>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</si>
  <si>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</si>
  <si>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</si>
  <si>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</si>
  <si>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</si>
  <si>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</si>
  <si>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</si>
  <si>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</si>
  <si>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</si>
  <si>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</si>
  <si>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</si>
  <si>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</si>
  <si>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</si>
  <si>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</si>
  <si>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</si>
  <si>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</si>
  <si>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</si>
  <si>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</si>
  <si>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</si>
  <si>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</si>
  <si>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</si>
  <si>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</si>
  <si>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</si>
  <si>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</si>
  <si>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</si>
  <si>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</si>
  <si>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</si>
  <si>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</si>
  <si>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</si>
  <si>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</si>
  <si>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</si>
  <si>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</si>
  <si>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</si>
  <si>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</si>
  <si>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</si>
  <si>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</si>
  <si>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</si>
  <si>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</si>
  <si>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</si>
  <si>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</si>
  <si>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</si>
  <si>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</si>
  <si>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</si>
  <si>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</si>
  <si>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</si>
  <si>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</si>
  <si>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</si>
  <si>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</si>
  <si>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</si>
  <si>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</si>
  <si>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</si>
  <si>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</si>
  <si>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</si>
  <si>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</si>
  <si>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</si>
  <si>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</si>
  <si>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</si>
  <si>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</si>
  <si>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</si>
  <si>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</si>
  <si>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</si>
  <si>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</si>
  <si>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</si>
  <si>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</si>
  <si>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</si>
  <si>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</si>
  <si>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</si>
  <si>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</si>
  <si>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</si>
  <si>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</si>
  <si>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</si>
  <si>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</si>
  <si>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</si>
  <si>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</si>
  <si>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</si>
  <si>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</si>
  <si>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</si>
  <si>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</si>
  <si>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</si>
  <si>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</si>
  <si>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</si>
  <si>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</si>
  <si>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</si>
  <si>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</si>
  <si>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</si>
  <si>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</si>
  <si>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</si>
  <si>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</si>
  <si>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</si>
  <si>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</si>
  <si>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</si>
  <si>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</si>
  <si>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</si>
  <si>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</si>
  <si>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</si>
  <si>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</si>
  <si>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</si>
  <si>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</si>
  <si>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</si>
  <si>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</si>
  <si>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</si>
  <si>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</si>
  <si>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</si>
  <si>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</si>
  <si>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</si>
  <si>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</si>
  <si>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</si>
  <si>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</si>
  <si>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</si>
  <si>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</si>
  <si>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</si>
  <si>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</si>
  <si>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</si>
  <si>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</si>
  <si>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</si>
  <si>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</si>
  <si>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</si>
  <si>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</si>
  <si>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</si>
  <si>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</si>
  <si>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</si>
  <si>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</si>
  <si>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</si>
  <si>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</si>
  <si>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</si>
  <si>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</si>
  <si>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</si>
  <si>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</si>
  <si>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</si>
  <si>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</si>
  <si>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</si>
  <si>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</si>
  <si>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</si>
  <si>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</si>
  <si>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</si>
  <si>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</si>
  <si>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</si>
  <si>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</si>
  <si>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</si>
  <si>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</si>
  <si>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</si>
  <si>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</si>
  <si>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</si>
  <si>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</si>
  <si>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</si>
  <si>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</si>
  <si>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</si>
  <si>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</si>
  <si>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</si>
  <si>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</si>
  <si>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</si>
  <si>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</si>
  <si>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</si>
  <si>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</si>
  <si>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</si>
  <si>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</si>
  <si>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</si>
  <si>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</si>
  <si>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</si>
  <si>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</si>
  <si>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</si>
  <si>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</si>
  <si>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</si>
  <si>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</si>
  <si>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</si>
  <si>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</si>
  <si>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</si>
  <si>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</si>
  <si>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</si>
  <si>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</si>
  <si>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</si>
  <si>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</si>
  <si>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</si>
  <si>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</si>
  <si>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</si>
  <si>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</si>
  <si>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</si>
  <si>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</si>
  <si>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</si>
  <si>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</si>
  <si>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</si>
  <si>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</si>
  <si>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</si>
  <si>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</si>
  <si>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</si>
  <si>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</si>
  <si>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</si>
  <si>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</si>
  <si>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</si>
  <si>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</si>
  <si>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</si>
  <si>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</si>
  <si>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</si>
  <si>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</si>
  <si>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</si>
  <si>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</si>
  <si>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</si>
  <si>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</si>
  <si>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</si>
  <si>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</si>
  <si>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</si>
  <si>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</si>
  <si>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</si>
  <si>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</si>
  <si>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</si>
  <si>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</si>
  <si>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</si>
  <si>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</si>
  <si>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</si>
  <si>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</si>
  <si>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</si>
  <si>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</si>
  <si>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</si>
  <si>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</si>
  <si>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</si>
  <si>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</si>
  <si>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</si>
  <si>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</si>
  <si>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</si>
  <si>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</si>
  <si>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</si>
  <si>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</si>
  <si>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</si>
  <si>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</si>
  <si>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</si>
  <si>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</si>
  <si>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</si>
  <si>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</si>
  <si>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</si>
  <si>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Count of Average Donation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</si>
  <si>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</si>
  <si>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</si>
  <si>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</si>
  <si>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</si>
  <si>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</si>
  <si>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</si>
  <si>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</si>
  <si>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</si>
  <si>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</si>
  <si>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</si>
  <si>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</si>
  <si>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</si>
  <si>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</si>
  <si>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</si>
  <si>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</si>
  <si>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</si>
  <si>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</si>
  <si>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</si>
  <si>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</si>
  <si>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</si>
  <si>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</si>
  <si>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</si>
  <si>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</si>
  <si>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</si>
  <si>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</si>
  <si>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 xml:space="preserve">Date Ended Conversion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</si>
  <si>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</si>
  <si>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</si>
  <si>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</si>
  <si>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</si>
  <si>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</si>
  <si>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</si>
  <si>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</si>
  <si>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</si>
  <si>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</si>
  <si>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</si>
  <si>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</si>
  <si>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</si>
  <si>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</si>
  <si>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</si>
  <si>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</si>
  <si>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</si>
  <si>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</si>
  <si>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</si>
  <si>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</si>
  <si>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</si>
  <si>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Less than 1000</t>
  </si>
  <si>
    <t>5000 to 9999</t>
  </si>
  <si>
    <t>15000 to 19999</t>
  </si>
  <si>
    <t>10000 to 14999</t>
  </si>
  <si>
    <t>20000 to 24999</t>
  </si>
  <si>
    <t>25000 to 29999</t>
  </si>
  <si>
    <t>30000 to 34999</t>
  </si>
  <si>
    <t>40000 to 44999</t>
  </si>
  <si>
    <t>45000 to 49999</t>
  </si>
  <si>
    <t>Greater than or equal to 50000</t>
  </si>
  <si>
    <t>35000 to 39999</t>
  </si>
  <si>
    <t>1000 to 4999</t>
  </si>
  <si>
    <t>Percentage Canceled</t>
  </si>
  <si>
    <t>median</t>
  </si>
  <si>
    <t>minimum</t>
  </si>
  <si>
    <t>maximum</t>
  </si>
  <si>
    <t>variance</t>
  </si>
  <si>
    <t>total successful</t>
  </si>
  <si>
    <t>mean (average)</t>
  </si>
  <si>
    <t>total backers</t>
  </si>
  <si>
    <t>standard devation</t>
  </si>
  <si>
    <t>total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</si>
</sst>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D2D2D"/>
      <name val="Noto Sans"/>
      <family val="2"/>
    </font>
    <font>
      <sz val="10"/>
      <color rgb="FF000118"/>
      <name val="Nunito Sans"/>
    </font>
    <font>
      <sz val="8"/>
      <name val="Calibri"/>
      <family val="2"/>
      <scheme val="minor"/>
    </font>
    <font>
      <sz val="12"/>
      <color rgb="FF1E1E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4" fontId="19" fillId="0" borderId="0" xfId="0" applyNumberFormat="1" applyFont="1"/>
    <xf numFmtId="14" fontId="0" fillId="0" borderId="0" xfId="0" applyNumberFormat="1"/>
    <xf numFmtId="0" fontId="16" fillId="0" borderId="0" xfId="0" applyFont="1"/>
    <xf numFmtId="9" fontId="0" fillId="0" borderId="0" xfId="42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[excel-analysis.xlsx]Pivot Table-Category!PivotTable2</c:name>
    <c:fmtId val="2"/>
  </c:pivotSource>
  <c:chart>
    <c:autoTitleDeleted val="0"/>
    <c:pivotFmts>
      <c:pivotFmt>
        <c:idx val="0"/>
        <c:spPr>
          <a:solidFill>
            <a:srgbClr val="FFFF00"/>
          </a:solidFill>
          <a:ln>
            <a:solidFill>
              <a:srgbClr val="FFFF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3300"/>
          </a:solidFill>
          <a:ln>
            <a:solidFill>
              <a:srgbClr val="FF33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solidFill>
              <a:srgbClr val="00B0F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solidFill>
              <a:srgbClr val="92D05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FF00"/>
              </a:solidFill>
            </a:ln>
            <a:effectLst/>
          </c:spPr>
          <c:invertIfNegative val="0"/>
          <c:cat>
            <c:strRef>
              <c:f>'Pivot Table-Category'!$A$6:$A$15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Table-Category'!$B$6:$B$15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2-410C-AC8D-F46B092A2A93}"/>
            </c:ext>
          </c:extLst>
        </c:ser>
        <c:ser>
          <c:idx val="1"/>
          <c:order val="1"/>
          <c:tx>
            <c:strRef>
              <c:f>'Pivot Table-Category'!$C$4:$C$5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3300"/>
            </a:solidFill>
            <a:ln>
              <a:solidFill>
                <a:srgbClr val="FF3300"/>
              </a:solidFill>
            </a:ln>
            <a:effectLst/>
          </c:spPr>
          <c:invertIfNegative val="0"/>
          <c:cat>
            <c:strRef>
              <c:f>'Pivot Table-Category'!$A$6:$A$15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Table-Category'!$C$6:$C$15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22-410C-AC8D-F46B092A2A93}"/>
            </c:ext>
          </c:extLst>
        </c:ser>
        <c:ser>
          <c:idx val="2"/>
          <c:order val="2"/>
          <c:tx>
            <c:strRef>
              <c:f>'Pivot Table-Category'!$D$4:$D$5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  <a:effectLst/>
          </c:spPr>
          <c:invertIfNegative val="0"/>
          <c:cat>
            <c:strRef>
              <c:f>'Pivot Table-Category'!$A$6:$A$15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Table-Category'!$D$6:$D$15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22-410C-AC8D-F46B092A2A93}"/>
            </c:ext>
          </c:extLst>
        </c:ser>
        <c:ser>
          <c:idx val="3"/>
          <c:order val="3"/>
          <c:tx>
            <c:strRef>
              <c:f>'Pivot Table-Category'!$E$4:$E$5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solidFill>
                <a:srgbClr val="92D050"/>
              </a:solidFill>
            </a:ln>
            <a:effectLst/>
          </c:spPr>
          <c:invertIfNegative val="0"/>
          <c:cat>
            <c:strRef>
              <c:f>'Pivot Table-Category'!$A$6:$A$15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Table-Category'!$E$6:$E$15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22-410C-AC8D-F46B092A2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9553295"/>
        <c:axId val="2059555695"/>
      </c:barChart>
      <c:catAx>
        <c:axId val="205955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555695"/>
        <c:crosses val="autoZero"/>
        <c:auto val="1"/>
        <c:lblAlgn val="ctr"/>
        <c:lblOffset val="100"/>
        <c:noMultiLvlLbl val="0"/>
      </c:catAx>
      <c:valAx>
        <c:axId val="205955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55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[excel-analysis.xlsx]Pivot Table- Sub Category!PivotTable4</c:name>
    <c:fmtId val="0"/>
  </c:pivotSource>
  <c:chart>
    <c:autoTitleDeleted val="0"/>
    <c:pivotFmts>
      <c:pivotFmt>
        <c:idx val="0"/>
        <c:spPr>
          <a:solidFill>
            <a:schemeClr val="bg1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33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Table- 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Table-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Table- 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6-4799-8BD9-507D37E32450}"/>
            </c:ext>
          </c:extLst>
        </c:ser>
        <c:ser>
          <c:idx val="1"/>
          <c:order val="1"/>
          <c:tx>
            <c:strRef>
              <c:f>'Pivot Table- 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33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Table-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Table- 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6-4799-8BD9-507D37E32450}"/>
            </c:ext>
          </c:extLst>
        </c:ser>
        <c:ser>
          <c:idx val="2"/>
          <c:order val="2"/>
          <c:tx>
            <c:strRef>
              <c:f>'Pivot Table- 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Table-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Table- 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76-4799-8BD9-507D37E32450}"/>
            </c:ext>
          </c:extLst>
        </c:ser>
        <c:ser>
          <c:idx val="3"/>
          <c:order val="3"/>
          <c:tx>
            <c:strRef>
              <c:f>'Pivot Table- 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Table-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Table- 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76-4799-8BD9-507D37E32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5164671"/>
        <c:axId val="405167551"/>
      </c:barChart>
      <c:catAx>
        <c:axId val="40516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167551"/>
        <c:crosses val="autoZero"/>
        <c:auto val="1"/>
        <c:lblAlgn val="ctr"/>
        <c:lblOffset val="100"/>
        <c:noMultiLvlLbl val="0"/>
      </c:catAx>
      <c:valAx>
        <c:axId val="40516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16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[excel-analysis.xlsx]Pivot Table-Outcome!PivotTable8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Table-Outcome'!$B$4:$B$5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Table-Outcome'!$A$6:$A$18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Table-Outcome'!$B$6:$B$18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EF-438B-929D-CF73E3995470}"/>
            </c:ext>
          </c:extLst>
        </c:ser>
        <c:ser>
          <c:idx val="1"/>
          <c:order val="1"/>
          <c:tx>
            <c:strRef>
              <c:f>'Pivot Table-Outcome'!$C$4:$C$5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'Pivot Table-Outcome'!$A$6:$A$18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Table-Outcome'!$C$6:$C$18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EF-438B-929D-CF73E3995470}"/>
            </c:ext>
          </c:extLst>
        </c:ser>
        <c:ser>
          <c:idx val="2"/>
          <c:order val="2"/>
          <c:tx>
            <c:strRef>
              <c:f>'Pivot Table-Outcome'!$D$4:$D$5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'Pivot Table-Outcome'!$A$6:$A$18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Table-Outcome'!$D$6:$D$18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EF-438B-929D-CF73E3995470}"/>
            </c:ext>
          </c:extLst>
        </c:ser>
        <c:ser>
          <c:idx val="3"/>
          <c:order val="3"/>
          <c:tx>
            <c:strRef>
              <c:f>'Pivot Table-Outcome'!$E$4:$E$5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'Pivot Table-Outcome'!$A$6:$A$18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Table-Outcome'!$E$6:$E$18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EF-438B-929D-CF73E3995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800399"/>
        <c:axId val="140801359"/>
      </c:lineChart>
      <c:catAx>
        <c:axId val="140800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01359"/>
        <c:crosses val="autoZero"/>
        <c:auto val="1"/>
        <c:lblAlgn val="ctr"/>
        <c:lblOffset val="100"/>
        <c:noMultiLvlLbl val="0"/>
      </c:catAx>
      <c:valAx>
        <c:axId val="14080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00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Countifs!$F$1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Countifs!$A$2:$A$13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Countifs!$F$2:$F$13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57-446D-8631-157B5FD196A7}"/>
            </c:ext>
          </c:extLst>
        </c:ser>
        <c:ser>
          <c:idx val="5"/>
          <c:order val="5"/>
          <c:tx>
            <c:strRef>
              <c:f>Countifs!$G$1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3300"/>
              </a:solidFill>
              <a:round/>
            </a:ln>
            <a:effectLst/>
          </c:spPr>
          <c:marker>
            <c:symbol val="none"/>
          </c:marker>
          <c:cat>
            <c:strRef>
              <c:f>Countifs!$A$2:$A$13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Countifs!$G$2:$G$13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57-446D-8631-157B5FD196A7}"/>
            </c:ext>
          </c:extLst>
        </c:ser>
        <c:ser>
          <c:idx val="6"/>
          <c:order val="6"/>
          <c:tx>
            <c:strRef>
              <c:f>Countifs!$H$1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Countifs!$A$2:$A$13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Countifs!$H$2:$H$13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57-446D-8631-157B5FD19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4090271"/>
        <c:axId val="13240873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Countifs!$B$1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Countifs!$A$2:$A$13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Countifs!$B$2:$B$13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B57-446D-8631-157B5FD196A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Countifs!$C$1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Countifs!$A$2:$A$13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Countifs!$C$2:$C$13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B57-446D-8631-157B5FD196A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Countifs!$D$1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Countifs!$A$2:$A$13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Countifs!$D$2:$D$13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B57-446D-8631-157B5FD196A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Countifs!$E$1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Countifs!$A$2:$A$13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Countifs!$E$2:$E$13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B57-446D-8631-157B5FD196A7}"/>
                  </c:ext>
                </c:extLst>
              </c15:ser>
            </c15:filteredLineSeries>
          </c:ext>
        </c:extLst>
      </c:lineChart>
      <c:catAx>
        <c:axId val="1324090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087391"/>
        <c:crosses val="autoZero"/>
        <c:auto val="1"/>
        <c:lblAlgn val="ctr"/>
        <c:lblOffset val="100"/>
        <c:noMultiLvlLbl val="0"/>
      </c:catAx>
      <c:valAx>
        <c:axId val="132408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090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217170</xdr:colOff>
      <xdr:row>1</xdr:row>
      <xdr:rowOff>34290</xdr:rowOff>
    </xdr:from>
    <xdr:to>
      <xdr:col>13</xdr:col>
      <xdr:colOff>662940</xdr:colOff>
      <xdr:row>18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4B3597-9481-45D4-A8BB-ED41F4C05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3</xdr:row>
      <xdr:rowOff>7620</xdr:rowOff>
    </xdr:from>
    <xdr:to>
      <xdr:col>14</xdr:col>
      <xdr:colOff>510540</xdr:colOff>
      <xdr:row>22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D6D165-0DD7-B348-1C72-540ADE2F4F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422910</xdr:colOff>
      <xdr:row>3</xdr:row>
      <xdr:rowOff>125730</xdr:rowOff>
    </xdr:from>
    <xdr:to>
      <xdr:col>13</xdr:col>
      <xdr:colOff>594360</xdr:colOff>
      <xdr:row>18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118DBD-8484-346D-18AE-EC7D022866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15</xdr:row>
      <xdr:rowOff>19050</xdr:rowOff>
    </xdr:from>
    <xdr:to>
      <xdr:col>7</xdr:col>
      <xdr:colOff>548640</xdr:colOff>
      <xdr:row>32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E923C6-74EA-A9BC-B976-432C33E1A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ffany La Mar" refreshedDate="45087.958045486113" createdVersion="8" refreshedVersion="8" minRefreshableVersion="3" recordCount="1000" xr:uid="{AF80E612-D2EE-4C41-AAD0-5DF8E3B3EDBC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 count="985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e v="#DIV/0!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launched_at" numFmtId="0">
      <sharedItems containsSemiMixedTypes="0" containsString="0" containsNumber="1" containsInteger="1" minValue="1263016800" maxValue="1580104800"/>
    </cacheField>
    <cacheField name="Date Ended Conversion " numFmtId="14">
      <sharedItems containsSemiMixedTypes="0" containsNonDate="0" containsDate="1" containsString="0" minDate="2010-01-09T06:00:00" maxDate="2020-02-10T06:00: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1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x v="0"/>
    <x v="0"/>
    <s v="CAD"/>
    <x v="0"/>
    <n v="1448690400"/>
    <d v="2015-12-15T06:00: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x v="1"/>
    <x v="1"/>
    <s v="USD"/>
    <x v="1"/>
    <n v="1408424400"/>
    <d v="2014-08-21T05:00: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x v="2"/>
    <x v="2"/>
    <s v="AUD"/>
    <x v="2"/>
    <n v="1384668000"/>
    <d v="2013-11-19T06:00: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x v="3"/>
    <x v="1"/>
    <s v="USD"/>
    <x v="3"/>
    <n v="1565499600"/>
    <d v="2019-09-20T05:00: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x v="4"/>
    <x v="1"/>
    <s v="USD"/>
    <x v="4"/>
    <n v="1547964000"/>
    <d v="2019-01-24T06:00: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x v="5"/>
    <x v="3"/>
    <s v="DKK"/>
    <x v="5"/>
    <n v="1346130000"/>
    <d v="2012-09-08T05:00: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x v="6"/>
    <x v="4"/>
    <s v="GBP"/>
    <x v="6"/>
    <n v="1505278800"/>
    <d v="2017-09-14T05:00: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x v="7"/>
    <x v="3"/>
    <s v="DKK"/>
    <x v="7"/>
    <n v="1439442000"/>
    <d v="2015-08-15T05:00: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x v="8"/>
    <x v="3"/>
    <s v="DKK"/>
    <x v="8"/>
    <n v="1281330000"/>
    <d v="2010-08-11T05:00: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x v="9"/>
    <x v="1"/>
    <s v="USD"/>
    <x v="9"/>
    <n v="1379566800"/>
    <d v="2013-11-07T06:00: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x v="10"/>
    <x v="1"/>
    <s v="USD"/>
    <x v="10"/>
    <n v="1281762000"/>
    <d v="2010-10-01T05:00: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x v="11"/>
    <x v="1"/>
    <s v="USD"/>
    <x v="11"/>
    <n v="1285045200"/>
    <d v="2010-09-27T05:00: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x v="12"/>
    <x v="1"/>
    <s v="USD"/>
    <x v="12"/>
    <n v="1571720400"/>
    <d v="2019-10-30T05:00: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x v="13"/>
    <x v="1"/>
    <s v="USD"/>
    <x v="13"/>
    <n v="1465621200"/>
    <d v="2016-06-23T05:00: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x v="14"/>
    <x v="1"/>
    <s v="USD"/>
    <x v="14"/>
    <n v="1331013600"/>
    <d v="2012-04-02T05:00: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x v="15"/>
    <x v="1"/>
    <s v="USD"/>
    <x v="15"/>
    <n v="1575957600"/>
    <d v="2019-12-14T06:00: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x v="16"/>
    <x v="1"/>
    <s v="USD"/>
    <x v="16"/>
    <n v="1390370400"/>
    <d v="2014-02-13T06:00: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x v="17"/>
    <x v="1"/>
    <s v="USD"/>
    <x v="17"/>
    <n v="1294812000"/>
    <d v="2011-01-13T06:00: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x v="18"/>
    <x v="1"/>
    <s v="USD"/>
    <x v="18"/>
    <n v="1536382800"/>
    <d v="2018-09-16T05:00: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x v="19"/>
    <x v="1"/>
    <s v="USD"/>
    <x v="19"/>
    <n v="1551679200"/>
    <d v="2019-03-25T05:00: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x v="20"/>
    <x v="1"/>
    <s v="USD"/>
    <x v="20"/>
    <n v="1406523600"/>
    <d v="2014-07-28T05:00: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x v="21"/>
    <x v="1"/>
    <s v="USD"/>
    <x v="21"/>
    <n v="1313384400"/>
    <d v="2011-09-18T05:00: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x v="22"/>
    <x v="1"/>
    <s v="USD"/>
    <x v="22"/>
    <n v="1522731600"/>
    <d v="2018-04-18T05:00: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x v="23"/>
    <x v="4"/>
    <s v="GBP"/>
    <x v="23"/>
    <n v="1550124000"/>
    <d v="2019-04-08T05:00: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x v="24"/>
    <x v="1"/>
    <s v="USD"/>
    <x v="24"/>
    <n v="1403326800"/>
    <d v="2014-06-23T05:00: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x v="25"/>
    <x v="1"/>
    <s v="USD"/>
    <x v="25"/>
    <n v="1305694800"/>
    <d v="2011-06-07T05:00: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x v="26"/>
    <x v="1"/>
    <s v="USD"/>
    <x v="26"/>
    <n v="1533013200"/>
    <d v="2018-08-27T05:00: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x v="27"/>
    <x v="1"/>
    <s v="USD"/>
    <x v="27"/>
    <n v="1443848400"/>
    <d v="2015-10-11T05:00: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x v="28"/>
    <x v="1"/>
    <s v="USD"/>
    <x v="28"/>
    <n v="1265695200"/>
    <d v="2010-03-04T06:00: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x v="29"/>
    <x v="5"/>
    <s v="CHF"/>
    <x v="29"/>
    <n v="1532062800"/>
    <d v="2018-08-29T05:00: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x v="30"/>
    <x v="1"/>
    <s v="USD"/>
    <x v="30"/>
    <n v="1558674000"/>
    <d v="2019-05-29T05:00: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x v="31"/>
    <x v="4"/>
    <s v="GBP"/>
    <x v="31"/>
    <n v="1451973600"/>
    <d v="2016-02-02T06:00: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x v="32"/>
    <x v="6"/>
    <s v="EUR"/>
    <x v="32"/>
    <n v="1515564000"/>
    <d v="2018-02-06T06:00: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x v="33"/>
    <x v="1"/>
    <s v="USD"/>
    <x v="33"/>
    <n v="1412485200"/>
    <d v="2014-11-11T06:00: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x v="34"/>
    <x v="1"/>
    <s v="USD"/>
    <x v="34"/>
    <n v="1490245200"/>
    <d v="2017-03-28T05:00: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x v="35"/>
    <x v="3"/>
    <s v="DKK"/>
    <x v="35"/>
    <n v="1547877600"/>
    <d v="2019-03-02T06:00: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x v="36"/>
    <x v="1"/>
    <s v="USD"/>
    <x v="36"/>
    <n v="1298700000"/>
    <d v="2011-03-23T05:00: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x v="37"/>
    <x v="1"/>
    <s v="USD"/>
    <x v="37"/>
    <n v="1570338000"/>
    <d v="2019-11-08T06:00: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x v="38"/>
    <x v="1"/>
    <s v="USD"/>
    <x v="38"/>
    <n v="1287378000"/>
    <d v="2010-10-23T05:00: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x v="39"/>
    <x v="3"/>
    <s v="DKK"/>
    <x v="39"/>
    <n v="1361772000"/>
    <d v="2013-03-11T05:00: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x v="40"/>
    <x v="1"/>
    <s v="USD"/>
    <x v="40"/>
    <n v="1275714000"/>
    <d v="2010-06-24T05:00: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x v="41"/>
    <x v="6"/>
    <s v="EUR"/>
    <x v="41"/>
    <n v="1346734800"/>
    <d v="2012-09-30T05:00: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x v="42"/>
    <x v="1"/>
    <s v="USD"/>
    <x v="42"/>
    <n v="1309755600"/>
    <d v="2011-07-13T05:00: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x v="43"/>
    <x v="1"/>
    <s v="USD"/>
    <x v="43"/>
    <n v="1406178000"/>
    <d v="2014-08-09T05:00: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x v="44"/>
    <x v="3"/>
    <s v="DKK"/>
    <x v="44"/>
    <n v="1552798800"/>
    <d v="2019-03-18T05:00: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x v="45"/>
    <x v="1"/>
    <s v="USD"/>
    <x v="45"/>
    <n v="1478062800"/>
    <d v="2016-11-17T06:00: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x v="46"/>
    <x v="1"/>
    <s v="USD"/>
    <x v="46"/>
    <n v="1278565200"/>
    <d v="2010-07-31T05:00: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x v="47"/>
    <x v="1"/>
    <s v="USD"/>
    <x v="47"/>
    <n v="1396069200"/>
    <d v="2014-04-28T05:00: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x v="48"/>
    <x v="1"/>
    <s v="USD"/>
    <x v="48"/>
    <n v="1435208400"/>
    <d v="2015-07-07T05:00: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x v="49"/>
    <x v="1"/>
    <s v="USD"/>
    <x v="49"/>
    <n v="1571547600"/>
    <d v="2019-12-04T06:00: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x v="50"/>
    <x v="6"/>
    <s v="EUR"/>
    <x v="50"/>
    <n v="1375333200"/>
    <d v="2013-08-29T05:00: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x v="51"/>
    <x v="4"/>
    <s v="GBP"/>
    <x v="51"/>
    <n v="1332824400"/>
    <d v="2012-04-12T05:00: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x v="52"/>
    <x v="1"/>
    <s v="USD"/>
    <x v="52"/>
    <n v="1284526800"/>
    <d v="2010-09-19T05:00: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x v="53"/>
    <x v="1"/>
    <s v="USD"/>
    <x v="53"/>
    <n v="1400562000"/>
    <d v="2014-06-28T05:00: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x v="54"/>
    <x v="1"/>
    <s v="USD"/>
    <x v="54"/>
    <n v="1520748000"/>
    <d v="2018-03-17T05:00: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x v="55"/>
    <x v="1"/>
    <s v="USD"/>
    <x v="55"/>
    <n v="1532926800"/>
    <d v="2018-08-04T05:00: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x v="56"/>
    <x v="1"/>
    <s v="USD"/>
    <x v="56"/>
    <n v="1420869600"/>
    <d v="2015-01-17T06:00: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x v="57"/>
    <x v="1"/>
    <s v="USD"/>
    <x v="57"/>
    <n v="1504242000"/>
    <d v="2017-09-13T05:00: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x v="58"/>
    <x v="1"/>
    <s v="USD"/>
    <x v="58"/>
    <n v="1442811600"/>
    <d v="2015-10-04T05:00: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x v="59"/>
    <x v="1"/>
    <s v="USD"/>
    <x v="59"/>
    <n v="1497243600"/>
    <d v="2017-06-27T05:00: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x v="60"/>
    <x v="0"/>
    <s v="CAD"/>
    <x v="60"/>
    <n v="1342501200"/>
    <d v="2012-07-20T05:00: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x v="61"/>
    <x v="0"/>
    <s v="CAD"/>
    <x v="61"/>
    <n v="1298268000"/>
    <d v="2011-04-02T05:00: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x v="62"/>
    <x v="1"/>
    <s v="USD"/>
    <x v="62"/>
    <n v="1433480400"/>
    <d v="2015-06-06T05:00: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x v="63"/>
    <x v="1"/>
    <s v="USD"/>
    <x v="63"/>
    <n v="1493355600"/>
    <d v="2017-05-04T05:00: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x v="64"/>
    <x v="1"/>
    <s v="USD"/>
    <x v="64"/>
    <n v="1530507600"/>
    <d v="2018-07-17T05:00: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x v="65"/>
    <x v="1"/>
    <s v="USD"/>
    <x v="65"/>
    <n v="1296108000"/>
    <d v="2011-02-03T06:00: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x v="66"/>
    <x v="1"/>
    <s v="USD"/>
    <x v="66"/>
    <n v="1428469200"/>
    <d v="2015-04-13T05:00: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x v="67"/>
    <x v="4"/>
    <s v="GBP"/>
    <x v="67"/>
    <n v="1264399200"/>
    <d v="2010-01-30T06:00: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x v="68"/>
    <x v="6"/>
    <s v="EUR"/>
    <x v="68"/>
    <n v="1501131600"/>
    <d v="2017-09-12T05:00: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x v="69"/>
    <x v="1"/>
    <s v="USD"/>
    <x v="69"/>
    <n v="1292738400"/>
    <d v="2011-01-22T06:00: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x v="70"/>
    <x v="6"/>
    <s v="EUR"/>
    <x v="70"/>
    <n v="1288674000"/>
    <d v="2010-12-21T06:00: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x v="71"/>
    <x v="1"/>
    <s v="USD"/>
    <x v="71"/>
    <n v="1575093600"/>
    <d v="2019-12-04T06:00: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x v="72"/>
    <x v="1"/>
    <s v="USD"/>
    <x v="72"/>
    <n v="1435726800"/>
    <d v="2015-08-06T05:00: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x v="73"/>
    <x v="1"/>
    <s v="USD"/>
    <x v="73"/>
    <n v="1480226400"/>
    <d v="2016-11-30T06:00: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x v="74"/>
    <x v="4"/>
    <s v="GBP"/>
    <x v="74"/>
    <n v="1459054800"/>
    <d v="2016-03-28T05:00: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x v="75"/>
    <x v="1"/>
    <s v="USD"/>
    <x v="75"/>
    <n v="1531630800"/>
    <d v="2018-07-23T05:00: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x v="76"/>
    <x v="1"/>
    <s v="USD"/>
    <x v="76"/>
    <n v="1421992800"/>
    <d v="2015-03-13T05:00: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x v="77"/>
    <x v="1"/>
    <s v="USD"/>
    <x v="77"/>
    <n v="1285563600"/>
    <d v="2010-10-11T05:00: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x v="78"/>
    <x v="1"/>
    <s v="USD"/>
    <x v="78"/>
    <n v="1523854800"/>
    <d v="2018-04-17T05:00: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x v="79"/>
    <x v="1"/>
    <s v="USD"/>
    <x v="79"/>
    <n v="1529125200"/>
    <d v="2018-06-21T05:00: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x v="80"/>
    <x v="1"/>
    <s v="USD"/>
    <x v="80"/>
    <n v="1503982800"/>
    <d v="2017-09-28T05:00: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x v="81"/>
    <x v="1"/>
    <s v="USD"/>
    <x v="81"/>
    <n v="1511416800"/>
    <d v="2017-12-18T06:00: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x v="82"/>
    <x v="4"/>
    <s v="GBP"/>
    <x v="82"/>
    <n v="1547704800"/>
    <d v="2019-01-24T06:00: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x v="83"/>
    <x v="1"/>
    <s v="USD"/>
    <x v="83"/>
    <n v="1469682000"/>
    <d v="2016-08-19T05:00: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x v="84"/>
    <x v="1"/>
    <s v="USD"/>
    <x v="84"/>
    <n v="1343451600"/>
    <d v="2012-08-07T05:00: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x v="85"/>
    <x v="2"/>
    <s v="AUD"/>
    <x v="85"/>
    <n v="1315717200"/>
    <d v="2011-09-19T05:00: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x v="86"/>
    <x v="1"/>
    <s v="USD"/>
    <x v="86"/>
    <n v="1430715600"/>
    <d v="2015-05-17T05:00: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x v="87"/>
    <x v="2"/>
    <s v="AUD"/>
    <x v="87"/>
    <n v="1299564000"/>
    <d v="2011-03-19T05:00: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x v="88"/>
    <x v="1"/>
    <s v="USD"/>
    <x v="88"/>
    <n v="1429160400"/>
    <d v="2015-05-08T05:00: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x v="89"/>
    <x v="1"/>
    <s v="USD"/>
    <x v="89"/>
    <n v="1271307600"/>
    <d v="2010-04-17T05:00: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x v="90"/>
    <x v="1"/>
    <s v="USD"/>
    <x v="90"/>
    <n v="1456380000"/>
    <d v="2016-02-25T06:00: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x v="91"/>
    <x v="6"/>
    <s v="EUR"/>
    <x v="91"/>
    <n v="1470459600"/>
    <d v="2016-09-03T05:00: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x v="92"/>
    <x v="5"/>
    <s v="CHF"/>
    <x v="92"/>
    <n v="1277269200"/>
    <d v="2010-06-24T05:00: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x v="93"/>
    <x v="1"/>
    <s v="USD"/>
    <x v="93"/>
    <n v="1350709200"/>
    <d v="2012-10-24T05:00: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x v="94"/>
    <x v="4"/>
    <s v="GBP"/>
    <x v="94"/>
    <n v="1554613200"/>
    <d v="2019-04-18T05:00: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x v="95"/>
    <x v="1"/>
    <s v="USD"/>
    <x v="95"/>
    <n v="1571029200"/>
    <d v="2019-10-21T05:00: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x v="96"/>
    <x v="1"/>
    <s v="USD"/>
    <x v="96"/>
    <n v="1299736800"/>
    <d v="2011-03-23T05:00: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x v="97"/>
    <x v="1"/>
    <s v="USD"/>
    <x v="48"/>
    <n v="1435208400"/>
    <d v="2015-08-18T05:00: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x v="98"/>
    <x v="2"/>
    <s v="AUD"/>
    <x v="97"/>
    <n v="1437973200"/>
    <d v="2015-07-31T05:00: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x v="99"/>
    <x v="1"/>
    <s v="USD"/>
    <x v="98"/>
    <n v="1416895200"/>
    <d v="2014-12-24T06:00: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x v="100"/>
    <x v="1"/>
    <s v="USD"/>
    <x v="99"/>
    <n v="1319000400"/>
    <d v="2011-11-06T05:00: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x v="101"/>
    <x v="1"/>
    <s v="USD"/>
    <x v="100"/>
    <n v="1424498400"/>
    <d v="2015-02-28T06:00: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x v="102"/>
    <x v="1"/>
    <s v="USD"/>
    <x v="101"/>
    <n v="1526274000"/>
    <d v="2018-05-21T05:00: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x v="103"/>
    <x v="6"/>
    <s v="EUR"/>
    <x v="102"/>
    <n v="1287896400"/>
    <d v="2010-11-02T05:00: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x v="104"/>
    <x v="1"/>
    <s v="USD"/>
    <x v="103"/>
    <n v="1495515600"/>
    <d v="2017-05-24T05:00: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x v="105"/>
    <x v="1"/>
    <s v="USD"/>
    <x v="104"/>
    <n v="1364878800"/>
    <d v="2013-04-20T05:00: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x v="106"/>
    <x v="1"/>
    <s v="USD"/>
    <x v="105"/>
    <n v="1567918800"/>
    <d v="2019-09-13T05:00: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x v="107"/>
    <x v="1"/>
    <s v="USD"/>
    <x v="106"/>
    <n v="1524459600"/>
    <d v="2018-05-10T05:00: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x v="108"/>
    <x v="1"/>
    <s v="USD"/>
    <x v="107"/>
    <n v="1333688400"/>
    <d v="2012-05-13T05:00: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x v="109"/>
    <x v="1"/>
    <s v="USD"/>
    <x v="108"/>
    <n v="1389506400"/>
    <d v="2014-01-14T06:00: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x v="110"/>
    <x v="1"/>
    <s v="USD"/>
    <x v="109"/>
    <n v="1536642000"/>
    <d v="2018-09-30T05:00: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x v="111"/>
    <x v="1"/>
    <s v="USD"/>
    <x v="110"/>
    <n v="1348290000"/>
    <d v="2012-09-28T05:00: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x v="112"/>
    <x v="2"/>
    <s v="AUD"/>
    <x v="111"/>
    <n v="1408856400"/>
    <d v="2014-09-08T05:00: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x v="113"/>
    <x v="1"/>
    <s v="USD"/>
    <x v="112"/>
    <n v="1505192400"/>
    <d v="2017-09-19T05:00: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x v="114"/>
    <x v="1"/>
    <s v="USD"/>
    <x v="113"/>
    <n v="1554786000"/>
    <d v="2019-04-10T05:00: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x v="115"/>
    <x v="6"/>
    <s v="EUR"/>
    <x v="114"/>
    <n v="1510898400"/>
    <d v="2017-12-22T06:00: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x v="116"/>
    <x v="1"/>
    <s v="USD"/>
    <x v="115"/>
    <n v="1442552400"/>
    <d v="2015-09-19T05:00: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x v="117"/>
    <x v="1"/>
    <s v="USD"/>
    <x v="116"/>
    <n v="1316667600"/>
    <d v="2011-09-28T05:00: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x v="118"/>
    <x v="1"/>
    <s v="USD"/>
    <x v="117"/>
    <n v="1390716000"/>
    <d v="2014-02-01T06:00: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x v="119"/>
    <x v="1"/>
    <s v="USD"/>
    <x v="118"/>
    <n v="1402894800"/>
    <d v="2014-07-03T05:00: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x v="120"/>
    <x v="1"/>
    <s v="USD"/>
    <x v="119"/>
    <n v="1429246800"/>
    <d v="2015-04-21T05:00: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x v="121"/>
    <x v="1"/>
    <s v="USD"/>
    <x v="33"/>
    <n v="1412485200"/>
    <d v="2014-10-18T05:00: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x v="122"/>
    <x v="1"/>
    <s v="USD"/>
    <x v="120"/>
    <n v="1417068000"/>
    <d v="2014-12-24T06:00: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x v="123"/>
    <x v="0"/>
    <s v="CAD"/>
    <x v="121"/>
    <n v="1448344800"/>
    <d v="2015-11-27T06:00: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x v="124"/>
    <x v="6"/>
    <s v="EUR"/>
    <x v="122"/>
    <n v="1557723600"/>
    <d v="2019-07-05T05:00: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x v="125"/>
    <x v="1"/>
    <s v="USD"/>
    <x v="123"/>
    <n v="1537333200"/>
    <d v="2018-09-23T05:00: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x v="126"/>
    <x v="1"/>
    <s v="USD"/>
    <x v="124"/>
    <n v="1471150800"/>
    <d v="2016-09-11T05:00: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x v="127"/>
    <x v="0"/>
    <s v="CAD"/>
    <x v="125"/>
    <n v="1273640400"/>
    <d v="2010-05-15T05:00: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x v="128"/>
    <x v="1"/>
    <s v="USD"/>
    <x v="126"/>
    <n v="1282885200"/>
    <d v="2010-09-09T05:00: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x v="129"/>
    <x v="2"/>
    <s v="AUD"/>
    <x v="127"/>
    <n v="1422943200"/>
    <d v="2015-02-28T06:00: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x v="130"/>
    <x v="3"/>
    <s v="DKK"/>
    <x v="128"/>
    <n v="1319605200"/>
    <d v="2011-11-11T06:00: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x v="131"/>
    <x v="4"/>
    <s v="GBP"/>
    <x v="129"/>
    <n v="1385704800"/>
    <d v="2013-12-12T06:00: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x v="132"/>
    <x v="1"/>
    <s v="USD"/>
    <x v="130"/>
    <n v="1515736800"/>
    <d v="2018-01-28T06:00: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x v="133"/>
    <x v="1"/>
    <s v="USD"/>
    <x v="131"/>
    <n v="1313125200"/>
    <d v="2011-09-03T05:00: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x v="134"/>
    <x v="5"/>
    <s v="CHF"/>
    <x v="132"/>
    <n v="1308459600"/>
    <d v="2011-08-07T05:00: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x v="135"/>
    <x v="1"/>
    <s v="USD"/>
    <x v="133"/>
    <n v="1362636000"/>
    <d v="2013-03-12T05:00: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x v="136"/>
    <x v="1"/>
    <s v="USD"/>
    <x v="134"/>
    <n v="1402117200"/>
    <d v="2014-06-19T05:00: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x v="137"/>
    <x v="1"/>
    <s v="USD"/>
    <x v="135"/>
    <n v="1286341200"/>
    <d v="2010-10-12T05:00: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x v="138"/>
    <x v="1"/>
    <s v="USD"/>
    <x v="136"/>
    <n v="1348808400"/>
    <d v="2012-10-04T05:00: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x v="139"/>
    <x v="1"/>
    <s v="USD"/>
    <x v="137"/>
    <n v="1429592400"/>
    <d v="2015-05-07T05:00: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x v="140"/>
    <x v="1"/>
    <s v="USD"/>
    <x v="138"/>
    <n v="1519538400"/>
    <d v="2018-03-02T06:00: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x v="141"/>
    <x v="1"/>
    <s v="USD"/>
    <x v="139"/>
    <n v="1434085200"/>
    <d v="2015-06-18T05:00: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x v="142"/>
    <x v="1"/>
    <s v="USD"/>
    <x v="107"/>
    <n v="1333688400"/>
    <d v="2012-05-17T05:00: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x v="143"/>
    <x v="1"/>
    <s v="USD"/>
    <x v="140"/>
    <n v="1277701200"/>
    <d v="2010-07-18T05:00: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x v="144"/>
    <x v="1"/>
    <s v="USD"/>
    <x v="141"/>
    <n v="1560747600"/>
    <d v="2019-06-25T05:00: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x v="145"/>
    <x v="5"/>
    <s v="CHF"/>
    <x v="142"/>
    <n v="1410066000"/>
    <d v="2014-09-12T05:00: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x v="146"/>
    <x v="1"/>
    <s v="USD"/>
    <x v="143"/>
    <n v="1320732000"/>
    <d v="2011-11-28T06:00: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x v="147"/>
    <x v="1"/>
    <s v="USD"/>
    <x v="144"/>
    <n v="1465794000"/>
    <d v="2016-06-19T05:00: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x v="148"/>
    <x v="1"/>
    <s v="USD"/>
    <x v="145"/>
    <n v="1500958800"/>
    <d v="2017-08-03T05:00: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x v="149"/>
    <x v="1"/>
    <s v="USD"/>
    <x v="146"/>
    <n v="1357020000"/>
    <d v="2013-02-22T06:00: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x v="100"/>
    <x v="1"/>
    <s v="USD"/>
    <x v="147"/>
    <n v="1544940000"/>
    <d v="2018-12-17T06:00: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x v="150"/>
    <x v="1"/>
    <s v="USD"/>
    <x v="148"/>
    <n v="1402290000"/>
    <d v="2014-07-30T05:00: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x v="151"/>
    <x v="1"/>
    <s v="USD"/>
    <x v="149"/>
    <n v="1487311200"/>
    <d v="2017-02-24T06:00: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x v="152"/>
    <x v="1"/>
    <s v="USD"/>
    <x v="150"/>
    <n v="1350622800"/>
    <d v="2012-10-25T05:00: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x v="153"/>
    <x v="1"/>
    <s v="USD"/>
    <x v="151"/>
    <n v="1463029200"/>
    <d v="2016-06-04T05:00: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x v="154"/>
    <x v="1"/>
    <s v="USD"/>
    <x v="152"/>
    <n v="1269493200"/>
    <d v="2010-04-09T05:00: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x v="155"/>
    <x v="2"/>
    <s v="AUD"/>
    <x v="153"/>
    <n v="1570251600"/>
    <d v="2019-10-29T05:00: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x v="156"/>
    <x v="2"/>
    <s v="AUD"/>
    <x v="154"/>
    <n v="1388383200"/>
    <d v="2014-01-11T06:00: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x v="157"/>
    <x v="1"/>
    <s v="USD"/>
    <x v="155"/>
    <n v="1449554400"/>
    <d v="2015-12-09T06:00: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x v="158"/>
    <x v="1"/>
    <s v="USD"/>
    <x v="156"/>
    <n v="1553662800"/>
    <d v="2019-04-14T05:00: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x v="159"/>
    <x v="1"/>
    <s v="USD"/>
    <x v="157"/>
    <n v="1556341200"/>
    <d v="2019-05-13T05:00: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x v="160"/>
    <x v="1"/>
    <s v="USD"/>
    <x v="158"/>
    <n v="1442984400"/>
    <d v="2015-09-29T05:00: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x v="161"/>
    <x v="5"/>
    <s v="CHF"/>
    <x v="159"/>
    <n v="1544248800"/>
    <d v="2019-01-07T06:00: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x v="162"/>
    <x v="1"/>
    <s v="USD"/>
    <x v="160"/>
    <n v="1508475600"/>
    <d v="2017-12-08T06:00: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x v="163"/>
    <x v="1"/>
    <s v="USD"/>
    <x v="161"/>
    <n v="1507438800"/>
    <d v="2017-10-09T05:00: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x v="164"/>
    <x v="1"/>
    <s v="USD"/>
    <x v="162"/>
    <n v="1501563600"/>
    <d v="2017-09-02T05:00: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x v="165"/>
    <x v="1"/>
    <s v="USD"/>
    <x v="163"/>
    <n v="1292997600"/>
    <d v="2010-12-26T06:00: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x v="166"/>
    <x v="2"/>
    <s v="AUD"/>
    <x v="164"/>
    <n v="1370840400"/>
    <d v="2013-06-20T05:00: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x v="167"/>
    <x v="3"/>
    <s v="DKK"/>
    <x v="165"/>
    <n v="1550815200"/>
    <d v="2019-03-17T05:00: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x v="168"/>
    <x v="1"/>
    <s v="USD"/>
    <x v="166"/>
    <n v="1339909200"/>
    <d v="2012-07-15T05:00: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x v="169"/>
    <x v="1"/>
    <s v="USD"/>
    <x v="167"/>
    <n v="1501736400"/>
    <d v="2017-08-10T05:00: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x v="170"/>
    <x v="1"/>
    <s v="USD"/>
    <x v="168"/>
    <n v="1395291600"/>
    <d v="2014-04-11T05:00: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x v="171"/>
    <x v="1"/>
    <s v="USD"/>
    <x v="169"/>
    <n v="1405746000"/>
    <d v="2014-08-03T05:00: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x v="172"/>
    <x v="1"/>
    <s v="USD"/>
    <x v="170"/>
    <n v="1368853200"/>
    <d v="2013-05-24T05:00: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x v="173"/>
    <x v="1"/>
    <s v="USD"/>
    <x v="171"/>
    <n v="1444021200"/>
    <d v="2015-10-06T05:00: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x v="174"/>
    <x v="1"/>
    <s v="USD"/>
    <x v="172"/>
    <n v="1472619600"/>
    <d v="2016-09-19T05:00: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x v="175"/>
    <x v="1"/>
    <s v="USD"/>
    <x v="173"/>
    <n v="1472878800"/>
    <d v="2016-09-12T05:00: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x v="176"/>
    <x v="1"/>
    <s v="USD"/>
    <x v="174"/>
    <n v="1289800800"/>
    <d v="2010-12-10T06:00: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x v="177"/>
    <x v="1"/>
    <s v="USD"/>
    <x v="175"/>
    <n v="1505970000"/>
    <d v="2017-09-30T05:00: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x v="178"/>
    <x v="0"/>
    <s v="CAD"/>
    <x v="176"/>
    <n v="1363496400"/>
    <d v="2013-03-18T05:00: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x v="179"/>
    <x v="2"/>
    <s v="AUD"/>
    <x v="177"/>
    <n v="1269234000"/>
    <d v="2010-03-27T05:00: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x v="180"/>
    <x v="1"/>
    <s v="USD"/>
    <x v="178"/>
    <n v="1507093200"/>
    <d v="2017-10-22T05:00: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x v="181"/>
    <x v="3"/>
    <s v="DKK"/>
    <x v="179"/>
    <n v="1560574800"/>
    <d v="2019-07-01T05:00: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x v="182"/>
    <x v="0"/>
    <s v="CAD"/>
    <x v="180"/>
    <n v="1284008400"/>
    <d v="2010-09-22T05:00: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x v="183"/>
    <x v="1"/>
    <s v="USD"/>
    <x v="181"/>
    <n v="1556859600"/>
    <d v="2019-05-04T05:00: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x v="184"/>
    <x v="1"/>
    <s v="USD"/>
    <x v="182"/>
    <n v="1526187600"/>
    <d v="2018-05-24T05:00: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x v="185"/>
    <x v="1"/>
    <s v="USD"/>
    <x v="183"/>
    <n v="1400821200"/>
    <d v="2014-06-07T05:00: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x v="186"/>
    <x v="0"/>
    <s v="CAD"/>
    <x v="184"/>
    <n v="1361599200"/>
    <d v="2013-03-23T05:00: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x v="187"/>
    <x v="6"/>
    <s v="EUR"/>
    <x v="185"/>
    <n v="1417500000"/>
    <d v="2014-12-03T06:00: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x v="188"/>
    <x v="1"/>
    <s v="USD"/>
    <x v="186"/>
    <n v="1457071200"/>
    <d v="2016-03-04T06:00: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x v="189"/>
    <x v="1"/>
    <s v="USD"/>
    <x v="187"/>
    <n v="1370322000"/>
    <d v="2013-06-05T05:00: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x v="190"/>
    <x v="6"/>
    <s v="EUR"/>
    <x v="188"/>
    <n v="1552366800"/>
    <d v="2019-03-15T05:00: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x v="191"/>
    <x v="1"/>
    <s v="USD"/>
    <x v="189"/>
    <n v="1403845200"/>
    <d v="2014-07-01T05:00: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x v="192"/>
    <x v="1"/>
    <s v="USD"/>
    <x v="190"/>
    <n v="1523163600"/>
    <d v="2018-04-12T05:00: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x v="193"/>
    <x v="1"/>
    <s v="USD"/>
    <x v="191"/>
    <n v="1442206800"/>
    <d v="2015-09-30T05:00: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x v="194"/>
    <x v="1"/>
    <s v="USD"/>
    <x v="192"/>
    <n v="1532840400"/>
    <d v="2018-08-05T05:00: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x v="195"/>
    <x v="3"/>
    <s v="DKK"/>
    <x v="173"/>
    <n v="1472878800"/>
    <d v="2016-09-22T05:00: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x v="196"/>
    <x v="1"/>
    <s v="USD"/>
    <x v="193"/>
    <n v="1498194000"/>
    <d v="2017-07-07T05:00: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x v="197"/>
    <x v="1"/>
    <s v="USD"/>
    <x v="194"/>
    <n v="1281070800"/>
    <d v="2010-09-04T05:00: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x v="198"/>
    <x v="1"/>
    <s v="USD"/>
    <x v="195"/>
    <n v="1436245200"/>
    <d v="2015-07-11T05:00: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x v="50"/>
    <x v="0"/>
    <s v="CAD"/>
    <x v="152"/>
    <n v="1269493200"/>
    <d v="2010-04-05T05:00: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x v="199"/>
    <x v="1"/>
    <s v="USD"/>
    <x v="196"/>
    <n v="1406264400"/>
    <d v="2014-08-12T05:00: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x v="200"/>
    <x v="1"/>
    <s v="USD"/>
    <x v="197"/>
    <n v="1317531600"/>
    <d v="2011-10-06T05:00: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x v="201"/>
    <x v="2"/>
    <s v="AUD"/>
    <x v="198"/>
    <n v="1484632800"/>
    <d v="2017-01-19T06:00: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x v="202"/>
    <x v="1"/>
    <s v="USD"/>
    <x v="199"/>
    <n v="1301806800"/>
    <d v="2011-04-13T05:00: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x v="203"/>
    <x v="1"/>
    <s v="USD"/>
    <x v="200"/>
    <n v="1539752400"/>
    <d v="2018-10-29T05:00: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x v="204"/>
    <x v="1"/>
    <s v="USD"/>
    <x v="201"/>
    <n v="1267250400"/>
    <d v="2010-03-08T06:00: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x v="205"/>
    <x v="1"/>
    <s v="USD"/>
    <x v="202"/>
    <n v="1535432400"/>
    <d v="2018-09-17T05:00: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x v="206"/>
    <x v="1"/>
    <s v="USD"/>
    <x v="203"/>
    <n v="1510207200"/>
    <d v="2017-12-03T06:00: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x v="207"/>
    <x v="2"/>
    <s v="AUD"/>
    <x v="204"/>
    <n v="1462510800"/>
    <d v="2016-05-13T05:00: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x v="208"/>
    <x v="3"/>
    <s v="DKK"/>
    <x v="205"/>
    <n v="1488520800"/>
    <d v="2017-03-30T05:00: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x v="209"/>
    <x v="1"/>
    <s v="USD"/>
    <x v="206"/>
    <n v="1377579600"/>
    <d v="2013-09-20T05:00: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x v="210"/>
    <x v="1"/>
    <s v="USD"/>
    <x v="207"/>
    <n v="1576389600"/>
    <d v="2020-01-30T06:00: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x v="211"/>
    <x v="1"/>
    <s v="USD"/>
    <x v="208"/>
    <n v="1289019600"/>
    <d v="2010-11-14T06:00: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x v="212"/>
    <x v="1"/>
    <s v="USD"/>
    <x v="209"/>
    <n v="1282194000"/>
    <d v="2010-08-25T05:00: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x v="213"/>
    <x v="1"/>
    <s v="USD"/>
    <x v="210"/>
    <n v="1550037600"/>
    <d v="2019-02-15T06:00: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x v="214"/>
    <x v="1"/>
    <s v="USD"/>
    <x v="211"/>
    <n v="1321941600"/>
    <d v="2011-11-24T06:00: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x v="215"/>
    <x v="1"/>
    <s v="USD"/>
    <x v="212"/>
    <n v="1556427600"/>
    <d v="2019-05-07T05:00: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x v="216"/>
    <x v="4"/>
    <s v="GBP"/>
    <x v="213"/>
    <n v="1320991200"/>
    <d v="2011-12-15T06:00: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x v="217"/>
    <x v="1"/>
    <s v="USD"/>
    <x v="214"/>
    <n v="1345093200"/>
    <d v="2012-08-28T05:00: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x v="218"/>
    <x v="1"/>
    <s v="USD"/>
    <x v="215"/>
    <n v="1309496400"/>
    <d v="2011-07-19T05:00: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x v="219"/>
    <x v="1"/>
    <s v="USD"/>
    <x v="216"/>
    <n v="1340254800"/>
    <d v="2012-06-23T05:00: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x v="220"/>
    <x v="1"/>
    <s v="USD"/>
    <x v="217"/>
    <n v="1412226000"/>
    <d v="2014-10-03T05:00: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x v="221"/>
    <x v="1"/>
    <s v="USD"/>
    <x v="218"/>
    <n v="1458104400"/>
    <d v="2016-03-30T05:00: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x v="222"/>
    <x v="1"/>
    <s v="USD"/>
    <x v="219"/>
    <n v="1411534800"/>
    <d v="2014-11-08T06:00: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x v="223"/>
    <x v="1"/>
    <s v="USD"/>
    <x v="220"/>
    <n v="1399093200"/>
    <d v="2014-05-03T05:00: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x v="224"/>
    <x v="1"/>
    <s v="USD"/>
    <x v="221"/>
    <n v="1270702800"/>
    <d v="2010-05-15T05:00: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x v="225"/>
    <x v="1"/>
    <s v="USD"/>
    <x v="222"/>
    <n v="1431666000"/>
    <d v="2015-05-21T05:00: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x v="226"/>
    <x v="1"/>
    <s v="USD"/>
    <x v="172"/>
    <n v="1472619600"/>
    <d v="2016-09-25T05:00: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x v="227"/>
    <x v="1"/>
    <s v="USD"/>
    <x v="223"/>
    <n v="1496293200"/>
    <d v="2017-07-19T05:00: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x v="228"/>
    <x v="1"/>
    <s v="USD"/>
    <x v="224"/>
    <n v="1575612000"/>
    <d v="2019-12-06T06:00: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x v="229"/>
    <x v="1"/>
    <s v="USD"/>
    <x v="225"/>
    <n v="1369112400"/>
    <d v="2013-07-18T05:00: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x v="230"/>
    <x v="1"/>
    <s v="USD"/>
    <x v="226"/>
    <n v="1469422800"/>
    <d v="2016-07-26T05:00: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x v="231"/>
    <x v="1"/>
    <s v="USD"/>
    <x v="227"/>
    <n v="1307854800"/>
    <d v="2011-06-28T05:00: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x v="232"/>
    <x v="6"/>
    <s v="EUR"/>
    <x v="228"/>
    <n v="1503378000"/>
    <d v="2017-08-29T05:00: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x v="233"/>
    <x v="1"/>
    <s v="USD"/>
    <x v="229"/>
    <n v="1486965600"/>
    <d v="2017-02-18T06:00: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x v="234"/>
    <x v="2"/>
    <s v="AUD"/>
    <x v="230"/>
    <n v="1561438800"/>
    <d v="2019-07-02T05:00: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x v="235"/>
    <x v="1"/>
    <s v="USD"/>
    <x v="231"/>
    <n v="1398402000"/>
    <d v="2014-04-27T05:00: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x v="236"/>
    <x v="3"/>
    <s v="DKK"/>
    <x v="232"/>
    <n v="1513231200"/>
    <d v="2018-01-08T06:00: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x v="237"/>
    <x v="1"/>
    <s v="USD"/>
    <x v="233"/>
    <n v="1440824400"/>
    <d v="2015-09-02T05:00: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x v="238"/>
    <x v="1"/>
    <s v="USD"/>
    <x v="194"/>
    <n v="1281070800"/>
    <d v="2010-08-07T05:00: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x v="239"/>
    <x v="2"/>
    <s v="AUD"/>
    <x v="234"/>
    <n v="1397365200"/>
    <d v="2014-04-23T05:00: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x v="240"/>
    <x v="1"/>
    <s v="USD"/>
    <x v="235"/>
    <n v="1494392400"/>
    <d v="2017-05-20T05:00: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x v="241"/>
    <x v="1"/>
    <s v="USD"/>
    <x v="236"/>
    <n v="1520143200"/>
    <d v="2018-03-07T06:00: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x v="242"/>
    <x v="1"/>
    <s v="USD"/>
    <x v="237"/>
    <n v="1405314000"/>
    <d v="2014-09-04T05:00: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x v="243"/>
    <x v="1"/>
    <s v="USD"/>
    <x v="238"/>
    <n v="1396846800"/>
    <d v="2014-04-08T05:00: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x v="244"/>
    <x v="1"/>
    <s v="USD"/>
    <x v="239"/>
    <n v="1375678800"/>
    <d v="2013-08-09T05:00: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x v="245"/>
    <x v="1"/>
    <s v="USD"/>
    <x v="240"/>
    <n v="1482386400"/>
    <d v="2017-01-06T06:00: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x v="246"/>
    <x v="2"/>
    <s v="AUD"/>
    <x v="241"/>
    <n v="1420005600"/>
    <d v="2015-01-05T06:00: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x v="247"/>
    <x v="1"/>
    <s v="USD"/>
    <x v="242"/>
    <n v="1420178400"/>
    <d v="2015-01-09T06:00: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x v="248"/>
    <x v="1"/>
    <s v="USD"/>
    <x v="67"/>
    <n v="1264399200"/>
    <d v="2010-03-01T06:00: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x v="249"/>
    <x v="1"/>
    <s v="USD"/>
    <x v="243"/>
    <n v="1355032800"/>
    <d v="2012-12-11T06:00: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x v="250"/>
    <x v="1"/>
    <s v="USD"/>
    <x v="244"/>
    <n v="1382677200"/>
    <d v="2013-10-30T05:00: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x v="251"/>
    <x v="0"/>
    <s v="CAD"/>
    <x v="245"/>
    <n v="1302238800"/>
    <d v="2011-04-20T05:00: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x v="252"/>
    <x v="1"/>
    <s v="USD"/>
    <x v="246"/>
    <n v="1487656800"/>
    <d v="2017-02-23T06:00: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x v="253"/>
    <x v="1"/>
    <s v="USD"/>
    <x v="247"/>
    <n v="1297836000"/>
    <d v="2011-02-21T06:00: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x v="254"/>
    <x v="4"/>
    <s v="GBP"/>
    <x v="248"/>
    <n v="1453615200"/>
    <d v="2016-03-01T06:00: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x v="255"/>
    <x v="1"/>
    <s v="USD"/>
    <x v="249"/>
    <n v="1362463200"/>
    <d v="2013-03-19T05:00: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x v="256"/>
    <x v="1"/>
    <s v="USD"/>
    <x v="250"/>
    <n v="1481176800"/>
    <d v="2016-12-28T06:00: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x v="257"/>
    <x v="1"/>
    <s v="USD"/>
    <x v="251"/>
    <n v="1354946400"/>
    <d v="2012-12-27T06:00: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x v="258"/>
    <x v="1"/>
    <s v="USD"/>
    <x v="136"/>
    <n v="1348808400"/>
    <d v="2012-10-10T05:00: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x v="259"/>
    <x v="1"/>
    <s v="USD"/>
    <x v="252"/>
    <n v="1282712400"/>
    <d v="2010-08-29T05:00: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x v="260"/>
    <x v="1"/>
    <s v="USD"/>
    <x v="253"/>
    <n v="1301979600"/>
    <d v="2011-05-01T05:00: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x v="261"/>
    <x v="1"/>
    <s v="USD"/>
    <x v="254"/>
    <n v="1263016800"/>
    <d v="2010-01-09T06:00: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x v="262"/>
    <x v="1"/>
    <s v="USD"/>
    <x v="255"/>
    <n v="1360648800"/>
    <d v="2013-02-28T06:00: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x v="263"/>
    <x v="1"/>
    <s v="USD"/>
    <x v="256"/>
    <n v="1451800800"/>
    <d v="2016-02-16T06:00: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x v="264"/>
    <x v="6"/>
    <s v="EUR"/>
    <x v="257"/>
    <n v="1415340000"/>
    <d v="2014-12-10T06:00: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x v="265"/>
    <x v="2"/>
    <s v="AUD"/>
    <x v="258"/>
    <n v="1351054800"/>
    <d v="2012-11-09T06:00: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x v="266"/>
    <x v="1"/>
    <s v="USD"/>
    <x v="259"/>
    <n v="1349326800"/>
    <d v="2012-11-19T06:00: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x v="267"/>
    <x v="1"/>
    <s v="USD"/>
    <x v="260"/>
    <n v="1548914400"/>
    <d v="2019-02-21T06:00: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x v="268"/>
    <x v="1"/>
    <s v="USD"/>
    <x v="261"/>
    <n v="1291269600"/>
    <d v="2010-12-04T06:00: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x v="269"/>
    <x v="1"/>
    <s v="USD"/>
    <x v="262"/>
    <n v="1449468000"/>
    <d v="2016-01-07T06:00: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x v="270"/>
    <x v="1"/>
    <s v="USD"/>
    <x v="263"/>
    <n v="1562734800"/>
    <d v="2019-08-04T05:00: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x v="271"/>
    <x v="0"/>
    <s v="CAD"/>
    <x v="264"/>
    <n v="1505624400"/>
    <d v="2017-09-20T05:00: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x v="272"/>
    <x v="1"/>
    <s v="USD"/>
    <x v="265"/>
    <n v="1509948000"/>
    <d v="2017-11-11T06:00: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x v="273"/>
    <x v="1"/>
    <s v="USD"/>
    <x v="266"/>
    <n v="1554526800"/>
    <d v="2019-04-14T05:00: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x v="274"/>
    <x v="1"/>
    <s v="USD"/>
    <x v="267"/>
    <n v="1334811600"/>
    <d v="2012-04-24T05:00: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x v="275"/>
    <x v="1"/>
    <s v="USD"/>
    <x v="268"/>
    <n v="1279515600"/>
    <d v="2010-07-21T05:00: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x v="276"/>
    <x v="1"/>
    <s v="USD"/>
    <x v="269"/>
    <n v="1353909600"/>
    <d v="2012-12-21T06:00: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x v="277"/>
    <x v="1"/>
    <s v="USD"/>
    <x v="270"/>
    <n v="1535950800"/>
    <d v="2018-09-06T05:00: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x v="278"/>
    <x v="1"/>
    <s v="USD"/>
    <x v="271"/>
    <n v="1511244000"/>
    <d v="2017-11-27T06:00: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x v="279"/>
    <x v="1"/>
    <s v="USD"/>
    <x v="272"/>
    <n v="1331445600"/>
    <d v="2012-04-01T05:00: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x v="280"/>
    <x v="1"/>
    <s v="USD"/>
    <x v="73"/>
    <n v="1480226400"/>
    <d v="2016-12-03T06:00: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x v="281"/>
    <x v="3"/>
    <s v="DKK"/>
    <x v="273"/>
    <n v="1464584400"/>
    <d v="2016-06-04T05:00: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x v="282"/>
    <x v="1"/>
    <s v="USD"/>
    <x v="274"/>
    <n v="1335848400"/>
    <d v="2012-05-06T05:00: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x v="283"/>
    <x v="1"/>
    <s v="USD"/>
    <x v="275"/>
    <n v="1473483600"/>
    <d v="2016-10-18T05:00: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x v="284"/>
    <x v="1"/>
    <s v="USD"/>
    <x v="276"/>
    <n v="1479880800"/>
    <d v="2016-11-30T06:00: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x v="285"/>
    <x v="1"/>
    <s v="USD"/>
    <x v="277"/>
    <n v="1430197200"/>
    <d v="2015-04-28T05:00: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x v="286"/>
    <x v="3"/>
    <s v="DKK"/>
    <x v="278"/>
    <n v="1331701200"/>
    <d v="2012-03-15T05:00: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x v="287"/>
    <x v="0"/>
    <s v="CAD"/>
    <x v="279"/>
    <n v="1438578000"/>
    <d v="2015-08-06T05:00: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x v="288"/>
    <x v="1"/>
    <s v="USD"/>
    <x v="280"/>
    <n v="1368162000"/>
    <d v="2013-06-11T05:00: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x v="289"/>
    <x v="1"/>
    <s v="USD"/>
    <x v="281"/>
    <n v="1318654800"/>
    <d v="2011-10-19T05:00: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x v="290"/>
    <x v="1"/>
    <s v="USD"/>
    <x v="282"/>
    <n v="1331874000"/>
    <d v="2012-04-03T05:00: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x v="291"/>
    <x v="6"/>
    <s v="EUR"/>
    <x v="283"/>
    <n v="1286254800"/>
    <d v="2010-10-14T05:00: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x v="292"/>
    <x v="1"/>
    <s v="USD"/>
    <x v="284"/>
    <n v="1540530000"/>
    <d v="2018-11-07T06:00: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x v="293"/>
    <x v="5"/>
    <s v="CHF"/>
    <x v="285"/>
    <n v="1381813200"/>
    <d v="2013-11-09T06:00: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x v="294"/>
    <x v="2"/>
    <s v="AUD"/>
    <x v="286"/>
    <n v="1548655200"/>
    <d v="2019-02-19T06:00: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x v="295"/>
    <x v="2"/>
    <s v="AUD"/>
    <x v="287"/>
    <n v="1389679200"/>
    <d v="2014-01-23T06:00: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x v="296"/>
    <x v="1"/>
    <s v="USD"/>
    <x v="288"/>
    <n v="1456466400"/>
    <d v="2016-03-15T05:00: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x v="297"/>
    <x v="1"/>
    <s v="USD"/>
    <x v="289"/>
    <n v="1456984800"/>
    <d v="2016-04-28T05:00: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x v="298"/>
    <x v="3"/>
    <s v="DKK"/>
    <x v="290"/>
    <n v="1504069200"/>
    <d v="2017-08-31T05:00: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x v="299"/>
    <x v="1"/>
    <s v="USD"/>
    <x v="291"/>
    <n v="1424930400"/>
    <d v="2015-03-15T05:00: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x v="300"/>
    <x v="1"/>
    <s v="USD"/>
    <x v="292"/>
    <n v="1535864400"/>
    <d v="2018-09-16T05:00: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x v="301"/>
    <x v="1"/>
    <s v="USD"/>
    <x v="293"/>
    <n v="1452146400"/>
    <d v="2016-01-12T06:00: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x v="302"/>
    <x v="1"/>
    <s v="USD"/>
    <x v="294"/>
    <n v="1470546000"/>
    <d v="2016-09-17T05:00: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x v="303"/>
    <x v="1"/>
    <s v="USD"/>
    <x v="295"/>
    <n v="1458363600"/>
    <d v="2016-04-29T05:00: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x v="304"/>
    <x v="1"/>
    <s v="USD"/>
    <x v="296"/>
    <n v="1500008400"/>
    <d v="2017-07-17T05:00: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x v="305"/>
    <x v="3"/>
    <s v="DKK"/>
    <x v="297"/>
    <n v="1338958800"/>
    <d v="2012-06-26T05:00: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x v="306"/>
    <x v="1"/>
    <s v="USD"/>
    <x v="298"/>
    <n v="1303102800"/>
    <d v="2011-04-19T05:00: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x v="307"/>
    <x v="1"/>
    <s v="USD"/>
    <x v="299"/>
    <n v="1316581200"/>
    <d v="2011-10-11T05:00: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x v="308"/>
    <x v="1"/>
    <s v="USD"/>
    <x v="300"/>
    <n v="1270789200"/>
    <d v="2010-04-25T05:00: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x v="309"/>
    <x v="1"/>
    <s v="USD"/>
    <x v="247"/>
    <n v="1297836000"/>
    <d v="2011-02-28T06:00: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x v="310"/>
    <x v="1"/>
    <s v="USD"/>
    <x v="244"/>
    <n v="1382677200"/>
    <d v="2013-11-01T05:00: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x v="311"/>
    <x v="1"/>
    <s v="USD"/>
    <x v="301"/>
    <n v="1330322400"/>
    <d v="2012-02-29T06:00: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x v="312"/>
    <x v="1"/>
    <s v="USD"/>
    <x v="188"/>
    <n v="1552366800"/>
    <d v="2019-03-17T05:00: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x v="313"/>
    <x v="1"/>
    <s v="USD"/>
    <x v="302"/>
    <n v="1400907600"/>
    <d v="2014-06-22T05:00: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x v="314"/>
    <x v="6"/>
    <s v="EUR"/>
    <x v="303"/>
    <n v="1574143200"/>
    <d v="2019-11-20T06:00: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x v="315"/>
    <x v="1"/>
    <s v="USD"/>
    <x v="304"/>
    <n v="1494738000"/>
    <d v="2017-05-27T05:00: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x v="316"/>
    <x v="1"/>
    <s v="USD"/>
    <x v="305"/>
    <n v="1392357600"/>
    <d v="2014-02-16T06:00: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x v="317"/>
    <x v="1"/>
    <s v="USD"/>
    <x v="306"/>
    <n v="1281589200"/>
    <d v="2010-09-05T05:00: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x v="318"/>
    <x v="1"/>
    <s v="USD"/>
    <x v="307"/>
    <n v="1305003600"/>
    <d v="2011-05-19T05:00: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x v="319"/>
    <x v="1"/>
    <s v="USD"/>
    <x v="308"/>
    <n v="1301634000"/>
    <d v="2011-04-09T05:00: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x v="320"/>
    <x v="1"/>
    <s v="USD"/>
    <x v="309"/>
    <n v="1290664800"/>
    <d v="2010-12-08T06:00: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x v="321"/>
    <x v="4"/>
    <s v="GBP"/>
    <x v="310"/>
    <n v="1395896400"/>
    <d v="2014-03-29T05:00: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x v="322"/>
    <x v="1"/>
    <s v="USD"/>
    <x v="311"/>
    <n v="1434862800"/>
    <d v="2015-07-03T05:00: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x v="323"/>
    <x v="1"/>
    <s v="USD"/>
    <x v="79"/>
    <n v="1529125200"/>
    <d v="2018-07-09T05:00: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x v="324"/>
    <x v="1"/>
    <s v="USD"/>
    <x v="312"/>
    <n v="1451109600"/>
    <d v="2016-01-01T06:00: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x v="325"/>
    <x v="1"/>
    <s v="USD"/>
    <x v="313"/>
    <n v="1566968400"/>
    <d v="2019-09-01T05:00: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x v="326"/>
    <x v="1"/>
    <s v="USD"/>
    <x v="314"/>
    <n v="1543557600"/>
    <d v="2018-12-11T06:00: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x v="327"/>
    <x v="1"/>
    <s v="USD"/>
    <x v="315"/>
    <n v="1481522400"/>
    <d v="2016-12-23T06:00: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x v="328"/>
    <x v="4"/>
    <s v="GBP"/>
    <x v="316"/>
    <n v="1512712800"/>
    <d v="2017-12-09T06:00: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x v="329"/>
    <x v="1"/>
    <s v="USD"/>
    <x v="317"/>
    <n v="1324274400"/>
    <d v="2011-12-20T06:00: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x v="330"/>
    <x v="1"/>
    <s v="USD"/>
    <x v="318"/>
    <n v="1364446800"/>
    <d v="2013-03-29T05:00: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x v="331"/>
    <x v="1"/>
    <s v="USD"/>
    <x v="319"/>
    <n v="1542693600"/>
    <d v="2018-12-18T06:00: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x v="332"/>
    <x v="1"/>
    <s v="USD"/>
    <x v="32"/>
    <n v="1515564000"/>
    <d v="2018-01-17T06:00: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x v="333"/>
    <x v="1"/>
    <s v="USD"/>
    <x v="320"/>
    <n v="1573797600"/>
    <d v="2019-11-28T06:00: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x v="334"/>
    <x v="1"/>
    <s v="USD"/>
    <x v="321"/>
    <n v="1292392800"/>
    <d v="2010-12-16T06:00: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x v="335"/>
    <x v="1"/>
    <s v="USD"/>
    <x v="322"/>
    <n v="1573452000"/>
    <d v="2019-11-12T06:00: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x v="336"/>
    <x v="1"/>
    <s v="USD"/>
    <x v="323"/>
    <n v="1317790800"/>
    <d v="2011-11-04T05:00: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x v="337"/>
    <x v="0"/>
    <s v="CAD"/>
    <x v="324"/>
    <n v="1501650000"/>
    <d v="2017-08-16T05:00: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x v="338"/>
    <x v="1"/>
    <s v="USD"/>
    <x v="325"/>
    <n v="1323669600"/>
    <d v="2011-12-13T06:00: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x v="339"/>
    <x v="1"/>
    <s v="USD"/>
    <x v="326"/>
    <n v="1440738000"/>
    <d v="2015-09-04T05:00: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x v="340"/>
    <x v="1"/>
    <s v="USD"/>
    <x v="327"/>
    <n v="1374296400"/>
    <d v="2013-08-01T05:00: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x v="341"/>
    <x v="1"/>
    <s v="USD"/>
    <x v="328"/>
    <n v="1384840800"/>
    <d v="2014-01-11T06:00: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x v="342"/>
    <x v="1"/>
    <s v="USD"/>
    <x v="329"/>
    <n v="1516600800"/>
    <d v="2018-03-03T06:00: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x v="343"/>
    <x v="4"/>
    <s v="GBP"/>
    <x v="330"/>
    <n v="1436418000"/>
    <d v="2015-07-10T05:00: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x v="344"/>
    <x v="1"/>
    <s v="USD"/>
    <x v="331"/>
    <n v="1503550800"/>
    <d v="2017-10-18T05:00: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x v="345"/>
    <x v="1"/>
    <s v="USD"/>
    <x v="332"/>
    <n v="1423634400"/>
    <d v="2015-03-07T06:00: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x v="346"/>
    <x v="1"/>
    <s v="USD"/>
    <x v="333"/>
    <n v="1487224800"/>
    <d v="2017-03-01T06:00: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x v="347"/>
    <x v="1"/>
    <s v="USD"/>
    <x v="296"/>
    <n v="1500008400"/>
    <d v="2017-08-13T05:00: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x v="298"/>
    <x v="1"/>
    <s v="USD"/>
    <x v="334"/>
    <n v="1432098000"/>
    <d v="2015-06-07T05:00: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x v="348"/>
    <x v="1"/>
    <s v="USD"/>
    <x v="335"/>
    <n v="1440392400"/>
    <d v="2015-09-07T05:00: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x v="349"/>
    <x v="0"/>
    <s v="CAD"/>
    <x v="336"/>
    <n v="1446876000"/>
    <d v="2015-11-15T06:00: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x v="350"/>
    <x v="1"/>
    <s v="USD"/>
    <x v="337"/>
    <n v="1562302800"/>
    <d v="2019-07-06T05:00: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x v="351"/>
    <x v="3"/>
    <s v="DKK"/>
    <x v="338"/>
    <n v="1378184400"/>
    <d v="2013-09-10T05:00: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x v="352"/>
    <x v="1"/>
    <s v="USD"/>
    <x v="339"/>
    <n v="1485064800"/>
    <d v="2017-03-03T06:00: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x v="353"/>
    <x v="6"/>
    <s v="EUR"/>
    <x v="340"/>
    <n v="1326520800"/>
    <d v="2012-01-23T06:00: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x v="354"/>
    <x v="1"/>
    <s v="USD"/>
    <x v="341"/>
    <n v="1441256400"/>
    <d v="2015-09-28T05:00: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x v="355"/>
    <x v="0"/>
    <s v="CAD"/>
    <x v="342"/>
    <n v="1533877200"/>
    <d v="2018-08-13T05:00: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x v="356"/>
    <x v="1"/>
    <s v="USD"/>
    <x v="343"/>
    <n v="1314421200"/>
    <d v="2011-09-03T05:00: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x v="357"/>
    <x v="4"/>
    <s v="GBP"/>
    <x v="344"/>
    <n v="1293861600"/>
    <d v="2011-01-15T06:00: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x v="358"/>
    <x v="1"/>
    <s v="USD"/>
    <x v="345"/>
    <n v="1507352400"/>
    <d v="2017-10-31T05:00: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x v="359"/>
    <x v="1"/>
    <s v="USD"/>
    <x v="65"/>
    <n v="1296108000"/>
    <d v="2011-03-06T06:00: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x v="360"/>
    <x v="1"/>
    <s v="USD"/>
    <x v="346"/>
    <n v="1324965600"/>
    <d v="2011-12-28T06:00: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x v="361"/>
    <x v="1"/>
    <s v="USD"/>
    <x v="347"/>
    <n v="1520229600"/>
    <d v="2018-04-04T05:00: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x v="362"/>
    <x v="2"/>
    <s v="AUD"/>
    <x v="348"/>
    <n v="1482991200"/>
    <d v="2017-01-25T06:00: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x v="363"/>
    <x v="1"/>
    <s v="USD"/>
    <x v="349"/>
    <n v="1294034400"/>
    <d v="2011-01-04T06:00: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x v="364"/>
    <x v="1"/>
    <s v="USD"/>
    <x v="350"/>
    <n v="1413608400"/>
    <d v="2014-11-11T06:00: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x v="365"/>
    <x v="4"/>
    <s v="GBP"/>
    <x v="351"/>
    <n v="1286946000"/>
    <d v="2010-11-05T05:00: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x v="366"/>
    <x v="1"/>
    <s v="USD"/>
    <x v="352"/>
    <n v="1359871200"/>
    <d v="2013-03-14T05:00: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x v="367"/>
    <x v="1"/>
    <s v="USD"/>
    <x v="353"/>
    <n v="1555304400"/>
    <d v="2019-04-21T05:00: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x v="368"/>
    <x v="1"/>
    <s v="USD"/>
    <x v="354"/>
    <n v="1423375200"/>
    <d v="2015-03-31T05:00: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x v="369"/>
    <x v="1"/>
    <s v="USD"/>
    <x v="355"/>
    <n v="1420696800"/>
    <d v="2015-01-28T06:00: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x v="370"/>
    <x v="1"/>
    <s v="USD"/>
    <x v="356"/>
    <n v="1502946000"/>
    <d v="2017-08-25T05:00: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x v="371"/>
    <x v="1"/>
    <s v="USD"/>
    <x v="357"/>
    <n v="1547186400"/>
    <d v="2019-01-16T06:00: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x v="372"/>
    <x v="1"/>
    <s v="USD"/>
    <x v="358"/>
    <n v="1444971600"/>
    <d v="2015-12-12T06:00: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x v="373"/>
    <x v="1"/>
    <s v="USD"/>
    <x v="359"/>
    <n v="1404622800"/>
    <d v="2014-07-12T05:00: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x v="374"/>
    <x v="1"/>
    <s v="USD"/>
    <x v="12"/>
    <n v="1571720400"/>
    <d v="2019-11-05T06:00: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x v="375"/>
    <x v="1"/>
    <s v="USD"/>
    <x v="360"/>
    <n v="1526878800"/>
    <d v="2018-06-28T05:00: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x v="376"/>
    <x v="4"/>
    <s v="GBP"/>
    <x v="361"/>
    <n v="1319691600"/>
    <d v="2011-11-10T06:00: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x v="377"/>
    <x v="1"/>
    <s v="USD"/>
    <x v="362"/>
    <n v="1371963600"/>
    <d v="2013-06-28T05:00: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x v="378"/>
    <x v="1"/>
    <s v="USD"/>
    <x v="363"/>
    <n v="1433739600"/>
    <d v="2015-07-24T05:00: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x v="379"/>
    <x v="1"/>
    <s v="USD"/>
    <x v="364"/>
    <n v="1508130000"/>
    <d v="2017-11-04T05:00: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x v="380"/>
    <x v="1"/>
    <s v="USD"/>
    <x v="210"/>
    <n v="1550037600"/>
    <d v="2019-02-19T06:00: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x v="381"/>
    <x v="1"/>
    <s v="USD"/>
    <x v="365"/>
    <n v="1486706400"/>
    <d v="2017-03-09T06:00: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x v="382"/>
    <x v="1"/>
    <s v="USD"/>
    <x v="366"/>
    <n v="1553835600"/>
    <d v="2019-04-30T05:00: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x v="383"/>
    <x v="1"/>
    <s v="USD"/>
    <x v="367"/>
    <n v="1277528400"/>
    <d v="2010-07-08T05:00: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x v="384"/>
    <x v="1"/>
    <s v="USD"/>
    <x v="368"/>
    <n v="1339477200"/>
    <d v="2012-06-17T05:00: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x v="385"/>
    <x v="5"/>
    <s v="CHF"/>
    <x v="369"/>
    <n v="1325656800"/>
    <d v="2012-01-06T06:00: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x v="386"/>
    <x v="1"/>
    <s v="USD"/>
    <x v="370"/>
    <n v="1288242000"/>
    <d v="2010-11-24T06:00: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x v="387"/>
    <x v="1"/>
    <s v="USD"/>
    <x v="371"/>
    <n v="1379048400"/>
    <d v="2013-09-28T05:00: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x v="388"/>
    <x v="1"/>
    <s v="USD"/>
    <x v="287"/>
    <n v="1389679200"/>
    <d v="2014-01-16T06:00: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x v="389"/>
    <x v="1"/>
    <s v="USD"/>
    <x v="372"/>
    <n v="1294293600"/>
    <d v="2011-01-08T06:00: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x v="390"/>
    <x v="0"/>
    <s v="CAD"/>
    <x v="373"/>
    <n v="1500267600"/>
    <d v="2017-07-18T05:00: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x v="391"/>
    <x v="1"/>
    <s v="USD"/>
    <x v="374"/>
    <n v="1375074000"/>
    <d v="2013-08-08T05:00: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x v="392"/>
    <x v="1"/>
    <s v="USD"/>
    <x v="375"/>
    <n v="1323324000"/>
    <d v="2011-12-09T06:00: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x v="393"/>
    <x v="2"/>
    <s v="AUD"/>
    <x v="376"/>
    <n v="1538715600"/>
    <d v="2018-10-13T05:00: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x v="394"/>
    <x v="1"/>
    <s v="USD"/>
    <x v="377"/>
    <n v="1369285200"/>
    <d v="2013-05-29T05:00: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x v="395"/>
    <x v="6"/>
    <s v="EUR"/>
    <x v="378"/>
    <n v="1525755600"/>
    <d v="2018-05-10T05:00: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x v="396"/>
    <x v="1"/>
    <s v="USD"/>
    <x v="379"/>
    <n v="1296626400"/>
    <d v="2011-02-09T06:00: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x v="50"/>
    <x v="1"/>
    <s v="USD"/>
    <x v="380"/>
    <n v="1376629200"/>
    <d v="2013-09-07T05:00: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x v="397"/>
    <x v="1"/>
    <s v="USD"/>
    <x v="381"/>
    <n v="1572152400"/>
    <d v="2019-10-27T05:00: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x v="398"/>
    <x v="1"/>
    <s v="USD"/>
    <x v="382"/>
    <n v="1325829600"/>
    <d v="2012-02-22T06:00: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x v="399"/>
    <x v="0"/>
    <s v="CAD"/>
    <x v="125"/>
    <n v="1273640400"/>
    <d v="2010-06-17T05:00: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x v="400"/>
    <x v="1"/>
    <s v="USD"/>
    <x v="383"/>
    <n v="1510639200"/>
    <d v="2017-11-17T06:00: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x v="401"/>
    <x v="1"/>
    <s v="USD"/>
    <x v="384"/>
    <n v="1528088400"/>
    <d v="2018-07-24T05:00: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x v="402"/>
    <x v="1"/>
    <s v="USD"/>
    <x v="385"/>
    <n v="1359525600"/>
    <d v="2013-02-11T06:00: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x v="403"/>
    <x v="3"/>
    <s v="DKK"/>
    <x v="386"/>
    <n v="1570942800"/>
    <d v="2019-10-20T05:00: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x v="404"/>
    <x v="0"/>
    <s v="CAD"/>
    <x v="387"/>
    <n v="1466398800"/>
    <d v="2016-07-10T05:00: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x v="405"/>
    <x v="1"/>
    <s v="USD"/>
    <x v="388"/>
    <n v="1492491600"/>
    <d v="2017-04-22T05:00: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x v="406"/>
    <x v="1"/>
    <s v="USD"/>
    <x v="277"/>
    <n v="1430197200"/>
    <d v="2015-04-28T05:00: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x v="407"/>
    <x v="1"/>
    <s v="USD"/>
    <x v="389"/>
    <n v="1496034000"/>
    <d v="2017-05-31T05:00: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x v="408"/>
    <x v="1"/>
    <s v="USD"/>
    <x v="390"/>
    <n v="1388728800"/>
    <d v="2014-01-13T06:00: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x v="409"/>
    <x v="1"/>
    <s v="USD"/>
    <x v="391"/>
    <n v="1543298400"/>
    <d v="2018-12-24T06:00: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x v="410"/>
    <x v="1"/>
    <s v="USD"/>
    <x v="392"/>
    <n v="1271739600"/>
    <d v="2010-04-28T05:00: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x v="411"/>
    <x v="1"/>
    <s v="USD"/>
    <x v="393"/>
    <n v="1326434400"/>
    <d v="2012-01-30T06:00: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x v="412"/>
    <x v="1"/>
    <s v="USD"/>
    <x v="394"/>
    <n v="1295244000"/>
    <d v="2011-01-26T06:00: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x v="413"/>
    <x v="1"/>
    <s v="USD"/>
    <x v="395"/>
    <n v="1541221200"/>
    <d v="2018-11-27T06:00: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x v="414"/>
    <x v="0"/>
    <s v="CAD"/>
    <x v="396"/>
    <n v="1336280400"/>
    <d v="2012-05-07T05:00: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x v="415"/>
    <x v="1"/>
    <s v="USD"/>
    <x v="397"/>
    <n v="1324533600"/>
    <d v="2011-12-28T06:00: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x v="416"/>
    <x v="1"/>
    <s v="USD"/>
    <x v="398"/>
    <n v="1498366800"/>
    <d v="2017-07-09T05:00: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x v="417"/>
    <x v="1"/>
    <s v="USD"/>
    <x v="399"/>
    <n v="1498712400"/>
    <d v="2017-07-29T05:00: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x v="418"/>
    <x v="1"/>
    <s v="USD"/>
    <x v="400"/>
    <n v="1271480400"/>
    <d v="2010-05-07T05:00: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x v="419"/>
    <x v="1"/>
    <s v="USD"/>
    <x v="116"/>
    <n v="1316667600"/>
    <d v="2011-09-24T05:00: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x v="420"/>
    <x v="1"/>
    <s v="USD"/>
    <x v="401"/>
    <n v="1524027600"/>
    <d v="2018-04-24T05:00: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x v="421"/>
    <x v="1"/>
    <s v="USD"/>
    <x v="402"/>
    <n v="1438059600"/>
    <d v="2015-08-03T05:00: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x v="422"/>
    <x v="1"/>
    <s v="USD"/>
    <x v="403"/>
    <n v="1361944800"/>
    <d v="2013-03-06T06:00: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x v="423"/>
    <x v="1"/>
    <s v="USD"/>
    <x v="404"/>
    <n v="1410584400"/>
    <d v="2014-10-15T05:00: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x v="424"/>
    <x v="1"/>
    <s v="USD"/>
    <x v="405"/>
    <n v="1297404000"/>
    <d v="2011-02-18T06:00: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x v="425"/>
    <x v="1"/>
    <s v="USD"/>
    <x v="406"/>
    <n v="1392012000"/>
    <d v="2014-03-10T05:00: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x v="426"/>
    <x v="1"/>
    <s v="USD"/>
    <x v="407"/>
    <n v="1569733200"/>
    <d v="2019-11-02T05:00: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x v="427"/>
    <x v="1"/>
    <s v="USD"/>
    <x v="408"/>
    <n v="1529643600"/>
    <d v="2018-07-09T05:00: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x v="428"/>
    <x v="1"/>
    <s v="USD"/>
    <x v="409"/>
    <n v="1399006800"/>
    <d v="2014-05-22T05:00: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x v="429"/>
    <x v="1"/>
    <s v="USD"/>
    <x v="410"/>
    <n v="1385359200"/>
    <d v="2013-12-11T06:00: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x v="430"/>
    <x v="0"/>
    <s v="CAD"/>
    <x v="411"/>
    <n v="1480572000"/>
    <d v="2016-12-15T06:00: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x v="431"/>
    <x v="6"/>
    <s v="EUR"/>
    <x v="412"/>
    <n v="1418623200"/>
    <d v="2014-12-27T06:00: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x v="432"/>
    <x v="1"/>
    <s v="USD"/>
    <x v="413"/>
    <n v="1555736400"/>
    <d v="2019-04-21T05:00: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x v="433"/>
    <x v="1"/>
    <s v="USD"/>
    <x v="414"/>
    <n v="1442120400"/>
    <d v="2015-09-16T05:00: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x v="434"/>
    <x v="1"/>
    <s v="USD"/>
    <x v="415"/>
    <n v="1362376800"/>
    <d v="2013-04-03T05:00: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x v="435"/>
    <x v="1"/>
    <s v="USD"/>
    <x v="416"/>
    <n v="1478408400"/>
    <d v="2016-11-13T06:00: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x v="436"/>
    <x v="1"/>
    <s v="USD"/>
    <x v="417"/>
    <n v="1498798800"/>
    <d v="2017-07-10T05:00: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x v="437"/>
    <x v="1"/>
    <s v="USD"/>
    <x v="418"/>
    <n v="1335416400"/>
    <d v="2012-05-24T05:00: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x v="438"/>
    <x v="6"/>
    <s v="EUR"/>
    <x v="419"/>
    <n v="1504328400"/>
    <d v="2017-09-18T05:00: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x v="439"/>
    <x v="1"/>
    <s v="USD"/>
    <x v="420"/>
    <n v="1285822800"/>
    <d v="2010-10-19T05:00: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x v="440"/>
    <x v="1"/>
    <s v="USD"/>
    <x v="421"/>
    <n v="1311483600"/>
    <d v="2011-07-26T05:00: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x v="441"/>
    <x v="1"/>
    <s v="USD"/>
    <x v="422"/>
    <n v="1291356000"/>
    <d v="2010-12-24T06:00: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x v="442"/>
    <x v="1"/>
    <s v="USD"/>
    <x v="423"/>
    <n v="1355810400"/>
    <d v="2012-12-20T06:00: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x v="443"/>
    <x v="4"/>
    <s v="GBP"/>
    <x v="424"/>
    <n v="1513663200"/>
    <d v="2018-01-04T06:00: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x v="444"/>
    <x v="1"/>
    <s v="USD"/>
    <x v="425"/>
    <n v="1365915600"/>
    <d v="2013-04-16T05:00: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x v="445"/>
    <x v="3"/>
    <s v="DKK"/>
    <x v="426"/>
    <n v="1551852000"/>
    <d v="2019-03-23T05:00: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x v="446"/>
    <x v="0"/>
    <s v="CAD"/>
    <x v="427"/>
    <n v="1540098000"/>
    <d v="2018-11-13T06:00: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x v="447"/>
    <x v="1"/>
    <s v="USD"/>
    <x v="428"/>
    <n v="1500440400"/>
    <d v="2017-08-19T05:00: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x v="448"/>
    <x v="1"/>
    <s v="USD"/>
    <x v="429"/>
    <n v="1278392400"/>
    <d v="2010-07-07T05:00: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x v="449"/>
    <x v="1"/>
    <s v="USD"/>
    <x v="411"/>
    <n v="1480572000"/>
    <d v="2017-01-11T06:00: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x v="450"/>
    <x v="1"/>
    <s v="USD"/>
    <x v="430"/>
    <n v="1382331600"/>
    <d v="2013-11-26T06:00: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x v="451"/>
    <x v="1"/>
    <s v="USD"/>
    <x v="431"/>
    <n v="1316754000"/>
    <d v="2011-10-16T05:00: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x v="452"/>
    <x v="1"/>
    <s v="USD"/>
    <x v="432"/>
    <n v="1518242400"/>
    <d v="2018-02-10T06:00: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x v="453"/>
    <x v="1"/>
    <s v="USD"/>
    <x v="433"/>
    <n v="1476421200"/>
    <d v="2016-10-16T05:00: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x v="454"/>
    <x v="1"/>
    <s v="USD"/>
    <x v="434"/>
    <n v="1269752400"/>
    <d v="2010-05-11T05:00: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x v="455"/>
    <x v="1"/>
    <s v="USD"/>
    <x v="435"/>
    <n v="1419746400"/>
    <d v="2015-01-22T06:00: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x v="456"/>
    <x v="1"/>
    <s v="USD"/>
    <x v="8"/>
    <n v="1281330000"/>
    <d v="2010-08-12T05:00: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x v="457"/>
    <x v="1"/>
    <s v="USD"/>
    <x v="436"/>
    <n v="1398661200"/>
    <d v="2014-05-18T05:00: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x v="458"/>
    <x v="1"/>
    <s v="USD"/>
    <x v="385"/>
    <n v="1359525600"/>
    <d v="2013-03-09T06:00: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x v="459"/>
    <x v="1"/>
    <s v="USD"/>
    <x v="437"/>
    <n v="1388469600"/>
    <d v="2014-01-04T06:00: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x v="460"/>
    <x v="1"/>
    <s v="USD"/>
    <x v="438"/>
    <n v="1518328800"/>
    <d v="2018-02-25T06:00: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x v="461"/>
    <x v="1"/>
    <s v="USD"/>
    <x v="439"/>
    <n v="1517032800"/>
    <d v="2018-02-05T06:00: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x v="462"/>
    <x v="1"/>
    <s v="USD"/>
    <x v="440"/>
    <n v="1368594000"/>
    <d v="2013-06-07T05:00: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x v="463"/>
    <x v="0"/>
    <s v="CAD"/>
    <x v="441"/>
    <n v="1448258400"/>
    <d v="2015-11-30T06:00: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x v="464"/>
    <x v="1"/>
    <s v="USD"/>
    <x v="442"/>
    <n v="1555218000"/>
    <d v="2019-04-30T05:00: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x v="465"/>
    <x v="1"/>
    <s v="USD"/>
    <x v="443"/>
    <n v="1431925200"/>
    <d v="2015-05-20T05:00: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x v="466"/>
    <x v="1"/>
    <s v="USD"/>
    <x v="315"/>
    <n v="1481522400"/>
    <d v="2016-12-19T06:00: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x v="467"/>
    <x v="4"/>
    <s v="GBP"/>
    <x v="444"/>
    <n v="1335934800"/>
    <d v="2012-05-02T05:00: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x v="468"/>
    <x v="1"/>
    <s v="USD"/>
    <x v="445"/>
    <n v="1552280400"/>
    <d v="2019-05-04T05:00: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x v="469"/>
    <x v="1"/>
    <s v="USD"/>
    <x v="446"/>
    <n v="1529989200"/>
    <d v="2018-06-27T05:00: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x v="470"/>
    <x v="1"/>
    <s v="USD"/>
    <x v="447"/>
    <n v="1418709600"/>
    <d v="2014-12-17T06:00: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x v="471"/>
    <x v="1"/>
    <s v="USD"/>
    <x v="448"/>
    <n v="1372136400"/>
    <d v="2013-06-29T05:00: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x v="472"/>
    <x v="1"/>
    <s v="USD"/>
    <x v="342"/>
    <n v="1533877200"/>
    <d v="2018-08-16T05:00: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x v="473"/>
    <x v="1"/>
    <s v="USD"/>
    <x v="449"/>
    <n v="1309064400"/>
    <d v="2011-07-23T05:00: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x v="474"/>
    <x v="1"/>
    <s v="USD"/>
    <x v="450"/>
    <n v="1425877200"/>
    <d v="2015-03-21T05:00: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x v="475"/>
    <x v="4"/>
    <s v="GBP"/>
    <x v="451"/>
    <n v="1501304400"/>
    <d v="2017-07-31T05:00: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x v="476"/>
    <x v="1"/>
    <s v="USD"/>
    <x v="452"/>
    <n v="1268287200"/>
    <d v="2010-03-20T05:00: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x v="477"/>
    <x v="1"/>
    <s v="USD"/>
    <x v="453"/>
    <n v="1412139600"/>
    <d v="2014-11-12T06:00: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x v="478"/>
    <x v="1"/>
    <s v="USD"/>
    <x v="454"/>
    <n v="1330063200"/>
    <d v="2012-03-06T06:00: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x v="479"/>
    <x v="1"/>
    <s v="USD"/>
    <x v="455"/>
    <n v="1576130400"/>
    <d v="2019-12-19T06:00: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x v="480"/>
    <x v="4"/>
    <s v="GBP"/>
    <x v="456"/>
    <n v="1407128400"/>
    <d v="2014-09-22T05:00: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x v="481"/>
    <x v="4"/>
    <s v="GBP"/>
    <x v="457"/>
    <n v="1560142800"/>
    <d v="2019-07-21T05:00: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x v="482"/>
    <x v="4"/>
    <s v="GBP"/>
    <x v="458"/>
    <n v="1520575200"/>
    <d v="2018-03-24T05:00: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x v="483"/>
    <x v="1"/>
    <s v="USD"/>
    <x v="459"/>
    <n v="1492664400"/>
    <d v="2017-05-23T05:00: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x v="484"/>
    <x v="1"/>
    <s v="USD"/>
    <x v="460"/>
    <n v="1454479200"/>
    <d v="2016-02-20T06:00: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x v="485"/>
    <x v="6"/>
    <s v="EUR"/>
    <x v="461"/>
    <n v="1281934800"/>
    <d v="2010-08-21T05:00: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x v="486"/>
    <x v="1"/>
    <s v="USD"/>
    <x v="462"/>
    <n v="1573970400"/>
    <d v="2019-11-24T06:00: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x v="487"/>
    <x v="1"/>
    <s v="USD"/>
    <x v="463"/>
    <n v="1372654800"/>
    <d v="2013-07-27T05:00: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x v="488"/>
    <x v="1"/>
    <s v="USD"/>
    <x v="464"/>
    <n v="1275886800"/>
    <d v="2010-07-12T05:00: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x v="489"/>
    <x v="1"/>
    <s v="USD"/>
    <x v="465"/>
    <n v="1561784400"/>
    <d v="2019-07-12T05:00: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x v="490"/>
    <x v="1"/>
    <s v="USD"/>
    <x v="466"/>
    <n v="1332392400"/>
    <d v="2012-03-23T05:00: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x v="491"/>
    <x v="3"/>
    <s v="DKK"/>
    <x v="467"/>
    <n v="1402376400"/>
    <d v="2014-06-14T05:00: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x v="492"/>
    <x v="1"/>
    <s v="USD"/>
    <x v="468"/>
    <n v="1495342800"/>
    <d v="2017-06-07T05:00: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x v="493"/>
    <x v="1"/>
    <s v="USD"/>
    <x v="469"/>
    <n v="1482213600"/>
    <d v="2016-12-20T06:00: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x v="494"/>
    <x v="3"/>
    <s v="DKK"/>
    <x v="470"/>
    <n v="1420092000"/>
    <d v="2015-01-03T06:00: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x v="495"/>
    <x v="1"/>
    <s v="USD"/>
    <x v="471"/>
    <n v="1458018000"/>
    <d v="2016-03-20T05:00: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x v="496"/>
    <x v="1"/>
    <s v="USD"/>
    <x v="472"/>
    <n v="1367384400"/>
    <d v="2013-05-29T05:00: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x v="497"/>
    <x v="1"/>
    <s v="USD"/>
    <x v="473"/>
    <n v="1363064400"/>
    <d v="2013-03-14T05:00: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x v="498"/>
    <x v="2"/>
    <s v="AUD"/>
    <x v="474"/>
    <n v="1343365200"/>
    <d v="2012-08-25T05:00: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x v="499"/>
    <x v="1"/>
    <s v="USD"/>
    <x v="72"/>
    <n v="1435726800"/>
    <d v="2015-07-21T05:00: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x v="500"/>
    <x v="6"/>
    <s v="EUR"/>
    <x v="443"/>
    <n v="1431925200"/>
    <d v="2015-05-19T05:00: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x v="501"/>
    <x v="1"/>
    <s v="USD"/>
    <x v="475"/>
    <n v="1362722400"/>
    <d v="2013-04-19T05:00: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x v="502"/>
    <x v="1"/>
    <s v="USD"/>
    <x v="81"/>
    <n v="1511416800"/>
    <d v="2017-12-10T06:00: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x v="503"/>
    <x v="1"/>
    <s v="USD"/>
    <x v="476"/>
    <n v="1365483600"/>
    <d v="2013-05-28T05:00: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x v="504"/>
    <x v="1"/>
    <s v="USD"/>
    <x v="192"/>
    <n v="1532840400"/>
    <d v="2018-08-19T05:00: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x v="505"/>
    <x v="1"/>
    <s v="USD"/>
    <x v="477"/>
    <n v="1336194000"/>
    <d v="2012-05-15T05:00: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x v="506"/>
    <x v="2"/>
    <s v="AUD"/>
    <x v="478"/>
    <n v="1527742800"/>
    <d v="2018-06-24T05:00: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x v="507"/>
    <x v="1"/>
    <s v="USD"/>
    <x v="479"/>
    <n v="1564030800"/>
    <d v="2019-08-04T05:00: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x v="508"/>
    <x v="1"/>
    <s v="USD"/>
    <x v="480"/>
    <n v="1404536400"/>
    <d v="2014-07-06T05:00: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x v="509"/>
    <x v="1"/>
    <s v="USD"/>
    <x v="180"/>
    <n v="1284008400"/>
    <d v="2010-09-11T05:00: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x v="510"/>
    <x v="5"/>
    <s v="CHF"/>
    <x v="481"/>
    <n v="1386309600"/>
    <d v="2013-12-11T06:00: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x v="511"/>
    <x v="0"/>
    <s v="CAD"/>
    <x v="482"/>
    <n v="1324620000"/>
    <d v="2011-12-25T06:00: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x v="512"/>
    <x v="1"/>
    <s v="USD"/>
    <x v="194"/>
    <n v="1281070800"/>
    <d v="2010-09-13T05:00: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x v="513"/>
    <x v="1"/>
    <s v="USD"/>
    <x v="483"/>
    <n v="1493960400"/>
    <d v="2017-05-10T05:00: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x v="514"/>
    <x v="1"/>
    <s v="USD"/>
    <x v="484"/>
    <n v="1519365600"/>
    <d v="2018-02-25T06:00: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x v="515"/>
    <x v="1"/>
    <s v="USD"/>
    <x v="355"/>
    <n v="1420696800"/>
    <d v="2015-01-22T06:00: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x v="516"/>
    <x v="1"/>
    <s v="USD"/>
    <x v="485"/>
    <n v="1555650000"/>
    <d v="2019-04-22T05:00: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x v="517"/>
    <x v="1"/>
    <s v="USD"/>
    <x v="486"/>
    <n v="1471928400"/>
    <d v="2016-08-29T05:00: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x v="518"/>
    <x v="1"/>
    <s v="USD"/>
    <x v="487"/>
    <n v="1341291600"/>
    <d v="2012-07-15T05:00: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x v="519"/>
    <x v="1"/>
    <s v="USD"/>
    <x v="488"/>
    <n v="1267682400"/>
    <d v="2010-03-09T06:00: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x v="520"/>
    <x v="1"/>
    <s v="USD"/>
    <x v="489"/>
    <n v="1272258000"/>
    <d v="2010-05-09T05:00: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x v="521"/>
    <x v="1"/>
    <s v="USD"/>
    <x v="490"/>
    <n v="1290492000"/>
    <d v="2010-11-27T06:00: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x v="522"/>
    <x v="1"/>
    <s v="USD"/>
    <x v="312"/>
    <n v="1451109600"/>
    <d v="2016-02-01T06:00: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x v="523"/>
    <x v="0"/>
    <s v="CAD"/>
    <x v="491"/>
    <n v="1454652000"/>
    <d v="2016-03-12T06:00: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x v="524"/>
    <x v="4"/>
    <s v="GBP"/>
    <x v="492"/>
    <n v="1385186400"/>
    <d v="2014-01-07T06:00: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x v="525"/>
    <x v="1"/>
    <s v="USD"/>
    <x v="493"/>
    <n v="1399698000"/>
    <d v="2014-06-07T05:00: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x v="526"/>
    <x v="1"/>
    <s v="USD"/>
    <x v="494"/>
    <n v="1283230800"/>
    <d v="2010-09-14T05:00: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x v="527"/>
    <x v="5"/>
    <s v="CHF"/>
    <x v="495"/>
    <n v="1384149600"/>
    <d v="2014-01-06T06:00: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x v="528"/>
    <x v="0"/>
    <s v="CAD"/>
    <x v="496"/>
    <n v="1516860000"/>
    <d v="2018-01-26T06:00: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x v="529"/>
    <x v="4"/>
    <s v="GBP"/>
    <x v="497"/>
    <n v="1374642000"/>
    <d v="2013-08-29T05:00: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x v="530"/>
    <x v="1"/>
    <s v="USD"/>
    <x v="498"/>
    <n v="1534482000"/>
    <d v="2018-08-18T05:00: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x v="531"/>
    <x v="6"/>
    <s v="EUR"/>
    <x v="499"/>
    <n v="1528434000"/>
    <d v="2018-06-10T05:00: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x v="532"/>
    <x v="6"/>
    <s v="EUR"/>
    <x v="500"/>
    <n v="1282626000"/>
    <d v="2010-09-19T05:00: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x v="533"/>
    <x v="3"/>
    <s v="DKK"/>
    <x v="501"/>
    <n v="1535605200"/>
    <d v="2018-09-22T05:00: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x v="534"/>
    <x v="1"/>
    <s v="USD"/>
    <x v="502"/>
    <n v="1379826000"/>
    <d v="2013-10-08T05:00: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x v="535"/>
    <x v="1"/>
    <s v="USD"/>
    <x v="503"/>
    <n v="1561957200"/>
    <d v="2019-07-07T05:00: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x v="536"/>
    <x v="1"/>
    <s v="USD"/>
    <x v="504"/>
    <n v="1525496400"/>
    <d v="2018-05-27T05:00: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x v="537"/>
    <x v="6"/>
    <s v="EUR"/>
    <x v="505"/>
    <n v="1433912400"/>
    <d v="2015-07-06T05:00: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x v="538"/>
    <x v="4"/>
    <s v="GBP"/>
    <x v="506"/>
    <n v="1453442400"/>
    <d v="2016-02-21T06:00: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x v="539"/>
    <x v="1"/>
    <s v="USD"/>
    <x v="507"/>
    <n v="1378875600"/>
    <d v="2013-09-26T05:00: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x v="540"/>
    <x v="1"/>
    <s v="USD"/>
    <x v="508"/>
    <n v="1452232800"/>
    <d v="2016-01-21T06:00: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x v="541"/>
    <x v="1"/>
    <s v="USD"/>
    <x v="509"/>
    <n v="1577253600"/>
    <d v="2020-01-14T06:00: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x v="542"/>
    <x v="1"/>
    <s v="USD"/>
    <x v="510"/>
    <n v="1537160400"/>
    <d v="2018-09-20T05:00: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x v="543"/>
    <x v="1"/>
    <s v="USD"/>
    <x v="511"/>
    <n v="1422165600"/>
    <d v="2015-02-06T06:00: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x v="544"/>
    <x v="1"/>
    <s v="USD"/>
    <x v="512"/>
    <n v="1459486800"/>
    <d v="2016-04-14T05:00: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x v="545"/>
    <x v="1"/>
    <s v="USD"/>
    <x v="513"/>
    <n v="1369717200"/>
    <d v="2013-06-06T05:00: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x v="446"/>
    <x v="5"/>
    <s v="CHF"/>
    <x v="514"/>
    <n v="1330495200"/>
    <d v="2012-03-21T05:00: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x v="546"/>
    <x v="2"/>
    <s v="AUD"/>
    <x v="515"/>
    <n v="1419055200"/>
    <d v="2015-01-29T06:00: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x v="547"/>
    <x v="1"/>
    <s v="USD"/>
    <x v="516"/>
    <n v="1480140000"/>
    <d v="2016-11-28T06:00: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x v="548"/>
    <x v="1"/>
    <s v="USD"/>
    <x v="517"/>
    <n v="1293948000"/>
    <d v="2011-01-03T06:00: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x v="549"/>
    <x v="0"/>
    <s v="CAD"/>
    <x v="518"/>
    <n v="1482127200"/>
    <d v="2016-12-25T06:00: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x v="550"/>
    <x v="3"/>
    <s v="DKK"/>
    <x v="519"/>
    <n v="1396414800"/>
    <d v="2014-05-03T05:00: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x v="551"/>
    <x v="1"/>
    <s v="USD"/>
    <x v="520"/>
    <n v="1315285200"/>
    <d v="2011-09-13T05:00: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x v="552"/>
    <x v="1"/>
    <s v="USD"/>
    <x v="521"/>
    <n v="1443762000"/>
    <d v="2015-10-05T05:00: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x v="553"/>
    <x v="1"/>
    <s v="USD"/>
    <x v="522"/>
    <n v="1456293600"/>
    <d v="2016-04-07T05:00: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x v="554"/>
    <x v="1"/>
    <s v="USD"/>
    <x v="523"/>
    <n v="1470114000"/>
    <d v="2016-08-09T05:00: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x v="555"/>
    <x v="1"/>
    <s v="USD"/>
    <x v="524"/>
    <n v="1321596000"/>
    <d v="2011-12-28T06:00: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x v="556"/>
    <x v="5"/>
    <s v="CHF"/>
    <x v="525"/>
    <n v="1318827600"/>
    <d v="2011-10-19T05:00: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x v="557"/>
    <x v="5"/>
    <s v="CHF"/>
    <x v="188"/>
    <n v="1552366800"/>
    <d v="2019-03-14T05:00: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x v="558"/>
    <x v="2"/>
    <s v="AUD"/>
    <x v="526"/>
    <n v="1542088800"/>
    <d v="2018-12-03T06:00: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x v="559"/>
    <x v="1"/>
    <s v="USD"/>
    <x v="527"/>
    <n v="1426395600"/>
    <d v="2015-03-23T05:00: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x v="560"/>
    <x v="1"/>
    <s v="USD"/>
    <x v="528"/>
    <n v="1321336800"/>
    <d v="2011-12-05T06:00: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x v="561"/>
    <x v="1"/>
    <s v="USD"/>
    <x v="522"/>
    <n v="1456293600"/>
    <d v="2016-03-18T05:00: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x v="562"/>
    <x v="1"/>
    <s v="USD"/>
    <x v="529"/>
    <n v="1404968400"/>
    <d v="2014-07-12T05:00: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x v="563"/>
    <x v="1"/>
    <s v="USD"/>
    <x v="530"/>
    <n v="1279170000"/>
    <d v="2010-08-29T05:00: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x v="564"/>
    <x v="6"/>
    <s v="EUR"/>
    <x v="531"/>
    <n v="1294725600"/>
    <d v="2011-01-23T06:00: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x v="565"/>
    <x v="1"/>
    <s v="USD"/>
    <x v="515"/>
    <n v="1419055200"/>
    <d v="2014-12-26T06:00: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x v="566"/>
    <x v="6"/>
    <s v="EUR"/>
    <x v="532"/>
    <n v="1434690000"/>
    <d v="2015-08-05T05:00: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x v="567"/>
    <x v="1"/>
    <s v="USD"/>
    <x v="533"/>
    <n v="1443416400"/>
    <d v="2015-10-14T05:00: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x v="568"/>
    <x v="1"/>
    <s v="USD"/>
    <x v="409"/>
    <n v="1399006800"/>
    <d v="2014-05-04T05:00: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x v="569"/>
    <x v="1"/>
    <s v="USD"/>
    <x v="534"/>
    <n v="1575698400"/>
    <d v="2019-12-17T06:00: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x v="570"/>
    <x v="1"/>
    <s v="USD"/>
    <x v="53"/>
    <n v="1400562000"/>
    <d v="2014-05-23T05:00: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x v="571"/>
    <x v="1"/>
    <s v="USD"/>
    <x v="535"/>
    <n v="1509512400"/>
    <d v="2017-11-18T06:00: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x v="572"/>
    <x v="1"/>
    <s v="USD"/>
    <x v="536"/>
    <n v="1299823200"/>
    <d v="2011-04-06T05:00: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x v="573"/>
    <x v="1"/>
    <s v="USD"/>
    <x v="537"/>
    <n v="1322719200"/>
    <d v="2011-12-04T06:00: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x v="574"/>
    <x v="1"/>
    <s v="USD"/>
    <x v="538"/>
    <n v="1312693200"/>
    <d v="2011-08-19T05:00: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x v="575"/>
    <x v="1"/>
    <s v="USD"/>
    <x v="539"/>
    <n v="1393394400"/>
    <d v="2014-03-06T06:00: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x v="576"/>
    <x v="1"/>
    <s v="USD"/>
    <x v="540"/>
    <n v="1304053200"/>
    <d v="2011-05-14T05:00: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x v="577"/>
    <x v="1"/>
    <s v="USD"/>
    <x v="505"/>
    <n v="1433912400"/>
    <d v="2015-06-15T05:00: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x v="578"/>
    <x v="1"/>
    <s v="USD"/>
    <x v="541"/>
    <n v="1329717600"/>
    <d v="2012-03-08T06:00: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x v="579"/>
    <x v="1"/>
    <s v="USD"/>
    <x v="542"/>
    <n v="1335330000"/>
    <d v="2012-05-09T05:00: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x v="580"/>
    <x v="1"/>
    <s v="USD"/>
    <x v="543"/>
    <n v="1268888400"/>
    <d v="2010-03-28T05:00: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x v="581"/>
    <x v="1"/>
    <s v="USD"/>
    <x v="544"/>
    <n v="1289973600"/>
    <d v="2010-12-06T06:00: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x v="582"/>
    <x v="0"/>
    <s v="CAD"/>
    <x v="35"/>
    <n v="1547877600"/>
    <d v="2019-03-12T05:00: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x v="583"/>
    <x v="4"/>
    <s v="GBP"/>
    <x v="152"/>
    <n v="1269493200"/>
    <d v="2010-04-25T05:00: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x v="584"/>
    <x v="1"/>
    <s v="USD"/>
    <x v="545"/>
    <n v="1436072400"/>
    <d v="2015-07-12T05:00: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x v="585"/>
    <x v="2"/>
    <s v="AUD"/>
    <x v="546"/>
    <n v="1419141600"/>
    <d v="2015-01-01T06:00: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x v="586"/>
    <x v="1"/>
    <s v="USD"/>
    <x v="547"/>
    <n v="1279083600"/>
    <d v="2010-07-24T05:00: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x v="587"/>
    <x v="1"/>
    <s v="USD"/>
    <x v="548"/>
    <n v="1401426000"/>
    <d v="2014-06-08T05:00: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x v="588"/>
    <x v="1"/>
    <s v="USD"/>
    <x v="549"/>
    <n v="1395810000"/>
    <d v="2014-04-08T05:00: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x v="589"/>
    <x v="1"/>
    <s v="USD"/>
    <x v="550"/>
    <n v="1467003600"/>
    <d v="2016-06-30T05:00: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x v="590"/>
    <x v="1"/>
    <s v="USD"/>
    <x v="551"/>
    <n v="1268715600"/>
    <d v="2010-04-06T05:00: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x v="591"/>
    <x v="1"/>
    <s v="USD"/>
    <x v="552"/>
    <n v="1457157600"/>
    <d v="2016-03-12T06:00: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x v="592"/>
    <x v="1"/>
    <s v="USD"/>
    <x v="462"/>
    <n v="1573970400"/>
    <d v="2019-12-05T06:00: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x v="593"/>
    <x v="6"/>
    <s v="EUR"/>
    <x v="553"/>
    <n v="1276578000"/>
    <d v="2010-07-14T05:00: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x v="594"/>
    <x v="3"/>
    <s v="DKK"/>
    <x v="554"/>
    <n v="1423720800"/>
    <d v="2015-02-20T06:00: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x v="298"/>
    <x v="4"/>
    <s v="GBP"/>
    <x v="555"/>
    <n v="1375160400"/>
    <d v="2013-08-11T05:00: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x v="595"/>
    <x v="1"/>
    <s v="USD"/>
    <x v="548"/>
    <n v="1401426000"/>
    <d v="2014-06-16T05:00: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x v="596"/>
    <x v="1"/>
    <s v="USD"/>
    <x v="62"/>
    <n v="1433480400"/>
    <d v="2015-06-16T05:00: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x v="597"/>
    <x v="1"/>
    <s v="USD"/>
    <x v="556"/>
    <n v="1555563600"/>
    <d v="2019-05-15T05:00: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x v="598"/>
    <x v="1"/>
    <s v="USD"/>
    <x v="557"/>
    <n v="1295676000"/>
    <d v="2011-02-12T06:00: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x v="599"/>
    <x v="1"/>
    <s v="USD"/>
    <x v="27"/>
    <n v="1443848400"/>
    <d v="2015-11-13T06:00: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x v="600"/>
    <x v="4"/>
    <s v="GBP"/>
    <x v="558"/>
    <n v="1457330400"/>
    <d v="2016-03-18T05:00: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x v="601"/>
    <x v="1"/>
    <s v="USD"/>
    <x v="559"/>
    <n v="1395550800"/>
    <d v="2014-03-25T05:00: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x v="602"/>
    <x v="1"/>
    <s v="USD"/>
    <x v="426"/>
    <n v="1551852000"/>
    <d v="2019-03-10T06:00: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x v="603"/>
    <x v="1"/>
    <s v="USD"/>
    <x v="560"/>
    <n v="1547618400"/>
    <d v="2019-02-02T06:00: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x v="604"/>
    <x v="1"/>
    <s v="USD"/>
    <x v="561"/>
    <n v="1355637600"/>
    <d v="2012-12-30T06:00: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x v="605"/>
    <x v="1"/>
    <s v="USD"/>
    <x v="562"/>
    <n v="1374728400"/>
    <d v="2013-08-06T05:00: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x v="606"/>
    <x v="1"/>
    <s v="USD"/>
    <x v="563"/>
    <n v="1287810000"/>
    <d v="2010-11-15T06:00: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x v="607"/>
    <x v="0"/>
    <s v="CAD"/>
    <x v="564"/>
    <n v="1503723600"/>
    <d v="2017-09-04T05:00: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x v="608"/>
    <x v="1"/>
    <s v="USD"/>
    <x v="565"/>
    <n v="1484114400"/>
    <d v="2017-01-29T06:00: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x v="609"/>
    <x v="6"/>
    <s v="EUR"/>
    <x v="566"/>
    <n v="1461906000"/>
    <d v="2016-05-09T05:00: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x v="610"/>
    <x v="4"/>
    <s v="GBP"/>
    <x v="567"/>
    <n v="1379653200"/>
    <d v="2013-09-21T05:00: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x v="611"/>
    <x v="1"/>
    <s v="USD"/>
    <x v="568"/>
    <n v="1401858000"/>
    <d v="2014-06-14T05:00: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x v="612"/>
    <x v="1"/>
    <s v="USD"/>
    <x v="569"/>
    <n v="1367470800"/>
    <d v="2013-05-23T05:00: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x v="613"/>
    <x v="1"/>
    <s v="USD"/>
    <x v="570"/>
    <n v="1304658000"/>
    <d v="2011-05-07T05:00: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x v="614"/>
    <x v="2"/>
    <s v="AUD"/>
    <x v="571"/>
    <n v="1467954000"/>
    <d v="2016-07-12T05:00: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x v="615"/>
    <x v="1"/>
    <s v="USD"/>
    <x v="572"/>
    <n v="1473742800"/>
    <d v="2016-09-18T05:00: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x v="616"/>
    <x v="1"/>
    <s v="USD"/>
    <x v="573"/>
    <n v="1523768400"/>
    <d v="2018-05-11T05:00: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x v="617"/>
    <x v="4"/>
    <s v="GBP"/>
    <x v="574"/>
    <n v="1437022800"/>
    <d v="2015-07-21T05:00: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x v="618"/>
    <x v="1"/>
    <s v="USD"/>
    <x v="511"/>
    <n v="1422165600"/>
    <d v="2015-01-31T06:00: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x v="619"/>
    <x v="1"/>
    <s v="USD"/>
    <x v="575"/>
    <n v="1580104800"/>
    <d v="2020-02-10T06:00: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x v="620"/>
    <x v="1"/>
    <s v="USD"/>
    <x v="576"/>
    <n v="1285650000"/>
    <d v="2010-10-07T05:00: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x v="621"/>
    <x v="4"/>
    <s v="GBP"/>
    <x v="577"/>
    <n v="1276664400"/>
    <d v="2010-07-10T05:00: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x v="622"/>
    <x v="1"/>
    <s v="USD"/>
    <x v="578"/>
    <n v="1286168400"/>
    <d v="2010-10-07T05:00: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x v="623"/>
    <x v="1"/>
    <s v="USD"/>
    <x v="579"/>
    <n v="1467781200"/>
    <d v="2016-07-08T05:00: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x v="624"/>
    <x v="1"/>
    <s v="USD"/>
    <x v="580"/>
    <n v="1556686800"/>
    <d v="2019-05-12T05:00: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x v="625"/>
    <x v="1"/>
    <s v="USD"/>
    <x v="581"/>
    <n v="1553576400"/>
    <d v="2019-03-30T05:00: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x v="626"/>
    <x v="1"/>
    <s v="USD"/>
    <x v="582"/>
    <n v="1414904400"/>
    <d v="2014-11-20T06:00: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x v="627"/>
    <x v="1"/>
    <s v="USD"/>
    <x v="336"/>
    <n v="1446876000"/>
    <d v="2015-11-11T06:00: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x v="628"/>
    <x v="1"/>
    <s v="USD"/>
    <x v="583"/>
    <n v="1490418000"/>
    <d v="2017-04-08T05:00: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x v="629"/>
    <x v="1"/>
    <s v="USD"/>
    <x v="584"/>
    <n v="1360389600"/>
    <d v="2013-03-13T05:00: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x v="630"/>
    <x v="3"/>
    <s v="DKK"/>
    <x v="585"/>
    <n v="1326866400"/>
    <d v="2012-03-03T06:00: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x v="631"/>
    <x v="1"/>
    <s v="USD"/>
    <x v="586"/>
    <n v="1479103200"/>
    <d v="2016-11-22T06:00: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x v="632"/>
    <x v="1"/>
    <s v="USD"/>
    <x v="587"/>
    <n v="1280206800"/>
    <d v="2010-08-08T05:00: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x v="633"/>
    <x v="1"/>
    <s v="USD"/>
    <x v="588"/>
    <n v="1532754000"/>
    <d v="2018-07-28T05:00: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x v="634"/>
    <x v="1"/>
    <s v="USD"/>
    <x v="589"/>
    <n v="1453096800"/>
    <d v="2016-01-21T06:00: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x v="635"/>
    <x v="5"/>
    <s v="CHF"/>
    <x v="590"/>
    <n v="1487570400"/>
    <d v="2017-03-20T05:00: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x v="636"/>
    <x v="0"/>
    <s v="CAD"/>
    <x v="591"/>
    <n v="1545026400"/>
    <d v="2018-12-26T06:00: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x v="637"/>
    <x v="1"/>
    <s v="USD"/>
    <x v="592"/>
    <n v="1488348000"/>
    <d v="2017-03-19T05:00: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x v="638"/>
    <x v="0"/>
    <s v="CAD"/>
    <x v="593"/>
    <n v="1545112800"/>
    <d v="2019-01-03T06:00: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x v="639"/>
    <x v="1"/>
    <s v="USD"/>
    <x v="594"/>
    <n v="1537938000"/>
    <d v="2018-10-17T05:00: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x v="640"/>
    <x v="1"/>
    <s v="USD"/>
    <x v="595"/>
    <n v="1363150800"/>
    <d v="2013-03-24T05:00: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x v="641"/>
    <x v="1"/>
    <s v="USD"/>
    <x v="596"/>
    <n v="1523250000"/>
    <d v="2018-05-03T05:00: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x v="642"/>
    <x v="1"/>
    <s v="USD"/>
    <x v="597"/>
    <n v="1499317200"/>
    <d v="2017-07-24T05:00: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x v="643"/>
    <x v="5"/>
    <s v="CHF"/>
    <x v="598"/>
    <n v="1287550800"/>
    <d v="2010-10-31T05:00: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x v="50"/>
    <x v="1"/>
    <s v="USD"/>
    <x v="599"/>
    <n v="1404795600"/>
    <d v="2014-08-04T05:00: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x v="644"/>
    <x v="6"/>
    <s v="EUR"/>
    <x v="600"/>
    <n v="1393048800"/>
    <d v="2014-03-09T06:00: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x v="645"/>
    <x v="1"/>
    <s v="USD"/>
    <x v="601"/>
    <n v="1470373200"/>
    <d v="2016-09-17T05:00: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x v="646"/>
    <x v="1"/>
    <s v="USD"/>
    <x v="602"/>
    <n v="1460091600"/>
    <d v="2016-04-10T05:00: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x v="647"/>
    <x v="1"/>
    <s v="USD"/>
    <x v="335"/>
    <n v="1440392400"/>
    <d v="2015-08-29T05:00: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x v="648"/>
    <x v="1"/>
    <s v="USD"/>
    <x v="603"/>
    <n v="1488434400"/>
    <d v="2017-03-15T05:00: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x v="649"/>
    <x v="2"/>
    <s v="AUD"/>
    <x v="604"/>
    <n v="1514440800"/>
    <d v="2018-01-02T06:00: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x v="650"/>
    <x v="1"/>
    <s v="USD"/>
    <x v="605"/>
    <n v="1514354400"/>
    <d v="2018-01-12T06:00: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x v="651"/>
    <x v="1"/>
    <s v="USD"/>
    <x v="606"/>
    <n v="1440910800"/>
    <d v="2015-09-22T05:00: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x v="652"/>
    <x v="4"/>
    <s v="GBP"/>
    <x v="65"/>
    <n v="1296108000"/>
    <d v="2011-01-28T06:00: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x v="653"/>
    <x v="1"/>
    <s v="USD"/>
    <x v="607"/>
    <n v="1440133200"/>
    <d v="2015-08-30T05:00: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x v="654"/>
    <x v="3"/>
    <s v="DKK"/>
    <x v="608"/>
    <n v="1332910800"/>
    <d v="2012-04-27T05:00: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x v="655"/>
    <x v="1"/>
    <s v="USD"/>
    <x v="609"/>
    <n v="1544335200"/>
    <d v="2018-12-13T06:00: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x v="656"/>
    <x v="1"/>
    <s v="USD"/>
    <x v="610"/>
    <n v="1286427600"/>
    <d v="2010-10-30T05:00: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x v="657"/>
    <x v="1"/>
    <s v="USD"/>
    <x v="541"/>
    <n v="1329717600"/>
    <d v="2012-03-01T06:00: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x v="658"/>
    <x v="1"/>
    <s v="USD"/>
    <x v="611"/>
    <n v="1310187600"/>
    <d v="2011-07-23T05:00: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x v="659"/>
    <x v="1"/>
    <s v="USD"/>
    <x v="612"/>
    <n v="1377838800"/>
    <d v="2013-09-05T05:00: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x v="660"/>
    <x v="1"/>
    <s v="USD"/>
    <x v="613"/>
    <n v="1410325200"/>
    <d v="2014-09-19T05:00: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x v="661"/>
    <x v="1"/>
    <s v="USD"/>
    <x v="614"/>
    <n v="1343797200"/>
    <d v="2012-08-13T05:00: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x v="662"/>
    <x v="6"/>
    <s v="EUR"/>
    <x v="615"/>
    <n v="1498453200"/>
    <d v="2017-07-05T05:00: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x v="663"/>
    <x v="1"/>
    <s v="USD"/>
    <x v="90"/>
    <n v="1456380000"/>
    <d v="2016-03-08T06:00: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x v="664"/>
    <x v="1"/>
    <s v="USD"/>
    <x v="616"/>
    <n v="1280552400"/>
    <d v="2010-08-04T05:00: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x v="665"/>
    <x v="2"/>
    <s v="AUD"/>
    <x v="617"/>
    <n v="1521608400"/>
    <d v="2018-03-31T05:00: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x v="666"/>
    <x v="6"/>
    <s v="EUR"/>
    <x v="618"/>
    <n v="1460696400"/>
    <d v="2016-05-06T05:00: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x v="667"/>
    <x v="1"/>
    <s v="USD"/>
    <x v="619"/>
    <n v="1313730000"/>
    <d v="2011-10-05T05:00: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x v="668"/>
    <x v="1"/>
    <s v="USD"/>
    <x v="620"/>
    <n v="1568178000"/>
    <d v="2019-09-18T05:00: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x v="669"/>
    <x v="1"/>
    <s v="USD"/>
    <x v="621"/>
    <n v="1348635600"/>
    <d v="2012-10-05T05:00: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x v="670"/>
    <x v="1"/>
    <s v="USD"/>
    <x v="622"/>
    <n v="1468126800"/>
    <d v="2016-08-29T05:00: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x v="671"/>
    <x v="1"/>
    <s v="USD"/>
    <x v="35"/>
    <n v="1547877600"/>
    <d v="2019-01-21T06:00: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x v="672"/>
    <x v="1"/>
    <s v="USD"/>
    <x v="623"/>
    <n v="1571374800"/>
    <d v="2019-10-23T05:00: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x v="673"/>
    <x v="1"/>
    <s v="USD"/>
    <x v="624"/>
    <n v="1576303200"/>
    <d v="2019-12-16T06:00: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x v="674"/>
    <x v="1"/>
    <s v="USD"/>
    <x v="625"/>
    <n v="1324447200"/>
    <d v="2011-12-27T06:00: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x v="675"/>
    <x v="1"/>
    <s v="USD"/>
    <x v="626"/>
    <n v="1386741600"/>
    <d v="2013-12-20T06:00: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x v="676"/>
    <x v="1"/>
    <s v="USD"/>
    <x v="627"/>
    <n v="1537074000"/>
    <d v="2018-09-18T05:00: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x v="677"/>
    <x v="0"/>
    <s v="CAD"/>
    <x v="628"/>
    <n v="1277787600"/>
    <d v="2010-07-19T05:00: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x v="678"/>
    <x v="0"/>
    <s v="CAD"/>
    <x v="629"/>
    <n v="1440306000"/>
    <d v="2015-09-16T05:00: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x v="679"/>
    <x v="1"/>
    <s v="USD"/>
    <x v="630"/>
    <n v="1522126800"/>
    <d v="2018-04-07T05:00: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x v="680"/>
    <x v="1"/>
    <s v="USD"/>
    <x v="631"/>
    <n v="1489298400"/>
    <d v="2017-03-15T05:00: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x v="681"/>
    <x v="1"/>
    <s v="USD"/>
    <x v="632"/>
    <n v="1547100000"/>
    <d v="2019-01-26T06:00: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x v="682"/>
    <x v="1"/>
    <s v="USD"/>
    <x v="633"/>
    <n v="1383022800"/>
    <d v="2013-11-10T06:00: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x v="683"/>
    <x v="1"/>
    <s v="USD"/>
    <x v="634"/>
    <n v="1322373600"/>
    <d v="2011-12-03T06:00: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x v="684"/>
    <x v="1"/>
    <s v="USD"/>
    <x v="635"/>
    <n v="1349240400"/>
    <d v="2012-10-20T05:00: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x v="685"/>
    <x v="4"/>
    <s v="GBP"/>
    <x v="636"/>
    <n v="1562648400"/>
    <d v="2019-07-27T05:00: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x v="686"/>
    <x v="1"/>
    <s v="USD"/>
    <x v="637"/>
    <n v="1508216400"/>
    <d v="2017-11-03T05:00: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x v="687"/>
    <x v="1"/>
    <s v="USD"/>
    <x v="638"/>
    <n v="1511762400"/>
    <d v="2018-01-03T06:00: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x v="688"/>
    <x v="6"/>
    <s v="EUR"/>
    <x v="639"/>
    <n v="1447480800"/>
    <d v="2015-11-30T06:00: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x v="689"/>
    <x v="1"/>
    <s v="USD"/>
    <x v="640"/>
    <n v="1429506000"/>
    <d v="2015-04-21T05:00: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x v="690"/>
    <x v="1"/>
    <s v="USD"/>
    <x v="641"/>
    <n v="1522472400"/>
    <d v="2018-04-02T05:00: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x v="691"/>
    <x v="0"/>
    <s v="CAD"/>
    <x v="642"/>
    <n v="1322114400"/>
    <d v="2011-12-08T06:00: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x v="692"/>
    <x v="1"/>
    <s v="USD"/>
    <x v="230"/>
    <n v="1561438800"/>
    <d v="2019-06-26T05:00: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x v="248"/>
    <x v="1"/>
    <s v="USD"/>
    <x v="67"/>
    <n v="1264399200"/>
    <d v="2010-02-09T06:00: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x v="693"/>
    <x v="1"/>
    <s v="USD"/>
    <x v="643"/>
    <n v="1301202000"/>
    <d v="2011-04-03T05:00: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x v="694"/>
    <x v="1"/>
    <s v="USD"/>
    <x v="644"/>
    <n v="1374469200"/>
    <d v="2013-07-27T05:00: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x v="695"/>
    <x v="1"/>
    <s v="USD"/>
    <x v="645"/>
    <n v="1334984400"/>
    <d v="2012-05-08T05:00: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x v="696"/>
    <x v="1"/>
    <s v="USD"/>
    <x v="646"/>
    <n v="1467608400"/>
    <d v="2016-07-19T05:00: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x v="697"/>
    <x v="4"/>
    <s v="GBP"/>
    <x v="626"/>
    <n v="1386741600"/>
    <d v="2013-12-15T06:00: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x v="698"/>
    <x v="2"/>
    <s v="AUD"/>
    <x v="647"/>
    <n v="1546754400"/>
    <d v="2019-01-14T06:00: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x v="699"/>
    <x v="1"/>
    <s v="USD"/>
    <x v="159"/>
    <n v="1544248800"/>
    <d v="2019-01-13T06:00: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x v="700"/>
    <x v="5"/>
    <s v="CHF"/>
    <x v="648"/>
    <n v="1495429200"/>
    <d v="2017-06-01T05:00: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x v="701"/>
    <x v="6"/>
    <s v="EUR"/>
    <x v="267"/>
    <n v="1334811600"/>
    <d v="2012-04-26T05:00: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x v="702"/>
    <x v="1"/>
    <s v="USD"/>
    <x v="649"/>
    <n v="1531544400"/>
    <d v="2018-07-21T05:00: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x v="703"/>
    <x v="6"/>
    <s v="EUR"/>
    <x v="248"/>
    <n v="1453615200"/>
    <d v="2016-01-26T06:00: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x v="704"/>
    <x v="1"/>
    <s v="USD"/>
    <x v="571"/>
    <n v="1467954000"/>
    <d v="2016-08-18T05:00: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x v="705"/>
    <x v="1"/>
    <s v="USD"/>
    <x v="650"/>
    <n v="1471842000"/>
    <d v="2016-09-03T05:00: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x v="706"/>
    <x v="1"/>
    <s v="USD"/>
    <x v="1"/>
    <n v="1408424400"/>
    <d v="2014-08-20T05:00: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x v="707"/>
    <x v="1"/>
    <s v="USD"/>
    <x v="651"/>
    <n v="1281157200"/>
    <d v="2010-08-12T05:00: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x v="708"/>
    <x v="1"/>
    <s v="USD"/>
    <x v="652"/>
    <n v="1373432400"/>
    <d v="2013-08-07T05:00: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x v="709"/>
    <x v="1"/>
    <s v="USD"/>
    <x v="653"/>
    <n v="1313989200"/>
    <d v="2011-09-12T05:00: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x v="710"/>
    <x v="1"/>
    <s v="USD"/>
    <x v="654"/>
    <n v="1371445200"/>
    <d v="2013-07-13T05:00: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x v="711"/>
    <x v="1"/>
    <s v="USD"/>
    <x v="655"/>
    <n v="1338267600"/>
    <d v="2012-06-09T05:00: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x v="712"/>
    <x v="3"/>
    <s v="DKK"/>
    <x v="656"/>
    <n v="1519192800"/>
    <d v="2018-03-07T06:00: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x v="713"/>
    <x v="1"/>
    <s v="USD"/>
    <x v="657"/>
    <n v="1522818000"/>
    <d v="2018-04-10T05:00: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x v="714"/>
    <x v="1"/>
    <s v="USD"/>
    <x v="265"/>
    <n v="1509948000"/>
    <d v="2017-12-03T06:00: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x v="715"/>
    <x v="2"/>
    <s v="AUD"/>
    <x v="658"/>
    <n v="1456898400"/>
    <d v="2016-03-23T05:00: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x v="716"/>
    <x v="4"/>
    <s v="GBP"/>
    <x v="659"/>
    <n v="1413954000"/>
    <d v="2014-10-24T05:00: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x v="717"/>
    <x v="1"/>
    <s v="USD"/>
    <x v="660"/>
    <n v="1416031200"/>
    <d v="2014-11-17T06:00: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x v="718"/>
    <x v="1"/>
    <s v="USD"/>
    <x v="661"/>
    <n v="1287982800"/>
    <d v="2010-10-31T05:00: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x v="719"/>
    <x v="1"/>
    <s v="USD"/>
    <x v="4"/>
    <n v="1547964000"/>
    <d v="2019-03-19T05:00: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x v="720"/>
    <x v="1"/>
    <s v="USD"/>
    <x v="662"/>
    <n v="1464152400"/>
    <d v="2016-06-05T05:00: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x v="721"/>
    <x v="1"/>
    <s v="USD"/>
    <x v="663"/>
    <n v="1359957600"/>
    <d v="2013-02-06T06:00: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x v="722"/>
    <x v="0"/>
    <s v="CAD"/>
    <x v="664"/>
    <n v="1432357200"/>
    <d v="2015-05-29T05:00: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x v="723"/>
    <x v="1"/>
    <s v="USD"/>
    <x v="665"/>
    <n v="1500786000"/>
    <d v="2017-07-24T05:00: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x v="724"/>
    <x v="1"/>
    <s v="USD"/>
    <x v="666"/>
    <n v="1490158800"/>
    <d v="2017-04-14T05:00: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x v="725"/>
    <x v="1"/>
    <s v="USD"/>
    <x v="43"/>
    <n v="1406178000"/>
    <d v="2014-08-06T05:00: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x v="726"/>
    <x v="1"/>
    <s v="USD"/>
    <x v="667"/>
    <n v="1485583200"/>
    <d v="2017-02-09T06:00: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x v="727"/>
    <x v="1"/>
    <s v="USD"/>
    <x v="668"/>
    <n v="1459314000"/>
    <d v="2016-04-06T05:00: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x v="728"/>
    <x v="1"/>
    <s v="USD"/>
    <x v="669"/>
    <n v="1424412000"/>
    <d v="2015-02-24T06:00: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x v="729"/>
    <x v="1"/>
    <s v="USD"/>
    <x v="670"/>
    <n v="1478844000"/>
    <d v="2016-11-23T06:00: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x v="730"/>
    <x v="1"/>
    <s v="USD"/>
    <x v="671"/>
    <n v="1416117600"/>
    <d v="2014-12-08T06:00: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x v="731"/>
    <x v="1"/>
    <s v="USD"/>
    <x v="672"/>
    <n v="1340946000"/>
    <d v="2012-06-30T05:00: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x v="732"/>
    <x v="1"/>
    <s v="USD"/>
    <x v="673"/>
    <n v="1486101600"/>
    <d v="2017-02-06T06:00: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x v="733"/>
    <x v="1"/>
    <s v="USD"/>
    <x v="674"/>
    <n v="1274590800"/>
    <d v="2010-05-24T05:00: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x v="734"/>
    <x v="1"/>
    <s v="USD"/>
    <x v="675"/>
    <n v="1263880800"/>
    <d v="2010-03-02T06:00: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x v="735"/>
    <x v="1"/>
    <s v="USD"/>
    <x v="676"/>
    <n v="1445403600"/>
    <d v="2015-10-27T05:00: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x v="736"/>
    <x v="1"/>
    <s v="USD"/>
    <x v="342"/>
    <n v="1533877200"/>
    <d v="2018-08-12T05:00: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x v="737"/>
    <x v="1"/>
    <s v="USD"/>
    <x v="677"/>
    <n v="1275195600"/>
    <d v="2010-06-26T05:00: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x v="112"/>
    <x v="1"/>
    <s v="USD"/>
    <x v="678"/>
    <n v="1318136400"/>
    <d v="2011-10-14T05:00: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x v="738"/>
    <x v="1"/>
    <s v="USD"/>
    <x v="679"/>
    <n v="1283403600"/>
    <d v="2010-09-13T05:00: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x v="739"/>
    <x v="1"/>
    <s v="USD"/>
    <x v="680"/>
    <n v="1267423200"/>
    <d v="2010-03-26T05:00: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x v="740"/>
    <x v="6"/>
    <s v="EUR"/>
    <x v="681"/>
    <n v="1412744400"/>
    <d v="2014-10-20T05:00: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x v="100"/>
    <x v="4"/>
    <s v="GBP"/>
    <x v="682"/>
    <n v="1277960400"/>
    <d v="2010-07-26T05:00: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x v="741"/>
    <x v="1"/>
    <s v="USD"/>
    <x v="683"/>
    <n v="1458190800"/>
    <d v="2016-04-01T05:00: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x v="742"/>
    <x v="1"/>
    <s v="USD"/>
    <x v="684"/>
    <n v="1280984400"/>
    <d v="2010-08-23T05:00: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x v="743"/>
    <x v="1"/>
    <s v="USD"/>
    <x v="674"/>
    <n v="1274590800"/>
    <d v="2010-06-07T05:00: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x v="744"/>
    <x v="1"/>
    <s v="USD"/>
    <x v="685"/>
    <n v="1351400400"/>
    <d v="2012-12-20T06:00: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x v="745"/>
    <x v="3"/>
    <s v="DKK"/>
    <x v="605"/>
    <n v="1514354400"/>
    <d v="2018-01-08T06:00: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x v="746"/>
    <x v="1"/>
    <s v="USD"/>
    <x v="686"/>
    <n v="1421733600"/>
    <d v="2015-01-26T06:00: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x v="747"/>
    <x v="1"/>
    <s v="USD"/>
    <x v="687"/>
    <n v="1305176400"/>
    <d v="2011-05-16T05:00: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x v="748"/>
    <x v="0"/>
    <s v="CAD"/>
    <x v="688"/>
    <n v="1414126800"/>
    <d v="2014-11-02T05:00: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x v="749"/>
    <x v="1"/>
    <s v="USD"/>
    <x v="689"/>
    <n v="1517810400"/>
    <d v="2018-03-07T06:00: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x v="750"/>
    <x v="6"/>
    <s v="EUR"/>
    <x v="690"/>
    <n v="1564635600"/>
    <d v="2019-08-30T05:00: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x v="751"/>
    <x v="1"/>
    <s v="USD"/>
    <x v="691"/>
    <n v="1500699600"/>
    <d v="2017-07-27T05:00: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x v="752"/>
    <x v="2"/>
    <s v="AUD"/>
    <x v="692"/>
    <n v="1354082400"/>
    <d v="2012-12-09T06:00: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x v="753"/>
    <x v="1"/>
    <s v="USD"/>
    <x v="693"/>
    <n v="1336453200"/>
    <d v="2012-06-12T05:00: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x v="754"/>
    <x v="1"/>
    <s v="USD"/>
    <x v="694"/>
    <n v="1305262800"/>
    <d v="2011-05-21T05:00: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x v="755"/>
    <x v="1"/>
    <s v="USD"/>
    <x v="695"/>
    <n v="1492232400"/>
    <d v="2017-05-10T05:00: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x v="756"/>
    <x v="2"/>
    <s v="AUD"/>
    <x v="123"/>
    <n v="1537333200"/>
    <d v="2018-09-20T05:00: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x v="757"/>
    <x v="1"/>
    <s v="USD"/>
    <x v="696"/>
    <n v="1444107600"/>
    <d v="2015-11-20T06:00: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x v="758"/>
    <x v="1"/>
    <s v="USD"/>
    <x v="626"/>
    <n v="1386741600"/>
    <d v="2013-12-26T06:00: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x v="759"/>
    <x v="1"/>
    <s v="USD"/>
    <x v="697"/>
    <n v="1376542800"/>
    <d v="2013-09-10T05:00: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x v="760"/>
    <x v="6"/>
    <s v="EUR"/>
    <x v="698"/>
    <n v="1397451600"/>
    <d v="2014-04-21T05:00: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x v="761"/>
    <x v="1"/>
    <s v="USD"/>
    <x v="699"/>
    <n v="1548482400"/>
    <d v="2019-02-22T06:00: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x v="762"/>
    <x v="1"/>
    <s v="USD"/>
    <x v="700"/>
    <n v="1549692000"/>
    <d v="2019-02-13T06:00: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x v="763"/>
    <x v="1"/>
    <s v="USD"/>
    <x v="701"/>
    <n v="1492059600"/>
    <d v="2017-04-23T05:00: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x v="764"/>
    <x v="6"/>
    <s v="EUR"/>
    <x v="702"/>
    <n v="1463979600"/>
    <d v="2016-07-03T05:00: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x v="765"/>
    <x v="1"/>
    <s v="USD"/>
    <x v="703"/>
    <n v="1415253600"/>
    <d v="2014-11-16T06:00: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x v="766"/>
    <x v="1"/>
    <s v="USD"/>
    <x v="704"/>
    <n v="1562216400"/>
    <d v="2019-07-22T05:00: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x v="767"/>
    <x v="1"/>
    <s v="USD"/>
    <x v="431"/>
    <n v="1316754000"/>
    <d v="2011-10-22T05:00: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x v="768"/>
    <x v="5"/>
    <s v="CHF"/>
    <x v="705"/>
    <n v="1313211600"/>
    <d v="2011-08-18T05:00: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x v="769"/>
    <x v="1"/>
    <s v="USD"/>
    <x v="706"/>
    <n v="1439528400"/>
    <d v="2015-08-23T05:00: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x v="770"/>
    <x v="1"/>
    <s v="USD"/>
    <x v="707"/>
    <n v="1469163600"/>
    <d v="2016-08-10T05:00: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x v="771"/>
    <x v="5"/>
    <s v="CHF"/>
    <x v="708"/>
    <n v="1288501200"/>
    <d v="2010-12-21T06:00: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x v="772"/>
    <x v="1"/>
    <s v="USD"/>
    <x v="709"/>
    <n v="1298959200"/>
    <d v="2011-03-29T05:00: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x v="773"/>
    <x v="1"/>
    <s v="USD"/>
    <x v="710"/>
    <n v="1387260000"/>
    <d v="2013-12-24T06:00: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x v="774"/>
    <x v="1"/>
    <s v="USD"/>
    <x v="711"/>
    <n v="1457244000"/>
    <d v="2016-03-17T05:00: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x v="775"/>
    <x v="2"/>
    <s v="AUD"/>
    <x v="157"/>
    <n v="1556341200"/>
    <d v="2019-05-31T05:00: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x v="776"/>
    <x v="6"/>
    <s v="EUR"/>
    <x v="630"/>
    <n v="1522126800"/>
    <d v="2018-04-03T05:00: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x v="777"/>
    <x v="0"/>
    <s v="CAD"/>
    <x v="712"/>
    <n v="1305954000"/>
    <d v="2011-05-30T05:00: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x v="778"/>
    <x v="1"/>
    <s v="USD"/>
    <x v="93"/>
    <n v="1350709200"/>
    <d v="2012-11-10T06:00: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x v="779"/>
    <x v="1"/>
    <s v="USD"/>
    <x v="713"/>
    <n v="1401166800"/>
    <d v="2014-07-03T05:00: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x v="780"/>
    <x v="1"/>
    <s v="USD"/>
    <x v="714"/>
    <n v="1266127200"/>
    <d v="2010-02-20T06:00: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x v="703"/>
    <x v="1"/>
    <s v="USD"/>
    <x v="715"/>
    <n v="1481436000"/>
    <d v="2016-12-27T06:00: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x v="781"/>
    <x v="1"/>
    <s v="USD"/>
    <x v="716"/>
    <n v="1372222800"/>
    <d v="2013-07-24T05:00: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x v="782"/>
    <x v="5"/>
    <s v="CHF"/>
    <x v="448"/>
    <n v="1372136400"/>
    <d v="2013-06-29T05:00: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x v="783"/>
    <x v="1"/>
    <s v="USD"/>
    <x v="717"/>
    <n v="1513922400"/>
    <d v="2018-01-03T06:00: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x v="784"/>
    <x v="1"/>
    <s v="USD"/>
    <x v="718"/>
    <n v="1477976400"/>
    <d v="2016-11-04T05:00: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x v="785"/>
    <x v="1"/>
    <s v="USD"/>
    <x v="719"/>
    <n v="1407474000"/>
    <d v="2014-08-15T05:00: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x v="786"/>
    <x v="1"/>
    <s v="USD"/>
    <x v="720"/>
    <n v="1546149600"/>
    <d v="2019-01-22T06:00: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x v="787"/>
    <x v="1"/>
    <s v="USD"/>
    <x v="721"/>
    <n v="1338440400"/>
    <d v="2012-06-28T05:00: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x v="788"/>
    <x v="4"/>
    <s v="GBP"/>
    <x v="722"/>
    <n v="1454133600"/>
    <d v="2016-02-03T06:00: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x v="100"/>
    <x v="5"/>
    <s v="CHF"/>
    <x v="139"/>
    <n v="1434085200"/>
    <d v="2015-06-16T05:00: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x v="789"/>
    <x v="1"/>
    <s v="USD"/>
    <x v="723"/>
    <n v="1577772000"/>
    <d v="2020-01-22T06:00: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x v="790"/>
    <x v="1"/>
    <s v="USD"/>
    <x v="704"/>
    <n v="1562216400"/>
    <d v="2019-07-06T05:00: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x v="791"/>
    <x v="1"/>
    <s v="USD"/>
    <x v="724"/>
    <n v="1548568800"/>
    <d v="2019-03-02T06:00: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x v="792"/>
    <x v="1"/>
    <s v="USD"/>
    <x v="725"/>
    <n v="1514872800"/>
    <d v="2018-01-22T06:00: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x v="793"/>
    <x v="2"/>
    <s v="AUD"/>
    <x v="660"/>
    <n v="1416031200"/>
    <d v="2015-01-05T06:00: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x v="794"/>
    <x v="1"/>
    <s v="USD"/>
    <x v="726"/>
    <n v="1330927200"/>
    <d v="2012-03-29T05:00: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x v="795"/>
    <x v="1"/>
    <s v="USD"/>
    <x v="727"/>
    <n v="1571115600"/>
    <d v="2019-11-28T06:00: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x v="796"/>
    <x v="1"/>
    <s v="USD"/>
    <x v="728"/>
    <n v="1463461200"/>
    <d v="2016-06-03T05:00: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x v="797"/>
    <x v="5"/>
    <s v="CHF"/>
    <x v="729"/>
    <n v="1344920400"/>
    <d v="2012-08-15T05:00: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x v="798"/>
    <x v="1"/>
    <s v="USD"/>
    <x v="730"/>
    <n v="1511848800"/>
    <d v="2017-12-08T06:00: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x v="799"/>
    <x v="1"/>
    <s v="USD"/>
    <x v="731"/>
    <n v="1452319200"/>
    <d v="2016-01-11T06:00: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x v="800"/>
    <x v="0"/>
    <s v="CAD"/>
    <x v="78"/>
    <n v="1523854800"/>
    <d v="2018-04-21T05:00: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x v="801"/>
    <x v="1"/>
    <s v="USD"/>
    <x v="732"/>
    <n v="1346043600"/>
    <d v="2012-09-06T05:00: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x v="802"/>
    <x v="3"/>
    <s v="DKK"/>
    <x v="733"/>
    <n v="1464325200"/>
    <d v="2016-05-29T05:00: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x v="803"/>
    <x v="0"/>
    <s v="CAD"/>
    <x v="734"/>
    <n v="1511935200"/>
    <d v="2017-12-25T06:00: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x v="804"/>
    <x v="1"/>
    <s v="USD"/>
    <x v="406"/>
    <n v="1392012000"/>
    <d v="2014-02-12T06:00: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x v="805"/>
    <x v="6"/>
    <s v="EUR"/>
    <x v="735"/>
    <n v="1556946000"/>
    <d v="2019-06-01T05:00: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x v="806"/>
    <x v="1"/>
    <s v="USD"/>
    <x v="736"/>
    <n v="1548050400"/>
    <d v="2019-02-03T06:00: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x v="807"/>
    <x v="1"/>
    <s v="USD"/>
    <x v="737"/>
    <n v="1353736800"/>
    <d v="2012-12-09T06:00: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x v="808"/>
    <x v="4"/>
    <s v="GBP"/>
    <x v="192"/>
    <n v="1532840400"/>
    <d v="2018-08-11T05:00: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x v="809"/>
    <x v="1"/>
    <s v="USD"/>
    <x v="738"/>
    <n v="1488261600"/>
    <d v="2017-03-13T05:00: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x v="810"/>
    <x v="1"/>
    <s v="USD"/>
    <x v="739"/>
    <n v="1393567200"/>
    <d v="2014-03-17T05:00: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x v="811"/>
    <x v="1"/>
    <s v="USD"/>
    <x v="613"/>
    <n v="1410325200"/>
    <d v="2014-10-05T05:00: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x v="812"/>
    <x v="1"/>
    <s v="USD"/>
    <x v="740"/>
    <n v="1276923600"/>
    <d v="2010-07-21T05:00: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x v="813"/>
    <x v="4"/>
    <s v="GBP"/>
    <x v="145"/>
    <n v="1500958800"/>
    <d v="2017-08-06T05:00: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x v="814"/>
    <x v="1"/>
    <s v="USD"/>
    <x v="741"/>
    <n v="1292220000"/>
    <d v="2011-01-10T06:00: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x v="815"/>
    <x v="2"/>
    <s v="AUD"/>
    <x v="742"/>
    <n v="1304398800"/>
    <d v="2011-05-15T05:00: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x v="816"/>
    <x v="1"/>
    <s v="USD"/>
    <x v="202"/>
    <n v="1535432400"/>
    <d v="2018-09-22T05:00: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x v="817"/>
    <x v="1"/>
    <s v="USD"/>
    <x v="743"/>
    <n v="1433826000"/>
    <d v="2015-06-24T05:00: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x v="818"/>
    <x v="1"/>
    <s v="USD"/>
    <x v="744"/>
    <n v="1514959200"/>
    <d v="2018-03-03T06:00: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x v="819"/>
    <x v="1"/>
    <s v="USD"/>
    <x v="745"/>
    <n v="1332738000"/>
    <d v="2012-04-29T05:00: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x v="820"/>
    <x v="3"/>
    <s v="DKK"/>
    <x v="746"/>
    <n v="1445490000"/>
    <d v="2015-11-25T06:00: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x v="821"/>
    <x v="3"/>
    <s v="DKK"/>
    <x v="747"/>
    <n v="1297663200"/>
    <d v="2011-02-25T06:00: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x v="822"/>
    <x v="1"/>
    <s v="USD"/>
    <x v="362"/>
    <n v="1371963600"/>
    <d v="2013-06-29T05:00: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x v="823"/>
    <x v="1"/>
    <s v="USD"/>
    <x v="748"/>
    <n v="1425103200"/>
    <d v="2015-03-06T06:00: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x v="824"/>
    <x v="1"/>
    <s v="USD"/>
    <x v="749"/>
    <n v="1265349600"/>
    <d v="2010-02-16T06:00: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x v="825"/>
    <x v="1"/>
    <s v="USD"/>
    <x v="643"/>
    <n v="1301202000"/>
    <d v="2011-05-20T05:00: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x v="826"/>
    <x v="1"/>
    <s v="USD"/>
    <x v="750"/>
    <n v="1538024400"/>
    <d v="2018-10-06T05:00: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x v="827"/>
    <x v="1"/>
    <s v="USD"/>
    <x v="751"/>
    <n v="1395032400"/>
    <d v="2014-05-01T05:00: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x v="828"/>
    <x v="1"/>
    <s v="USD"/>
    <x v="752"/>
    <n v="1405486800"/>
    <d v="2014-07-18T05:00: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x v="829"/>
    <x v="1"/>
    <s v="USD"/>
    <x v="753"/>
    <n v="1455861600"/>
    <d v="2016-03-06T06:00: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x v="830"/>
    <x v="6"/>
    <s v="EUR"/>
    <x v="754"/>
    <n v="1529038800"/>
    <d v="2018-06-18T05:00: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x v="831"/>
    <x v="1"/>
    <s v="USD"/>
    <x v="755"/>
    <n v="1535259600"/>
    <d v="2018-09-01T05:00: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x v="832"/>
    <x v="1"/>
    <s v="USD"/>
    <x v="756"/>
    <n v="1327212000"/>
    <d v="2012-01-25T06:00: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x v="833"/>
    <x v="4"/>
    <s v="GBP"/>
    <x v="757"/>
    <n v="1526360400"/>
    <d v="2018-06-21T05:00: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x v="834"/>
    <x v="1"/>
    <s v="USD"/>
    <x v="758"/>
    <n v="1532149200"/>
    <d v="2018-08-26T05:00: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x v="835"/>
    <x v="1"/>
    <s v="USD"/>
    <x v="759"/>
    <n v="1515304800"/>
    <d v="2018-01-10T06:00: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x v="836"/>
    <x v="1"/>
    <s v="USD"/>
    <x v="760"/>
    <n v="1276318800"/>
    <d v="2010-06-21T05:00: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x v="837"/>
    <x v="1"/>
    <s v="USD"/>
    <x v="761"/>
    <n v="1328767200"/>
    <d v="2012-02-12T06:00: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x v="100"/>
    <x v="1"/>
    <s v="USD"/>
    <x v="762"/>
    <n v="1321682400"/>
    <d v="2011-12-04T06:00: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x v="838"/>
    <x v="1"/>
    <s v="USD"/>
    <x v="444"/>
    <n v="1335934800"/>
    <d v="2012-06-04T05:00: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x v="839"/>
    <x v="1"/>
    <s v="USD"/>
    <x v="763"/>
    <n v="1310792400"/>
    <d v="2011-07-26T05:00: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x v="840"/>
    <x v="0"/>
    <s v="CAD"/>
    <x v="764"/>
    <n v="1308546000"/>
    <d v="2011-06-25T05:00: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x v="841"/>
    <x v="0"/>
    <s v="CAD"/>
    <x v="765"/>
    <n v="1574056800"/>
    <d v="2019-12-15T06:00: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x v="842"/>
    <x v="2"/>
    <s v="AUD"/>
    <x v="766"/>
    <n v="1308373200"/>
    <d v="2011-07-19T05:00: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x v="843"/>
    <x v="1"/>
    <s v="USD"/>
    <x v="767"/>
    <n v="1335243600"/>
    <d v="2012-05-11T05:00: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x v="844"/>
    <x v="5"/>
    <s v="CHF"/>
    <x v="768"/>
    <n v="1328421600"/>
    <d v="2012-02-28T06:00: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x v="845"/>
    <x v="1"/>
    <s v="USD"/>
    <x v="769"/>
    <n v="1524286800"/>
    <d v="2018-04-28T05:00: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x v="846"/>
    <x v="1"/>
    <s v="USD"/>
    <x v="770"/>
    <n v="1362117600"/>
    <d v="2013-03-19T05:00: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x v="847"/>
    <x v="1"/>
    <s v="USD"/>
    <x v="771"/>
    <n v="1550556000"/>
    <d v="2019-03-01T06:00: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x v="848"/>
    <x v="1"/>
    <s v="USD"/>
    <x v="772"/>
    <n v="1269147600"/>
    <d v="2010-03-29T05:00: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x v="849"/>
    <x v="1"/>
    <s v="USD"/>
    <x v="773"/>
    <n v="1312174800"/>
    <d v="2011-08-05T05:00: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x v="850"/>
    <x v="1"/>
    <s v="USD"/>
    <x v="774"/>
    <n v="1434517200"/>
    <d v="2015-07-10T05:00: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x v="851"/>
    <x v="1"/>
    <s v="USD"/>
    <x v="775"/>
    <n v="1471582800"/>
    <d v="2016-08-24T05:00: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x v="852"/>
    <x v="1"/>
    <s v="USD"/>
    <x v="776"/>
    <n v="1410757200"/>
    <d v="2014-09-24T05:00: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x v="853"/>
    <x v="1"/>
    <s v="USD"/>
    <x v="777"/>
    <n v="1304830800"/>
    <d v="2011-05-09T05:00: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x v="854"/>
    <x v="1"/>
    <s v="USD"/>
    <x v="778"/>
    <n v="1539061200"/>
    <d v="2018-10-15T05:00: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x v="855"/>
    <x v="1"/>
    <s v="USD"/>
    <x v="779"/>
    <n v="1381554000"/>
    <d v="2013-10-23T05:00: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x v="856"/>
    <x v="1"/>
    <s v="USD"/>
    <x v="780"/>
    <n v="1277096400"/>
    <d v="2010-07-05T05:00: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x v="857"/>
    <x v="1"/>
    <s v="USD"/>
    <x v="335"/>
    <n v="1440392400"/>
    <d v="2015-09-18T05:00: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x v="858"/>
    <x v="1"/>
    <s v="USD"/>
    <x v="535"/>
    <n v="1509512400"/>
    <d v="2017-11-19T06:00: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x v="859"/>
    <x v="2"/>
    <s v="AUD"/>
    <x v="270"/>
    <n v="1535950800"/>
    <d v="2018-09-08T05:00: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x v="860"/>
    <x v="1"/>
    <s v="USD"/>
    <x v="781"/>
    <n v="1389160800"/>
    <d v="2014-01-13T06:00: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x v="861"/>
    <x v="1"/>
    <s v="USD"/>
    <x v="782"/>
    <n v="1271998800"/>
    <d v="2010-05-31T05:00: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x v="862"/>
    <x v="1"/>
    <s v="USD"/>
    <x v="783"/>
    <n v="1294898400"/>
    <d v="2011-01-14T06:00: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x v="863"/>
    <x v="0"/>
    <s v="CAD"/>
    <x v="784"/>
    <n v="1559970000"/>
    <d v="2019-07-02T05:00: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x v="864"/>
    <x v="1"/>
    <s v="USD"/>
    <x v="785"/>
    <n v="1469509200"/>
    <d v="2016-07-27T05:00: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x v="865"/>
    <x v="6"/>
    <s v="EUR"/>
    <x v="786"/>
    <n v="1579068000"/>
    <d v="2020-02-08T06:00: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x v="866"/>
    <x v="1"/>
    <s v="USD"/>
    <x v="787"/>
    <n v="1487743200"/>
    <d v="2017-03-03T06:00: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x v="867"/>
    <x v="1"/>
    <s v="USD"/>
    <x v="788"/>
    <n v="1563685200"/>
    <d v="2019-07-23T05:00: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x v="868"/>
    <x v="1"/>
    <s v="USD"/>
    <x v="330"/>
    <n v="1436418000"/>
    <d v="2015-08-07T05:00: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x v="869"/>
    <x v="1"/>
    <s v="USD"/>
    <x v="789"/>
    <n v="1421820000"/>
    <d v="2015-01-25T06:00: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x v="870"/>
    <x v="1"/>
    <s v="USD"/>
    <x v="790"/>
    <n v="1274763600"/>
    <d v="2010-06-30T05:00: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x v="871"/>
    <x v="1"/>
    <s v="USD"/>
    <x v="791"/>
    <n v="1399179600"/>
    <d v="2014-05-06T05:00: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x v="872"/>
    <x v="1"/>
    <s v="USD"/>
    <x v="792"/>
    <n v="1275800400"/>
    <d v="2010-07-14T05:00: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x v="873"/>
    <x v="1"/>
    <s v="USD"/>
    <x v="793"/>
    <n v="1282798800"/>
    <d v="2010-09-13T05:00: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x v="874"/>
    <x v="1"/>
    <s v="USD"/>
    <x v="794"/>
    <n v="1437109200"/>
    <d v="2015-09-02T05:00: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x v="875"/>
    <x v="1"/>
    <s v="USD"/>
    <x v="795"/>
    <n v="1491886800"/>
    <d v="2017-04-30T05:00: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x v="876"/>
    <x v="1"/>
    <s v="USD"/>
    <x v="796"/>
    <n v="1394600400"/>
    <d v="2014-03-19T05:00: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x v="877"/>
    <x v="1"/>
    <s v="USD"/>
    <x v="797"/>
    <n v="1561352400"/>
    <d v="2019-06-25T05:00: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x v="878"/>
    <x v="0"/>
    <s v="CAD"/>
    <x v="798"/>
    <n v="1322892000"/>
    <d v="2012-01-16T06:00: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x v="879"/>
    <x v="1"/>
    <s v="USD"/>
    <x v="799"/>
    <n v="1274418000"/>
    <d v="2010-07-01T05:00: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x v="880"/>
    <x v="6"/>
    <s v="EUR"/>
    <x v="800"/>
    <n v="1434344400"/>
    <d v="2015-06-19T05:00: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x v="881"/>
    <x v="4"/>
    <s v="GBP"/>
    <x v="801"/>
    <n v="1373518800"/>
    <d v="2013-08-10T05:00: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x v="882"/>
    <x v="1"/>
    <s v="USD"/>
    <x v="802"/>
    <n v="1517637600"/>
    <d v="2018-02-12T06:00: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x v="883"/>
    <x v="2"/>
    <s v="AUD"/>
    <x v="803"/>
    <n v="1310619600"/>
    <d v="2011-07-17T05:00: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x v="884"/>
    <x v="1"/>
    <s v="USD"/>
    <x v="212"/>
    <n v="1556427600"/>
    <d v="2019-04-30T05:00: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x v="885"/>
    <x v="1"/>
    <s v="USD"/>
    <x v="804"/>
    <n v="1576476000"/>
    <d v="2019-12-22T06:00: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x v="886"/>
    <x v="5"/>
    <s v="CHF"/>
    <x v="805"/>
    <n v="1381122000"/>
    <d v="2013-10-25T05:00: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x v="50"/>
    <x v="1"/>
    <s v="USD"/>
    <x v="806"/>
    <n v="1411102800"/>
    <d v="2014-09-20T05:00: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x v="887"/>
    <x v="1"/>
    <s v="USD"/>
    <x v="807"/>
    <n v="1531803600"/>
    <d v="2018-08-19T05:00: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x v="888"/>
    <x v="1"/>
    <s v="USD"/>
    <x v="722"/>
    <n v="1454133600"/>
    <d v="2016-03-12T06:00: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x v="889"/>
    <x v="1"/>
    <s v="USD"/>
    <x v="477"/>
    <n v="1336194000"/>
    <d v="2012-05-20T05:00: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x v="890"/>
    <x v="1"/>
    <s v="USD"/>
    <x v="259"/>
    <n v="1349326800"/>
    <d v="2012-10-08T05:00: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x v="891"/>
    <x v="1"/>
    <s v="USD"/>
    <x v="9"/>
    <n v="1379566800"/>
    <d v="2013-09-22T05:00: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x v="892"/>
    <x v="1"/>
    <s v="USD"/>
    <x v="808"/>
    <n v="1494651600"/>
    <d v="2017-06-18T05:00: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x v="893"/>
    <x v="1"/>
    <s v="USD"/>
    <x v="809"/>
    <n v="1303880400"/>
    <d v="2011-05-04T05:00: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x v="894"/>
    <x v="1"/>
    <s v="USD"/>
    <x v="444"/>
    <n v="1335934800"/>
    <d v="2012-05-13T05:00: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x v="895"/>
    <x v="0"/>
    <s v="CAD"/>
    <x v="384"/>
    <n v="1528088400"/>
    <d v="2018-07-01T05:00: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x v="896"/>
    <x v="1"/>
    <s v="USD"/>
    <x v="810"/>
    <n v="1421906400"/>
    <d v="2015-01-23T06:00: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x v="897"/>
    <x v="1"/>
    <s v="USD"/>
    <x v="811"/>
    <n v="1568005200"/>
    <d v="2019-09-11T05:00: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x v="898"/>
    <x v="1"/>
    <s v="USD"/>
    <x v="812"/>
    <n v="1346821200"/>
    <d v="2012-09-18T05:00: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x v="899"/>
    <x v="2"/>
    <s v="AUD"/>
    <x v="813"/>
    <n v="1557637200"/>
    <d v="2019-05-25T05:00: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x v="900"/>
    <x v="4"/>
    <s v="GBP"/>
    <x v="814"/>
    <n v="1375592400"/>
    <d v="2013-08-16T05:00: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x v="901"/>
    <x v="4"/>
    <s v="GBP"/>
    <x v="80"/>
    <n v="1503982800"/>
    <d v="2017-09-07T05:00: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x v="902"/>
    <x v="1"/>
    <s v="USD"/>
    <x v="815"/>
    <n v="1418882400"/>
    <d v="2014-12-27T06:00: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x v="903"/>
    <x v="4"/>
    <s v="GBP"/>
    <x v="816"/>
    <n v="1309237200"/>
    <d v="2011-07-22T05:00: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x v="904"/>
    <x v="5"/>
    <s v="CHF"/>
    <x v="474"/>
    <n v="1343365200"/>
    <d v="2012-08-07T05:00: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x v="905"/>
    <x v="2"/>
    <s v="AUD"/>
    <x v="817"/>
    <n v="1507957200"/>
    <d v="2017-11-15T06:00: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x v="906"/>
    <x v="1"/>
    <s v="USD"/>
    <x v="818"/>
    <n v="1549519200"/>
    <d v="2019-02-27T06:00: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x v="907"/>
    <x v="1"/>
    <s v="USD"/>
    <x v="819"/>
    <n v="1329026400"/>
    <d v="2012-02-26T06:00: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x v="908"/>
    <x v="1"/>
    <s v="USD"/>
    <x v="609"/>
    <n v="1544335200"/>
    <d v="2018-12-18T06:00: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x v="909"/>
    <x v="1"/>
    <s v="USD"/>
    <x v="547"/>
    <n v="1279083600"/>
    <d v="2010-07-15T05:00: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x v="910"/>
    <x v="6"/>
    <s v="EUR"/>
    <x v="820"/>
    <n v="1572498000"/>
    <d v="2019-11-11T06:00: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x v="911"/>
    <x v="1"/>
    <s v="USD"/>
    <x v="821"/>
    <n v="1506056400"/>
    <d v="2017-10-04T05:00: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x v="912"/>
    <x v="1"/>
    <s v="USD"/>
    <x v="151"/>
    <n v="1463029200"/>
    <d v="2016-05-16T05:00: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x v="913"/>
    <x v="1"/>
    <s v="USD"/>
    <x v="822"/>
    <n v="1342069200"/>
    <d v="2012-08-10T05:00: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x v="914"/>
    <x v="6"/>
    <s v="EUR"/>
    <x v="823"/>
    <n v="1388296800"/>
    <d v="2014-01-07T06:00: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x v="915"/>
    <x v="4"/>
    <s v="GBP"/>
    <x v="824"/>
    <n v="1493787600"/>
    <d v="2017-05-17T05:00: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x v="916"/>
    <x v="1"/>
    <s v="USD"/>
    <x v="825"/>
    <n v="1424844000"/>
    <d v="2015-03-04T06:00: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x v="917"/>
    <x v="1"/>
    <s v="USD"/>
    <x v="826"/>
    <n v="1403931600"/>
    <d v="2014-06-30T05:00: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x v="918"/>
    <x v="1"/>
    <s v="USD"/>
    <x v="827"/>
    <n v="1394514000"/>
    <d v="2014-03-14T05:00: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x v="919"/>
    <x v="1"/>
    <s v="USD"/>
    <x v="828"/>
    <n v="1365397200"/>
    <d v="2013-04-21T05:00: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x v="920"/>
    <x v="1"/>
    <s v="USD"/>
    <x v="829"/>
    <n v="1456120800"/>
    <d v="2016-02-28T06:00: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x v="921"/>
    <x v="1"/>
    <s v="USD"/>
    <x v="830"/>
    <n v="1437714000"/>
    <d v="2015-07-31T05:00: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x v="922"/>
    <x v="1"/>
    <s v="USD"/>
    <x v="831"/>
    <n v="1563771600"/>
    <d v="2019-07-25T05:00: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x v="923"/>
    <x v="1"/>
    <s v="USD"/>
    <x v="832"/>
    <n v="1448517600"/>
    <d v="2015-12-05T06:00: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x v="924"/>
    <x v="1"/>
    <s v="USD"/>
    <x v="833"/>
    <n v="1528779600"/>
    <d v="2018-07-18T05:00: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x v="925"/>
    <x v="1"/>
    <s v="USD"/>
    <x v="834"/>
    <n v="1304744400"/>
    <d v="2011-05-24T05:00: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x v="926"/>
    <x v="0"/>
    <s v="CAD"/>
    <x v="835"/>
    <n v="1354341600"/>
    <d v="2012-12-23T06:00: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x v="927"/>
    <x v="1"/>
    <s v="USD"/>
    <x v="836"/>
    <n v="1294552800"/>
    <d v="2011-02-13T06:00: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x v="928"/>
    <x v="2"/>
    <s v="AUD"/>
    <x v="837"/>
    <n v="1295935200"/>
    <d v="2011-01-28T06:00: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x v="929"/>
    <x v="1"/>
    <s v="USD"/>
    <x v="219"/>
    <n v="1411534800"/>
    <d v="2014-10-29T05:00: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x v="930"/>
    <x v="2"/>
    <s v="AUD"/>
    <x v="365"/>
    <n v="1486706400"/>
    <d v="2017-03-01T06:00: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x v="931"/>
    <x v="1"/>
    <s v="USD"/>
    <x v="838"/>
    <n v="1333602000"/>
    <d v="2012-04-20T05:00: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x v="932"/>
    <x v="1"/>
    <s v="USD"/>
    <x v="839"/>
    <n v="1308200400"/>
    <d v="2011-06-18T05:00: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x v="933"/>
    <x v="1"/>
    <s v="USD"/>
    <x v="840"/>
    <n v="1411707600"/>
    <d v="2014-10-03T05:00: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x v="934"/>
    <x v="1"/>
    <s v="USD"/>
    <x v="841"/>
    <n v="1418364000"/>
    <d v="2014-12-22T06:00: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x v="935"/>
    <x v="1"/>
    <s v="USD"/>
    <x v="842"/>
    <n v="1429333200"/>
    <d v="2015-05-07T05:00: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x v="298"/>
    <x v="1"/>
    <s v="USD"/>
    <x v="843"/>
    <n v="1555390800"/>
    <d v="2019-04-21T05:00: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x v="936"/>
    <x v="1"/>
    <s v="USD"/>
    <x v="844"/>
    <n v="1482732000"/>
    <d v="2016-12-27T06:00: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x v="937"/>
    <x v="1"/>
    <s v="USD"/>
    <x v="845"/>
    <n v="1470718800"/>
    <d v="2016-08-23T05:00: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x v="938"/>
    <x v="1"/>
    <s v="USD"/>
    <x v="846"/>
    <n v="1450591200"/>
    <d v="2016-01-25T06:00: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x v="939"/>
    <x v="2"/>
    <s v="AUD"/>
    <x v="110"/>
    <n v="1348290000"/>
    <d v="2012-10-16T05:00: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x v="940"/>
    <x v="1"/>
    <s v="USD"/>
    <x v="847"/>
    <n v="1353823200"/>
    <d v="2012-11-27T06:00: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x v="941"/>
    <x v="1"/>
    <s v="USD"/>
    <x v="848"/>
    <n v="1450764000"/>
    <d v="2015-12-26T06:00: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x v="942"/>
    <x v="1"/>
    <s v="USD"/>
    <x v="849"/>
    <n v="1329372000"/>
    <d v="2012-02-19T06:00: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x v="943"/>
    <x v="1"/>
    <s v="USD"/>
    <x v="780"/>
    <n v="1277096400"/>
    <d v="2010-07-13T05:00: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x v="944"/>
    <x v="1"/>
    <s v="USD"/>
    <x v="140"/>
    <n v="1277701200"/>
    <d v="2010-07-26T05:00: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x v="945"/>
    <x v="1"/>
    <s v="USD"/>
    <x v="850"/>
    <n v="1454911200"/>
    <d v="2016-03-16T05:00: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x v="946"/>
    <x v="1"/>
    <s v="USD"/>
    <x v="851"/>
    <n v="1297922400"/>
    <d v="2011-02-21T06:00: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x v="947"/>
    <x v="1"/>
    <s v="USD"/>
    <x v="852"/>
    <n v="1384408800"/>
    <d v="2013-12-05T06:00: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x v="948"/>
    <x v="6"/>
    <s v="EUR"/>
    <x v="853"/>
    <n v="1299304800"/>
    <d v="2011-03-11T06:00: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x v="949"/>
    <x v="1"/>
    <s v="USD"/>
    <x v="854"/>
    <n v="1431320400"/>
    <d v="2015-05-16T05:00: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x v="950"/>
    <x v="4"/>
    <s v="GBP"/>
    <x v="67"/>
    <n v="1264399200"/>
    <d v="2010-03-06T06:00: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x v="951"/>
    <x v="1"/>
    <s v="USD"/>
    <x v="855"/>
    <n v="1497502800"/>
    <d v="2017-06-17T05:00: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x v="952"/>
    <x v="1"/>
    <s v="USD"/>
    <x v="107"/>
    <n v="1333688400"/>
    <d v="2012-05-13T05:00: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x v="953"/>
    <x v="1"/>
    <s v="USD"/>
    <x v="344"/>
    <n v="1293861600"/>
    <d v="2011-01-16T06:00: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x v="954"/>
    <x v="1"/>
    <s v="USD"/>
    <x v="856"/>
    <n v="1576994400"/>
    <d v="2019-12-29T06:00: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x v="955"/>
    <x v="1"/>
    <s v="USD"/>
    <x v="857"/>
    <n v="1304917200"/>
    <d v="2011-05-10T05:00: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x v="956"/>
    <x v="1"/>
    <s v="USD"/>
    <x v="858"/>
    <n v="1381208400"/>
    <d v="2013-10-14T05:00: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x v="957"/>
    <x v="1"/>
    <s v="USD"/>
    <x v="859"/>
    <n v="1401685200"/>
    <d v="2014-06-11T05:00: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x v="958"/>
    <x v="1"/>
    <s v="USD"/>
    <x v="860"/>
    <n v="1291960800"/>
    <d v="2010-12-12T06:00: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x v="959"/>
    <x v="1"/>
    <s v="USD"/>
    <x v="170"/>
    <n v="1368853200"/>
    <d v="2013-05-19T05:00: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x v="960"/>
    <x v="1"/>
    <s v="USD"/>
    <x v="861"/>
    <n v="1448776800"/>
    <d v="2016-01-07T06:00: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x v="961"/>
    <x v="1"/>
    <s v="USD"/>
    <x v="862"/>
    <n v="1296194400"/>
    <d v="2011-02-03T06:00: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x v="962"/>
    <x v="1"/>
    <s v="USD"/>
    <x v="863"/>
    <n v="1517983200"/>
    <d v="2018-03-11T06:00: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x v="963"/>
    <x v="1"/>
    <s v="USD"/>
    <x v="864"/>
    <n v="1478930400"/>
    <d v="2016-12-04T06:00: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x v="964"/>
    <x v="4"/>
    <s v="GBP"/>
    <x v="527"/>
    <n v="1426395600"/>
    <d v="2015-03-21T05:00: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x v="965"/>
    <x v="1"/>
    <s v="USD"/>
    <x v="865"/>
    <n v="1446181200"/>
    <d v="2015-11-04T06:00: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x v="966"/>
    <x v="1"/>
    <s v="USD"/>
    <x v="866"/>
    <n v="1514181600"/>
    <d v="2018-01-27T06:00: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x v="967"/>
    <x v="1"/>
    <s v="USD"/>
    <x v="867"/>
    <n v="1311051600"/>
    <d v="2011-07-21T05:00: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x v="968"/>
    <x v="1"/>
    <s v="USD"/>
    <x v="868"/>
    <n v="1564894800"/>
    <d v="2019-08-19T05:00: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x v="969"/>
    <x v="1"/>
    <s v="USD"/>
    <x v="105"/>
    <n v="1567918800"/>
    <d v="2019-10-04T05:00: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x v="970"/>
    <x v="1"/>
    <s v="USD"/>
    <x v="481"/>
    <n v="1386309600"/>
    <d v="2014-01-01T06:00: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x v="971"/>
    <x v="1"/>
    <s v="USD"/>
    <x v="253"/>
    <n v="1301979600"/>
    <d v="2011-04-19T05:00: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x v="972"/>
    <x v="1"/>
    <s v="USD"/>
    <x v="869"/>
    <n v="1493269200"/>
    <d v="2017-05-11T05:00: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x v="973"/>
    <x v="1"/>
    <s v="USD"/>
    <x v="864"/>
    <n v="1478930400"/>
    <d v="2016-12-03T06:00: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x v="974"/>
    <x v="1"/>
    <s v="USD"/>
    <x v="843"/>
    <n v="1555390800"/>
    <d v="2019-04-21T05:00: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x v="975"/>
    <x v="1"/>
    <s v="USD"/>
    <x v="289"/>
    <n v="1456984800"/>
    <d v="2016-03-25T05:00: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x v="976"/>
    <x v="1"/>
    <s v="USD"/>
    <x v="870"/>
    <n v="1411621200"/>
    <d v="2014-09-29T05:00: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x v="977"/>
    <x v="1"/>
    <s v="USD"/>
    <x v="871"/>
    <n v="1525669200"/>
    <d v="2018-05-21T05:00: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x v="978"/>
    <x v="6"/>
    <s v="EUR"/>
    <x v="872"/>
    <n v="1450936800"/>
    <d v="2016-01-10T06:00: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x v="979"/>
    <x v="1"/>
    <s v="USD"/>
    <x v="873"/>
    <n v="1413522000"/>
    <d v="2014-10-23T05:00: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x v="980"/>
    <x v="1"/>
    <s v="USD"/>
    <x v="874"/>
    <n v="1541307600"/>
    <d v="2018-12-03T06:00: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x v="981"/>
    <x v="1"/>
    <s v="USD"/>
    <x v="875"/>
    <n v="1357106400"/>
    <d v="2013-02-01T06:00: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x v="982"/>
    <x v="6"/>
    <s v="EUR"/>
    <x v="876"/>
    <n v="1390197600"/>
    <d v="2014-01-25T06:00: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x v="983"/>
    <x v="1"/>
    <s v="USD"/>
    <x v="877"/>
    <n v="1265868000"/>
    <d v="2010-02-25T06:00: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x v="984"/>
    <x v="1"/>
    <s v="USD"/>
    <x v="878"/>
    <n v="1467176400"/>
    <d v="2016-07-06T05:00:00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39032F-4EC4-4522-AA8A-F6310705E60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F15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dataField="1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Average Donation" fld="8" subtotal="count" baseField="0" baseItem="0"/>
  </dataFields>
  <chartFormats count="8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F5FB66-8F51-4A05-B223-C56CC4CF61B9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dataField="1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Average Donation" fld="8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BE8C55-E93F-447F-A5CA-79DF957FF272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dataField="1" showAll="0">
      <items count="986">
        <item x="0"/>
        <item x="100"/>
        <item x="50"/>
        <item x="248"/>
        <item x="446"/>
        <item x="298"/>
        <item x="420"/>
        <item x="364"/>
        <item x="850"/>
        <item x="897"/>
        <item x="568"/>
        <item x="709"/>
        <item x="657"/>
        <item x="665"/>
        <item x="819"/>
        <item x="403"/>
        <item x="714"/>
        <item x="268"/>
        <item x="726"/>
        <item x="277"/>
        <item x="283"/>
        <item x="171"/>
        <item x="902"/>
        <item x="324"/>
        <item x="854"/>
        <item x="122"/>
        <item x="970"/>
        <item x="247"/>
        <item x="563"/>
        <item x="549"/>
        <item x="969"/>
        <item x="745"/>
        <item x="352"/>
        <item x="900"/>
        <item x="753"/>
        <item x="264"/>
        <item x="415"/>
        <item x="43"/>
        <item x="690"/>
        <item x="466"/>
        <item x="98"/>
        <item x="493"/>
        <item x="729"/>
        <item x="604"/>
        <item x="638"/>
        <item x="130"/>
        <item x="972"/>
        <item x="710"/>
        <item x="791"/>
        <item x="208"/>
        <item x="521"/>
        <item x="453"/>
        <item x="410"/>
        <item x="447"/>
        <item x="67"/>
        <item x="660"/>
        <item x="837"/>
        <item x="58"/>
        <item x="388"/>
        <item x="349"/>
        <item x="735"/>
        <item x="146"/>
        <item x="517"/>
        <item x="442"/>
        <item x="367"/>
        <item x="640"/>
        <item x="223"/>
        <item x="262"/>
        <item x="411"/>
        <item x="684"/>
        <item x="622"/>
        <item x="59"/>
        <item x="325"/>
        <item x="492"/>
        <item x="930"/>
        <item x="741"/>
        <item x="117"/>
        <item x="774"/>
        <item x="8"/>
        <item x="894"/>
        <item x="523"/>
        <item x="152"/>
        <item x="216"/>
        <item x="645"/>
        <item x="102"/>
        <item x="394"/>
        <item x="312"/>
        <item x="183"/>
        <item x="57"/>
        <item x="907"/>
        <item x="486"/>
        <item x="731"/>
        <item x="759"/>
        <item x="861"/>
        <item x="817"/>
        <item x="185"/>
        <item x="269"/>
        <item x="792"/>
        <item x="888"/>
        <item x="52"/>
        <item x="844"/>
        <item x="784"/>
        <item x="723"/>
        <item x="618"/>
        <item x="177"/>
        <item x="766"/>
        <item x="828"/>
        <item x="762"/>
        <item x="931"/>
        <item x="341"/>
        <item x="770"/>
        <item x="982"/>
        <item x="291"/>
        <item x="482"/>
        <item x="918"/>
        <item x="826"/>
        <item x="971"/>
        <item x="565"/>
        <item x="112"/>
        <item x="33"/>
        <item x="26"/>
        <item x="602"/>
        <item x="191"/>
        <item x="439"/>
        <item x="197"/>
        <item x="42"/>
        <item x="293"/>
        <item x="501"/>
        <item x="162"/>
        <item x="668"/>
        <item x="511"/>
        <item x="440"/>
        <item x="740"/>
        <item x="966"/>
        <item x="278"/>
        <item x="934"/>
        <item x="869"/>
        <item x="451"/>
        <item x="744"/>
        <item x="863"/>
        <item x="498"/>
        <item x="190"/>
        <item x="95"/>
        <item x="184"/>
        <item x="322"/>
        <item x="906"/>
        <item x="271"/>
        <item x="546"/>
        <item x="320"/>
        <item x="639"/>
        <item x="495"/>
        <item x="32"/>
        <item x="249"/>
        <item x="258"/>
        <item x="311"/>
        <item x="24"/>
        <item x="460"/>
        <item x="233"/>
        <item x="180"/>
        <item x="218"/>
        <item x="538"/>
        <item x="297"/>
        <item x="670"/>
        <item x="471"/>
        <item x="286"/>
        <item x="672"/>
        <item x="287"/>
        <item x="83"/>
        <item x="211"/>
        <item x="908"/>
        <item x="274"/>
        <item x="600"/>
        <item x="738"/>
        <item x="947"/>
        <item x="374"/>
        <item x="473"/>
        <item x="872"/>
        <item x="182"/>
        <item x="520"/>
        <item x="381"/>
        <item x="412"/>
        <item x="346"/>
        <item x="78"/>
        <item x="299"/>
        <item x="755"/>
        <item x="950"/>
        <item x="307"/>
        <item x="846"/>
        <item x="572"/>
        <item x="870"/>
        <item x="875"/>
        <item x="392"/>
        <item x="167"/>
        <item x="174"/>
        <item x="797"/>
        <item x="389"/>
        <item x="860"/>
        <item x="213"/>
        <item x="666"/>
        <item x="315"/>
        <item x="240"/>
        <item x="683"/>
        <item x="481"/>
        <item x="795"/>
        <item x="981"/>
        <item x="201"/>
        <item x="763"/>
        <item x="941"/>
        <item x="241"/>
        <item x="591"/>
        <item x="808"/>
        <item x="132"/>
        <item x="948"/>
        <item x="946"/>
        <item x="582"/>
        <item x="292"/>
        <item x="823"/>
        <item x="115"/>
        <item x="435"/>
        <item x="164"/>
        <item x="534"/>
        <item x="707"/>
        <item x="789"/>
        <item x="503"/>
        <item x="658"/>
        <item x="54"/>
        <item x="893"/>
        <item x="644"/>
        <item x="19"/>
        <item x="328"/>
        <item x="178"/>
        <item x="937"/>
        <item x="606"/>
        <item x="786"/>
        <item x="235"/>
        <item x="49"/>
        <item x="18"/>
        <item x="450"/>
        <item x="852"/>
        <item x="976"/>
        <item x="397"/>
        <item x="46"/>
        <item x="916"/>
        <item x="192"/>
        <item x="935"/>
        <item x="135"/>
        <item x="136"/>
        <item x="147"/>
        <item x="892"/>
        <item x="588"/>
        <item x="357"/>
        <item x="667"/>
        <item x="390"/>
        <item x="414"/>
        <item x="348"/>
        <item x="878"/>
        <item x="742"/>
        <item x="331"/>
        <item x="125"/>
        <item x="422"/>
        <item x="377"/>
        <item x="47"/>
        <item x="220"/>
        <item x="673"/>
        <item x="800"/>
        <item x="575"/>
        <item x="79"/>
        <item x="31"/>
        <item x="393"/>
        <item x="557"/>
        <item x="94"/>
        <item x="527"/>
        <item x="480"/>
        <item x="310"/>
        <item x="630"/>
        <item x="890"/>
        <item x="260"/>
        <item x="355"/>
        <item x="747"/>
        <item x="406"/>
        <item x="123"/>
        <item x="555"/>
        <item x="382"/>
        <item x="648"/>
        <item x="371"/>
        <item x="584"/>
        <item x="889"/>
        <item x="317"/>
        <item x="702"/>
        <item x="610"/>
        <item x="467"/>
        <item x="417"/>
        <item x="472"/>
        <item x="207"/>
        <item x="944"/>
        <item x="780"/>
        <item x="490"/>
        <item x="917"/>
        <item x="581"/>
        <item x="109"/>
        <item x="272"/>
        <item x="195"/>
        <item x="433"/>
        <item x="680"/>
        <item x="265"/>
        <item x="914"/>
        <item x="222"/>
        <item x="151"/>
        <item x="567"/>
        <item x="281"/>
        <item x="776"/>
        <item x="787"/>
        <item x="504"/>
        <item x="842"/>
        <item x="436"/>
        <item x="598"/>
        <item x="48"/>
        <item x="627"/>
        <item x="508"/>
        <item x="974"/>
        <item x="316"/>
        <item x="760"/>
        <item x="560"/>
        <item x="526"/>
        <item x="326"/>
        <item x="418"/>
        <item x="455"/>
        <item x="261"/>
        <item x="576"/>
        <item x="552"/>
        <item x="880"/>
        <item x="754"/>
        <item x="843"/>
        <item x="437"/>
        <item x="785"/>
        <item x="891"/>
        <item x="232"/>
        <item x="432"/>
        <item x="951"/>
        <item x="219"/>
        <item x="887"/>
        <item x="756"/>
        <item x="165"/>
        <item x="530"/>
        <item x="80"/>
        <item x="798"/>
        <item x="628"/>
        <item x="984"/>
        <item x="399"/>
        <item x="454"/>
        <item x="617"/>
        <item x="556"/>
        <item x="101"/>
        <item x="676"/>
        <item x="74"/>
        <item x="266"/>
        <item x="694"/>
        <item x="608"/>
        <item x="76"/>
        <item x="253"/>
        <item x="536"/>
        <item x="39"/>
        <item x="848"/>
        <item x="857"/>
        <item x="881"/>
        <item x="925"/>
        <item x="160"/>
        <item x="599"/>
        <item x="904"/>
        <item x="90"/>
        <item x="463"/>
        <item x="259"/>
        <item x="871"/>
        <item x="957"/>
        <item x="62"/>
        <item x="811"/>
        <item x="635"/>
        <item x="161"/>
        <item x="650"/>
        <item x="768"/>
        <item x="956"/>
        <item x="510"/>
        <item x="68"/>
        <item x="181"/>
        <item x="176"/>
        <item x="647"/>
        <item x="474"/>
        <item x="368"/>
        <item x="139"/>
        <item x="53"/>
        <item x="372"/>
        <item x="314"/>
        <item x="360"/>
        <item x="646"/>
        <item x="497"/>
        <item x="544"/>
        <item x="625"/>
        <item x="150"/>
        <item x="788"/>
        <item x="434"/>
        <item x="558"/>
        <item x="246"/>
        <item x="6"/>
        <item x="562"/>
        <item x="401"/>
        <item x="209"/>
        <item x="141"/>
        <item x="541"/>
        <item x="717"/>
        <item x="65"/>
        <item x="586"/>
        <item x="86"/>
        <item x="204"/>
        <item x="737"/>
        <item x="282"/>
        <item x="960"/>
        <item x="28"/>
        <item x="215"/>
        <item x="752"/>
        <item x="531"/>
        <item x="597"/>
        <item x="514"/>
        <item x="594"/>
        <item x="413"/>
        <item x="688"/>
        <item x="378"/>
        <item x="10"/>
        <item x="424"/>
        <item x="836"/>
        <item x="120"/>
        <item x="512"/>
        <item x="441"/>
        <item x="553"/>
        <item x="202"/>
        <item x="230"/>
        <item x="611"/>
        <item x="525"/>
        <item x="528"/>
        <item x="356"/>
        <item x="254"/>
        <item x="830"/>
        <item x="334"/>
        <item x="70"/>
        <item x="579"/>
        <item x="803"/>
        <item x="818"/>
        <item x="824"/>
        <item x="7"/>
        <item x="465"/>
        <item x="915"/>
        <item x="821"/>
        <item x="227"/>
        <item x="96"/>
        <item x="319"/>
        <item x="691"/>
        <item x="295"/>
        <item x="426"/>
        <item x="708"/>
        <item x="814"/>
        <item x="305"/>
        <item x="244"/>
        <item x="140"/>
        <item x="573"/>
        <item x="727"/>
        <item x="345"/>
        <item x="502"/>
        <item x="686"/>
        <item x="396"/>
        <item x="376"/>
        <item x="103"/>
        <item x="457"/>
        <item x="226"/>
        <item x="578"/>
        <item x="595"/>
        <item x="585"/>
        <item x="746"/>
        <item x="899"/>
        <item x="809"/>
        <item x="655"/>
        <item x="131"/>
        <item x="592"/>
        <item x="491"/>
        <item x="767"/>
        <item x="772"/>
        <item x="280"/>
        <item x="416"/>
        <item x="624"/>
        <item x="36"/>
        <item x="699"/>
        <item x="400"/>
        <item x="663"/>
        <item x="459"/>
        <item x="238"/>
        <item x="243"/>
        <item x="21"/>
        <item x="677"/>
        <item x="193"/>
        <item x="569"/>
        <item x="119"/>
        <item x="620"/>
        <item x="365"/>
        <item x="149"/>
        <item x="296"/>
        <item x="343"/>
        <item x="816"/>
        <item x="629"/>
        <item x="428"/>
        <item x="873"/>
        <item x="868"/>
        <item x="56"/>
        <item x="375"/>
        <item x="263"/>
        <item x="203"/>
        <item x="685"/>
        <item x="519"/>
        <item x="506"/>
        <item x="487"/>
        <item x="777"/>
        <item x="155"/>
        <item x="589"/>
        <item x="681"/>
        <item x="475"/>
        <item x="953"/>
        <item x="290"/>
        <item x="64"/>
        <item x="110"/>
        <item x="927"/>
        <item x="359"/>
        <item x="574"/>
        <item x="782"/>
        <item x="621"/>
        <item x="943"/>
        <item x="256"/>
        <item x="704"/>
        <item x="9"/>
        <item x="856"/>
        <item x="548"/>
        <item x="841"/>
        <item x="593"/>
        <item x="279"/>
        <item x="25"/>
        <item x="210"/>
        <item x="304"/>
        <item x="720"/>
        <item x="661"/>
        <item x="793"/>
        <item x="607"/>
        <item x="398"/>
        <item x="156"/>
        <item x="874"/>
        <item x="758"/>
        <item x="933"/>
        <item x="623"/>
        <item x="336"/>
        <item x="166"/>
        <item x="615"/>
        <item x="198"/>
        <item x="779"/>
        <item x="72"/>
        <item x="815"/>
        <item x="980"/>
        <item x="187"/>
        <item x="444"/>
        <item x="701"/>
        <item x="438"/>
        <item x="285"/>
        <item x="380"/>
        <item x="40"/>
        <item x="783"/>
        <item x="242"/>
        <item x="38"/>
        <item x="773"/>
        <item x="605"/>
        <item x="5"/>
        <item x="234"/>
        <item x="921"/>
        <item x="107"/>
        <item x="154"/>
        <item x="840"/>
        <item x="805"/>
        <item x="652"/>
        <item x="879"/>
        <item x="237"/>
        <item x="973"/>
        <item x="478"/>
        <item x="289"/>
        <item x="634"/>
        <item x="654"/>
        <item x="885"/>
        <item x="145"/>
        <item x="339"/>
        <item x="952"/>
        <item x="539"/>
        <item x="488"/>
        <item x="329"/>
        <item x="849"/>
        <item x="962"/>
        <item x="847"/>
        <item x="903"/>
        <item x="838"/>
        <item x="876"/>
        <item x="257"/>
        <item x="168"/>
        <item x="423"/>
        <item x="370"/>
        <item x="542"/>
        <item x="361"/>
        <item x="675"/>
        <item x="404"/>
        <item x="771"/>
        <item x="127"/>
        <item x="559"/>
        <item x="750"/>
        <item x="159"/>
        <item x="845"/>
        <item x="659"/>
        <item x="77"/>
        <item x="200"/>
        <item x="898"/>
        <item x="596"/>
        <item x="867"/>
        <item x="494"/>
        <item x="587"/>
        <item x="128"/>
        <item x="138"/>
        <item x="922"/>
        <item x="543"/>
        <item x="302"/>
        <item x="323"/>
        <item x="839"/>
        <item x="564"/>
        <item x="968"/>
        <item x="612"/>
        <item x="425"/>
        <item x="651"/>
        <item x="350"/>
        <item x="601"/>
        <item x="251"/>
        <item x="719"/>
        <item x="273"/>
        <item x="967"/>
        <item x="862"/>
        <item x="831"/>
        <item x="802"/>
        <item x="179"/>
        <item x="61"/>
        <item x="196"/>
        <item x="270"/>
        <item x="456"/>
        <item x="229"/>
        <item x="169"/>
        <item x="321"/>
        <item x="697"/>
        <item x="529"/>
        <item x="87"/>
        <item x="429"/>
        <item x="671"/>
        <item x="82"/>
        <item x="796"/>
        <item x="829"/>
        <item x="483"/>
        <item x="812"/>
        <item x="825"/>
        <item x="910"/>
        <item x="858"/>
        <item x="337"/>
        <item x="469"/>
        <item x="932"/>
        <item x="865"/>
        <item x="421"/>
        <item x="513"/>
        <item x="369"/>
        <item x="712"/>
        <item x="949"/>
        <item x="725"/>
        <item x="964"/>
        <item x="15"/>
        <item x="60"/>
        <item x="34"/>
        <item x="22"/>
        <item x="945"/>
        <item x="721"/>
        <item x="609"/>
        <item x="71"/>
        <item x="353"/>
        <item x="518"/>
        <item x="711"/>
        <item x="75"/>
        <item x="642"/>
        <item x="443"/>
        <item x="790"/>
        <item x="613"/>
        <item x="144"/>
        <item x="129"/>
        <item x="379"/>
        <item x="116"/>
        <item x="212"/>
        <item x="764"/>
        <item x="751"/>
        <item x="923"/>
        <item x="449"/>
        <item x="333"/>
        <item x="479"/>
        <item x="728"/>
        <item x="700"/>
        <item x="301"/>
        <item x="133"/>
        <item x="405"/>
        <item x="637"/>
        <item x="221"/>
        <item x="979"/>
        <item x="386"/>
        <item x="853"/>
        <item x="522"/>
        <item x="743"/>
        <item x="330"/>
        <item x="294"/>
        <item x="656"/>
        <item x="813"/>
        <item x="338"/>
        <item x="104"/>
        <item x="913"/>
        <item x="385"/>
        <item x="89"/>
        <item x="387"/>
        <item x="55"/>
        <item x="275"/>
        <item x="126"/>
        <item x="749"/>
        <item x="590"/>
        <item x="810"/>
        <item x="217"/>
        <item x="703"/>
        <item x="614"/>
        <item x="884"/>
        <item x="430"/>
        <item x="524"/>
        <item x="255"/>
        <item x="713"/>
        <item x="85"/>
        <item x="583"/>
        <item x="199"/>
        <item x="99"/>
        <item x="954"/>
        <item x="715"/>
        <item x="919"/>
        <item x="718"/>
        <item x="961"/>
        <item x="696"/>
        <item x="81"/>
        <item x="1"/>
        <item x="540"/>
        <item x="616"/>
        <item x="535"/>
        <item x="928"/>
        <item x="905"/>
        <item x="832"/>
        <item x="716"/>
        <item x="509"/>
        <item x="827"/>
        <item x="926"/>
        <item x="959"/>
        <item x="619"/>
        <item x="373"/>
        <item x="963"/>
        <item x="570"/>
        <item x="29"/>
        <item x="533"/>
        <item x="566"/>
        <item x="14"/>
        <item x="137"/>
        <item x="303"/>
        <item x="938"/>
        <item x="351"/>
        <item x="822"/>
        <item x="45"/>
        <item x="118"/>
        <item x="462"/>
        <item x="942"/>
        <item x="113"/>
        <item x="452"/>
        <item x="134"/>
        <item x="505"/>
        <item x="153"/>
        <item x="106"/>
        <item x="366"/>
        <item x="807"/>
        <item x="186"/>
        <item x="674"/>
        <item x="35"/>
        <item x="724"/>
        <item x="580"/>
        <item x="547"/>
        <item x="653"/>
        <item x="252"/>
        <item x="276"/>
        <item x="231"/>
        <item x="765"/>
        <item x="687"/>
        <item x="383"/>
        <item x="206"/>
        <item x="695"/>
        <item x="940"/>
        <item x="419"/>
        <item x="955"/>
        <item x="781"/>
        <item x="340"/>
        <item x="851"/>
        <item x="643"/>
        <item x="245"/>
        <item x="507"/>
        <item x="224"/>
        <item x="448"/>
        <item x="142"/>
        <item x="571"/>
        <item x="859"/>
        <item x="300"/>
        <item x="649"/>
        <item x="205"/>
        <item x="51"/>
        <item x="308"/>
        <item x="632"/>
        <item x="395"/>
        <item x="4"/>
        <item x="476"/>
        <item x="732"/>
        <item x="407"/>
        <item x="228"/>
        <item x="342"/>
        <item x="499"/>
        <item x="2"/>
        <item x="977"/>
        <item x="384"/>
        <item x="172"/>
        <item x="288"/>
        <item x="939"/>
        <item x="669"/>
        <item x="909"/>
        <item x="983"/>
        <item x="318"/>
        <item x="445"/>
        <item x="464"/>
        <item x="484"/>
        <item x="978"/>
        <item x="835"/>
        <item x="267"/>
        <item x="736"/>
        <item x="124"/>
        <item x="489"/>
        <item x="327"/>
        <item x="775"/>
        <item x="515"/>
        <item x="239"/>
        <item x="706"/>
        <item x="833"/>
        <item x="936"/>
        <item x="188"/>
        <item x="678"/>
        <item x="896"/>
        <item x="551"/>
        <item x="12"/>
        <item x="778"/>
        <item x="886"/>
        <item x="866"/>
        <item x="855"/>
        <item x="470"/>
        <item x="603"/>
        <item x="864"/>
        <item x="698"/>
        <item x="3"/>
        <item x="911"/>
        <item x="105"/>
        <item x="641"/>
        <item x="354"/>
        <item x="636"/>
        <item x="730"/>
        <item x="882"/>
        <item x="631"/>
        <item x="313"/>
        <item x="958"/>
        <item x="347"/>
        <item x="92"/>
        <item x="214"/>
        <item x="431"/>
        <item x="477"/>
        <item x="554"/>
        <item x="170"/>
        <item x="550"/>
        <item x="427"/>
        <item x="236"/>
        <item x="143"/>
        <item x="362"/>
        <item x="408"/>
        <item x="468"/>
        <item x="820"/>
        <item x="532"/>
        <item x="929"/>
        <item x="901"/>
        <item x="158"/>
        <item x="883"/>
        <item x="799"/>
        <item x="769"/>
        <item x="13"/>
        <item x="912"/>
        <item x="924"/>
        <item x="73"/>
        <item x="148"/>
        <item x="23"/>
        <item x="363"/>
        <item x="189"/>
        <item x="309"/>
        <item x="834"/>
        <item x="965"/>
        <item x="20"/>
        <item x="37"/>
        <item x="335"/>
        <item x="877"/>
        <item x="250"/>
        <item x="284"/>
        <item x="804"/>
        <item x="516"/>
        <item x="682"/>
        <item x="761"/>
        <item x="27"/>
        <item x="97"/>
        <item x="975"/>
        <item x="679"/>
        <item x="633"/>
        <item x="41"/>
        <item x="920"/>
        <item x="44"/>
        <item x="108"/>
        <item x="895"/>
        <item x="577"/>
        <item x="458"/>
        <item x="757"/>
        <item x="17"/>
        <item x="662"/>
        <item x="163"/>
        <item x="93"/>
        <item x="409"/>
        <item x="358"/>
        <item x="705"/>
        <item x="794"/>
        <item x="733"/>
        <item x="66"/>
        <item x="111"/>
        <item x="225"/>
        <item x="689"/>
        <item x="306"/>
        <item x="194"/>
        <item x="537"/>
        <item x="114"/>
        <item x="485"/>
        <item x="91"/>
        <item x="748"/>
        <item x="545"/>
        <item x="121"/>
        <item x="175"/>
        <item x="344"/>
        <item x="461"/>
        <item x="16"/>
        <item x="391"/>
        <item x="88"/>
        <item x="734"/>
        <item x="722"/>
        <item x="739"/>
        <item x="402"/>
        <item x="693"/>
        <item x="332"/>
        <item x="664"/>
        <item x="806"/>
        <item x="84"/>
        <item x="626"/>
        <item x="63"/>
        <item x="561"/>
        <item x="692"/>
        <item x="500"/>
        <item x="69"/>
        <item x="173"/>
        <item x="30"/>
        <item x="11"/>
        <item x="801"/>
        <item x="157"/>
        <item x="496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22" hier="-1"/>
    <pageField fld="18" hier="-1"/>
  </pageFields>
  <dataFields count="1">
    <dataField name="Count of Average Donation" fld="8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85AB6-C814-4BD4-B2C4-E1FD2B6DFBBD}" name="Table1" displayName="Table1" ref="M1:N1001" totalsRowShown="0" headerRowDxfId="20">
  <autoFilter ref="M1:N1001" xr:uid="{FDC85AB6-C814-4BD4-B2C4-E1FD2B6DFBBD}"/>
  <tableColumns count="2">
    <tableColumn id="1" xr3:uid="{B109D334-BFDF-4FD8-BEEE-10BA284D317C}" name="goal"/>
    <tableColumn id="2" xr3:uid="{31CA3050-59A4-4A5E-AF47-C790D2DDFD48}" name="out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I1" workbookViewId="0">
      <pane ySplit="1" topLeftCell="A2" activePane="bottomLeft" state="frozen"/>
      <selection pane="bottomLeft" activeCell="U3" sqref="U3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1" customWidth="1"/>
    <col min="6" max="6" width="15.09765625" customWidth="1"/>
    <col min="8" max="8" width="13" bestFit="1" customWidth="1"/>
    <col min="9" max="9" width="13" customWidth="1"/>
    <col min="18" max="18" width="28" bestFit="1" customWidth="1"/>
    <col min="19" max="19" width="17.796875" customWidth="1"/>
    <col min="20" max="20" width="16" customWidth="1"/>
  </cols>
  <sheetData>
    <row r="1" spans="1:20" s="2" customFormat="1" x14ac:dyDescent="0.3">
      <c r="A1" s="2" t="s">
        <v>2027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2029</v>
      </c>
      <c r="G1" s="2" t="s">
        <v>4</v>
      </c>
      <c r="H1" s="2" t="s">
        <v>5</v>
      </c>
      <c r="I1" s="2" t="s">
        <v>2030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2071</v>
      </c>
      <c r="O1" s="2" t="s">
        <v>2072</v>
      </c>
      <c r="P1" s="2" t="s">
        <v>10</v>
      </c>
      <c r="Q1" s="2" t="s">
        <v>11</v>
      </c>
      <c r="R1" s="2" t="s">
        <v>2028</v>
      </c>
      <c r="S1" s="2" t="s">
        <v>2031</v>
      </c>
      <c r="T1" s="2" t="s">
        <v>2032</v>
      </c>
    </row>
    <row r="2" spans="1:20" ht="18" x14ac:dyDescent="0.45">
      <c r="A2">
        <v>0</v>
      </c>
      <c r="B2" t="s">
        <v>12</v>
      </c>
      <c r="C2" s="1" t="s">
        <v>13</v>
      </c>
      <c r="D2">
        <v>100</v>
      </c>
      <c r="E2">
        <v>0</v>
      </c>
      <c r="F2">
        <f>ROUND(E2/D2*100,0)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7">
        <f t="shared" ref="N2:N65" si="0">(((L2/60)/60)/24)+DATE(1970,1,1)</f>
        <v>42336.25</v>
      </c>
      <c r="O2" s="8">
        <f t="shared" ref="O2:O65" si="1"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s="4" t="str">
        <v>food trucks</v>
      </c>
    </row>
    <row r="3" spans="1:20" ht="18" x14ac:dyDescent="0.45">
      <c r="A3">
        <v>1</v>
      </c>
      <c r="B3" t="s">
        <v>18</v>
      </c>
      <c r="C3" s="1" t="s">
        <v>19</v>
      </c>
      <c r="D3">
        <v>1400</v>
      </c>
      <c r="E3">
        <v>14560</v>
      </c>
      <c r="F3">
        <f t="shared" ref="F3:F66" si="2">ROUND(E3/D3*100,0)</f>
        <v>1040</v>
      </c>
      <c r="G3" t="s">
        <v>20</v>
      </c>
      <c r="H3">
        <v>158</v>
      </c>
      <c r="I3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7">
        <f t="shared" si="0"/>
        <v>41870.208333333336</v>
      </c>
      <c r="O3" s="8">
        <f t="shared" si="1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s="4" t="str">
        <v>rock</v>
      </c>
    </row>
    <row r="4" spans="1:20" ht="33" x14ac:dyDescent="0.45">
      <c r="A4">
        <v>2</v>
      </c>
      <c r="B4" t="s">
        <v>24</v>
      </c>
      <c r="C4" s="1" t="s">
        <v>25</v>
      </c>
      <c r="D4">
        <v>108400</v>
      </c>
      <c r="E4">
        <v>142523</v>
      </c>
      <c r="F4">
        <f t="shared" si="2"/>
        <v>131</v>
      </c>
      <c r="G4" t="s">
        <v>20</v>
      </c>
      <c r="H4">
        <v>1425</v>
      </c>
      <c r="I4">
        <f t="shared" ref="I4:I67" si="3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7">
        <f t="shared" si="0"/>
        <v>41595.25</v>
      </c>
      <c r="O4" s="8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s="4" t="str">
        <v>web</v>
      </c>
    </row>
    <row r="5" spans="1:20" ht="33" x14ac:dyDescent="0.45">
      <c r="A5">
        <v>3</v>
      </c>
      <c r="B5" t="s">
        <v>29</v>
      </c>
      <c r="C5" s="1" t="s">
        <v>30</v>
      </c>
      <c r="D5">
        <v>4200</v>
      </c>
      <c r="E5">
        <v>2477</v>
      </c>
      <c r="F5">
        <f t="shared" si="2"/>
        <v>59</v>
      </c>
      <c r="G5" t="s">
        <v>14</v>
      </c>
      <c r="H5">
        <v>24</v>
      </c>
      <c r="I5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7">
        <f t="shared" si="0"/>
        <v>43688.208333333328</v>
      </c>
      <c r="O5" s="8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s="4" t="str">
        <v>rock</v>
      </c>
    </row>
    <row r="6" spans="1:20" ht="18" x14ac:dyDescent="0.45">
      <c r="A6">
        <v>4</v>
      </c>
      <c r="B6" t="s">
        <v>31</v>
      </c>
      <c r="C6" s="1" t="s">
        <v>32</v>
      </c>
      <c r="D6">
        <v>7600</v>
      </c>
      <c r="E6">
        <v>5265</v>
      </c>
      <c r="F6">
        <f t="shared" si="2"/>
        <v>69</v>
      </c>
      <c r="G6" t="s">
        <v>14</v>
      </c>
      <c r="H6">
        <v>53</v>
      </c>
      <c r="I6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7">
        <f t="shared" si="0"/>
        <v>43485.25</v>
      </c>
      <c r="O6" s="8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s="4" t="str">
        <v>plays</v>
      </c>
    </row>
    <row r="7" spans="1:20" ht="18" x14ac:dyDescent="0.45">
      <c r="A7">
        <v>5</v>
      </c>
      <c r="B7" t="s">
        <v>34</v>
      </c>
      <c r="C7" s="1" t="s">
        <v>35</v>
      </c>
      <c r="D7">
        <v>7600</v>
      </c>
      <c r="E7">
        <v>13195</v>
      </c>
      <c r="F7">
        <f t="shared" si="2"/>
        <v>174</v>
      </c>
      <c r="G7" t="s">
        <v>20</v>
      </c>
      <c r="H7">
        <v>174</v>
      </c>
      <c r="I7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7">
        <f t="shared" si="0"/>
        <v>41149.208333333336</v>
      </c>
      <c r="O7" s="8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s="4" t="str">
        <v>plays</v>
      </c>
    </row>
    <row r="8" spans="1:20" ht="18" x14ac:dyDescent="0.45">
      <c r="A8">
        <v>6</v>
      </c>
      <c r="B8" t="s">
        <v>38</v>
      </c>
      <c r="C8" s="1" t="s">
        <v>39</v>
      </c>
      <c r="D8">
        <v>5200</v>
      </c>
      <c r="E8">
        <v>1090</v>
      </c>
      <c r="F8">
        <f t="shared" si="2"/>
        <v>21</v>
      </c>
      <c r="G8" t="s">
        <v>14</v>
      </c>
      <c r="H8">
        <v>18</v>
      </c>
      <c r="I8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7">
        <f t="shared" si="0"/>
        <v>42991.208333333328</v>
      </c>
      <c r="O8" s="8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s="4" t="str">
        <v>documentary</v>
      </c>
    </row>
    <row r="9" spans="1:20" ht="18" x14ac:dyDescent="0.45">
      <c r="A9">
        <v>7</v>
      </c>
      <c r="B9" t="s">
        <v>43</v>
      </c>
      <c r="C9" s="1" t="s">
        <v>44</v>
      </c>
      <c r="D9">
        <v>4500</v>
      </c>
      <c r="E9">
        <v>14741</v>
      </c>
      <c r="F9">
        <f t="shared" si="2"/>
        <v>328</v>
      </c>
      <c r="G9" t="s">
        <v>20</v>
      </c>
      <c r="H9">
        <v>227</v>
      </c>
      <c r="I9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7">
        <f t="shared" si="0"/>
        <v>42229.208333333328</v>
      </c>
      <c r="O9" s="8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s="4" t="str">
        <v>plays</v>
      </c>
    </row>
    <row r="10" spans="1:20" ht="18" x14ac:dyDescent="0.45">
      <c r="A10">
        <v>8</v>
      </c>
      <c r="B10" t="s">
        <v>45</v>
      </c>
      <c r="C10" s="1" t="s">
        <v>46</v>
      </c>
      <c r="D10">
        <v>110100</v>
      </c>
      <c r="E10">
        <v>21946</v>
      </c>
      <c r="F10">
        <f t="shared" si="2"/>
        <v>20</v>
      </c>
      <c r="G10" t="s">
        <v>47</v>
      </c>
      <c r="H10">
        <v>708</v>
      </c>
      <c r="I10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7">
        <f t="shared" si="0"/>
        <v>40399.208333333336</v>
      </c>
      <c r="O10" s="8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s="4" t="str">
        <v>plays</v>
      </c>
    </row>
    <row r="11" spans="1:20" ht="18" x14ac:dyDescent="0.45">
      <c r="A11">
        <v>9</v>
      </c>
      <c r="B11" t="s">
        <v>48</v>
      </c>
      <c r="C11" s="1" t="s">
        <v>49</v>
      </c>
      <c r="D11">
        <v>6200</v>
      </c>
      <c r="E11">
        <v>3208</v>
      </c>
      <c r="F11">
        <f t="shared" si="2"/>
        <v>52</v>
      </c>
      <c r="G11" t="s">
        <v>14</v>
      </c>
      <c r="H11">
        <v>44</v>
      </c>
      <c r="I11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7">
        <f t="shared" si="0"/>
        <v>41536.208333333336</v>
      </c>
      <c r="O11" s="8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s="4" t="str">
        <v>electric music</v>
      </c>
    </row>
    <row r="12" spans="1:20" ht="18" x14ac:dyDescent="0.45">
      <c r="A12">
        <v>10</v>
      </c>
      <c r="B12" t="s">
        <v>51</v>
      </c>
      <c r="C12" s="1" t="s">
        <v>52</v>
      </c>
      <c r="D12">
        <v>5200</v>
      </c>
      <c r="E12">
        <v>13838</v>
      </c>
      <c r="F12">
        <f t="shared" si="2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7">
        <f t="shared" si="0"/>
        <v>40404.208333333336</v>
      </c>
      <c r="O12" s="8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s="4" t="str">
        <v>drama</v>
      </c>
    </row>
    <row r="13" spans="1:20" ht="33" x14ac:dyDescent="0.45">
      <c r="A13">
        <v>11</v>
      </c>
      <c r="B13" t="s">
        <v>54</v>
      </c>
      <c r="C13" s="1" t="s">
        <v>55</v>
      </c>
      <c r="D13">
        <v>6300</v>
      </c>
      <c r="E13">
        <v>3030</v>
      </c>
      <c r="F13">
        <f t="shared" si="2"/>
        <v>48</v>
      </c>
      <c r="G13" t="s">
        <v>14</v>
      </c>
      <c r="H13">
        <v>27</v>
      </c>
      <c r="I13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7">
        <f t="shared" si="0"/>
        <v>40442.208333333336</v>
      </c>
      <c r="O13" s="8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s="4" t="str">
        <v>plays</v>
      </c>
    </row>
    <row r="14" spans="1:20" ht="18" x14ac:dyDescent="0.45">
      <c r="A14">
        <v>12</v>
      </c>
      <c r="B14" t="s">
        <v>56</v>
      </c>
      <c r="C14" s="1" t="s">
        <v>57</v>
      </c>
      <c r="D14">
        <v>6300</v>
      </c>
      <c r="E14">
        <v>5629</v>
      </c>
      <c r="F14">
        <f t="shared" si="2"/>
        <v>89</v>
      </c>
      <c r="G14" t="s">
        <v>14</v>
      </c>
      <c r="H14">
        <v>55</v>
      </c>
      <c r="I14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7">
        <f t="shared" si="0"/>
        <v>43760.208333333328</v>
      </c>
      <c r="O14" s="8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s="4" t="str">
        <v>drama</v>
      </c>
    </row>
    <row r="15" spans="1:20" ht="33" x14ac:dyDescent="0.45">
      <c r="A15">
        <v>13</v>
      </c>
      <c r="B15" t="s">
        <v>58</v>
      </c>
      <c r="C15" s="1" t="s">
        <v>59</v>
      </c>
      <c r="D15">
        <v>4200</v>
      </c>
      <c r="E15">
        <v>10295</v>
      </c>
      <c r="F15">
        <f t="shared" si="2"/>
        <v>245</v>
      </c>
      <c r="G15" t="s">
        <v>20</v>
      </c>
      <c r="H15">
        <v>98</v>
      </c>
      <c r="I15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7">
        <f t="shared" si="0"/>
        <v>42532.208333333328</v>
      </c>
      <c r="O15" s="8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s="4" t="str">
        <v>indie rock</v>
      </c>
    </row>
    <row r="16" spans="1:20" ht="18" x14ac:dyDescent="0.45">
      <c r="A16">
        <v>14</v>
      </c>
      <c r="B16" t="s">
        <v>61</v>
      </c>
      <c r="C16" s="1" t="s">
        <v>62</v>
      </c>
      <c r="D16">
        <v>28200</v>
      </c>
      <c r="E16">
        <v>18829</v>
      </c>
      <c r="F16">
        <f t="shared" si="2"/>
        <v>67</v>
      </c>
      <c r="G16" t="s">
        <v>14</v>
      </c>
      <c r="H16">
        <v>200</v>
      </c>
      <c r="I16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7">
        <f t="shared" si="0"/>
        <v>40974.25</v>
      </c>
      <c r="O16" s="8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s="4" t="str">
        <v>indie rock</v>
      </c>
    </row>
    <row r="17" spans="1:20" ht="18" x14ac:dyDescent="0.45">
      <c r="A17">
        <v>15</v>
      </c>
      <c r="B17" t="s">
        <v>63</v>
      </c>
      <c r="C17" s="1" t="s">
        <v>64</v>
      </c>
      <c r="D17">
        <v>81200</v>
      </c>
      <c r="E17">
        <v>38414</v>
      </c>
      <c r="F17">
        <f t="shared" si="2"/>
        <v>47</v>
      </c>
      <c r="G17" t="s">
        <v>14</v>
      </c>
      <c r="H17">
        <v>452</v>
      </c>
      <c r="I17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7">
        <f t="shared" si="0"/>
        <v>43809.25</v>
      </c>
      <c r="O17" s="8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s="4" t="str">
        <v>wearables</v>
      </c>
    </row>
    <row r="18" spans="1:20" ht="18" x14ac:dyDescent="0.45">
      <c r="A18">
        <v>16</v>
      </c>
      <c r="B18" t="s">
        <v>66</v>
      </c>
      <c r="C18" s="1" t="s">
        <v>67</v>
      </c>
      <c r="D18">
        <v>1700</v>
      </c>
      <c r="E18">
        <v>11041</v>
      </c>
      <c r="F18">
        <f t="shared" si="2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7">
        <f t="shared" si="0"/>
        <v>41661.25</v>
      </c>
      <c r="O18" s="8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s="4" t="str">
        <v>nonfiction</v>
      </c>
    </row>
    <row r="19" spans="1:20" ht="18" x14ac:dyDescent="0.45">
      <c r="A19">
        <v>17</v>
      </c>
      <c r="B19" t="s">
        <v>69</v>
      </c>
      <c r="C19" s="1" t="s">
        <v>70</v>
      </c>
      <c r="D19">
        <v>84600</v>
      </c>
      <c r="E19">
        <v>134845</v>
      </c>
      <c r="F19">
        <f t="shared" si="2"/>
        <v>159</v>
      </c>
      <c r="G19" t="s">
        <v>20</v>
      </c>
      <c r="H19">
        <v>1249</v>
      </c>
      <c r="I19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7">
        <f t="shared" si="0"/>
        <v>40555.25</v>
      </c>
      <c r="O19" s="8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s="4" t="str">
        <v>animation</v>
      </c>
    </row>
    <row r="20" spans="1:20" ht="18" x14ac:dyDescent="0.45">
      <c r="A20">
        <v>18</v>
      </c>
      <c r="B20" t="s">
        <v>72</v>
      </c>
      <c r="C20" s="1" t="s">
        <v>73</v>
      </c>
      <c r="D20">
        <v>9100</v>
      </c>
      <c r="E20">
        <v>6089</v>
      </c>
      <c r="F20">
        <f t="shared" si="2"/>
        <v>67</v>
      </c>
      <c r="G20" t="s">
        <v>74</v>
      </c>
      <c r="H20">
        <v>135</v>
      </c>
      <c r="I20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7">
        <f t="shared" si="0"/>
        <v>43351.208333333328</v>
      </c>
      <c r="O20" s="8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s="4" t="str">
        <v>plays</v>
      </c>
    </row>
    <row r="21" spans="1:20" ht="18" x14ac:dyDescent="0.45">
      <c r="A21">
        <v>19</v>
      </c>
      <c r="B21" t="s">
        <v>75</v>
      </c>
      <c r="C21" s="1" t="s">
        <v>76</v>
      </c>
      <c r="D21">
        <v>62500</v>
      </c>
      <c r="E21">
        <v>30331</v>
      </c>
      <c r="F21">
        <f t="shared" si="2"/>
        <v>49</v>
      </c>
      <c r="G21" t="s">
        <v>14</v>
      </c>
      <c r="H21">
        <v>674</v>
      </c>
      <c r="I21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7">
        <f t="shared" si="0"/>
        <v>43528.25</v>
      </c>
      <c r="O21" s="8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s="4" t="str">
        <v>plays</v>
      </c>
    </row>
    <row r="22" spans="1:20" ht="18" x14ac:dyDescent="0.45">
      <c r="A22">
        <v>20</v>
      </c>
      <c r="B22" t="s">
        <v>77</v>
      </c>
      <c r="C22" s="1" t="s">
        <v>78</v>
      </c>
      <c r="D22">
        <v>131800</v>
      </c>
      <c r="E22">
        <v>147936</v>
      </c>
      <c r="F22">
        <f t="shared" si="2"/>
        <v>112</v>
      </c>
      <c r="G22" t="s">
        <v>20</v>
      </c>
      <c r="H22">
        <v>1396</v>
      </c>
      <c r="I22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7">
        <f t="shared" si="0"/>
        <v>41848.208333333336</v>
      </c>
      <c r="O22" s="8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s="4" t="str">
        <v>drama</v>
      </c>
    </row>
    <row r="23" spans="1:20" ht="18" x14ac:dyDescent="0.45">
      <c r="A23">
        <v>21</v>
      </c>
      <c r="B23" t="s">
        <v>79</v>
      </c>
      <c r="C23" s="1" t="s">
        <v>80</v>
      </c>
      <c r="D23">
        <v>94000</v>
      </c>
      <c r="E23">
        <v>38533</v>
      </c>
      <c r="F23">
        <f t="shared" si="2"/>
        <v>41</v>
      </c>
      <c r="G23" t="s">
        <v>14</v>
      </c>
      <c r="H23">
        <v>558</v>
      </c>
      <c r="I23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7">
        <f t="shared" si="0"/>
        <v>40770.208333333336</v>
      </c>
      <c r="O23" s="8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s="4" t="str">
        <v>plays</v>
      </c>
    </row>
    <row r="24" spans="1:20" ht="18" x14ac:dyDescent="0.45">
      <c r="A24">
        <v>22</v>
      </c>
      <c r="B24" t="s">
        <v>81</v>
      </c>
      <c r="C24" s="1" t="s">
        <v>82</v>
      </c>
      <c r="D24">
        <v>59100</v>
      </c>
      <c r="E24">
        <v>75690</v>
      </c>
      <c r="F24">
        <f t="shared" si="2"/>
        <v>128</v>
      </c>
      <c r="G24" t="s">
        <v>20</v>
      </c>
      <c r="H24">
        <v>890</v>
      </c>
      <c r="I24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7">
        <f t="shared" si="0"/>
        <v>43193.208333333328</v>
      </c>
      <c r="O24" s="8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s="4" t="str">
        <v>plays</v>
      </c>
    </row>
    <row r="25" spans="1:20" ht="18" x14ac:dyDescent="0.45">
      <c r="A25">
        <v>23</v>
      </c>
      <c r="B25" t="s">
        <v>83</v>
      </c>
      <c r="C25" s="1" t="s">
        <v>84</v>
      </c>
      <c r="D25">
        <v>4500</v>
      </c>
      <c r="E25">
        <v>14942</v>
      </c>
      <c r="F25">
        <f t="shared" si="2"/>
        <v>332</v>
      </c>
      <c r="G25" t="s">
        <v>20</v>
      </c>
      <c r="H25">
        <v>142</v>
      </c>
      <c r="I25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7">
        <f t="shared" si="0"/>
        <v>43510.25</v>
      </c>
      <c r="O25" s="8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s="4" t="str">
        <v>documentary</v>
      </c>
    </row>
    <row r="26" spans="1:20" ht="18" x14ac:dyDescent="0.45">
      <c r="A26">
        <v>24</v>
      </c>
      <c r="B26" t="s">
        <v>85</v>
      </c>
      <c r="C26" s="1" t="s">
        <v>86</v>
      </c>
      <c r="D26">
        <v>92400</v>
      </c>
      <c r="E26">
        <v>104257</v>
      </c>
      <c r="F26">
        <f t="shared" si="2"/>
        <v>113</v>
      </c>
      <c r="G26" t="s">
        <v>20</v>
      </c>
      <c r="H26">
        <v>2673</v>
      </c>
      <c r="I26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7">
        <f t="shared" si="0"/>
        <v>41811.208333333336</v>
      </c>
      <c r="O26" s="8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s="4" t="str">
        <v>wearables</v>
      </c>
    </row>
    <row r="27" spans="1:20" ht="18" x14ac:dyDescent="0.45">
      <c r="A27">
        <v>25</v>
      </c>
      <c r="B27" t="s">
        <v>87</v>
      </c>
      <c r="C27" s="1" t="s">
        <v>88</v>
      </c>
      <c r="D27">
        <v>5500</v>
      </c>
      <c r="E27">
        <v>11904</v>
      </c>
      <c r="F27">
        <f t="shared" si="2"/>
        <v>216</v>
      </c>
      <c r="G27" t="s">
        <v>20</v>
      </c>
      <c r="H27">
        <v>163</v>
      </c>
      <c r="I27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7">
        <f t="shared" si="0"/>
        <v>40681.208333333336</v>
      </c>
      <c r="O27" s="8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s="4" t="str">
        <v>video games</v>
      </c>
    </row>
    <row r="28" spans="1:20" ht="18" x14ac:dyDescent="0.45">
      <c r="A28">
        <v>26</v>
      </c>
      <c r="B28" t="s">
        <v>90</v>
      </c>
      <c r="C28" s="1" t="s">
        <v>91</v>
      </c>
      <c r="D28">
        <v>107500</v>
      </c>
      <c r="E28">
        <v>51814</v>
      </c>
      <c r="F28">
        <f t="shared" si="2"/>
        <v>48</v>
      </c>
      <c r="G28" t="s">
        <v>74</v>
      </c>
      <c r="H28">
        <v>1480</v>
      </c>
      <c r="I28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7">
        <f t="shared" si="0"/>
        <v>43312.208333333328</v>
      </c>
      <c r="O28" s="8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s="4" t="str">
        <v>plays</v>
      </c>
    </row>
    <row r="29" spans="1:20" ht="18" x14ac:dyDescent="0.45">
      <c r="A29">
        <v>27</v>
      </c>
      <c r="B29" t="s">
        <v>92</v>
      </c>
      <c r="C29" s="1" t="s">
        <v>93</v>
      </c>
      <c r="D29">
        <v>2000</v>
      </c>
      <c r="E29">
        <v>1599</v>
      </c>
      <c r="F29">
        <f t="shared" si="2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7">
        <f t="shared" si="0"/>
        <v>42280.208333333328</v>
      </c>
      <c r="O29" s="8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s="4" t="str">
        <v>rock</v>
      </c>
    </row>
    <row r="30" spans="1:20" ht="18" x14ac:dyDescent="0.45">
      <c r="A30">
        <v>28</v>
      </c>
      <c r="B30" t="s">
        <v>94</v>
      </c>
      <c r="C30" s="1" t="s">
        <v>95</v>
      </c>
      <c r="D30">
        <v>130800</v>
      </c>
      <c r="E30">
        <v>137635</v>
      </c>
      <c r="F30">
        <f t="shared" si="2"/>
        <v>105</v>
      </c>
      <c r="G30" t="s">
        <v>20</v>
      </c>
      <c r="H30">
        <v>2220</v>
      </c>
      <c r="I30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7">
        <f t="shared" si="0"/>
        <v>40218.25</v>
      </c>
      <c r="O30" s="8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s="4" t="str">
        <v>plays</v>
      </c>
    </row>
    <row r="31" spans="1:20" ht="18" x14ac:dyDescent="0.45">
      <c r="A31">
        <v>29</v>
      </c>
      <c r="B31" t="s">
        <v>96</v>
      </c>
      <c r="C31" s="1" t="s">
        <v>97</v>
      </c>
      <c r="D31">
        <v>45900</v>
      </c>
      <c r="E31">
        <v>150965</v>
      </c>
      <c r="F31">
        <f t="shared" si="2"/>
        <v>329</v>
      </c>
      <c r="G31" t="s">
        <v>20</v>
      </c>
      <c r="H31">
        <v>1606</v>
      </c>
      <c r="I31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7">
        <f t="shared" si="0"/>
        <v>43301.208333333328</v>
      </c>
      <c r="O31" s="8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s="4" t="str">
        <v>shorts</v>
      </c>
    </row>
    <row r="32" spans="1:20" ht="18" x14ac:dyDescent="0.45">
      <c r="A32">
        <v>30</v>
      </c>
      <c r="B32" t="s">
        <v>101</v>
      </c>
      <c r="C32" s="1" t="s">
        <v>102</v>
      </c>
      <c r="D32">
        <v>9000</v>
      </c>
      <c r="E32">
        <v>14455</v>
      </c>
      <c r="F32">
        <f t="shared" si="2"/>
        <v>161</v>
      </c>
      <c r="G32" t="s">
        <v>20</v>
      </c>
      <c r="H32">
        <v>129</v>
      </c>
      <c r="I32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7">
        <f t="shared" si="0"/>
        <v>43609.208333333328</v>
      </c>
      <c r="O32" s="8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s="4" t="str">
        <v>animation</v>
      </c>
    </row>
    <row r="33" spans="1:20" ht="18" x14ac:dyDescent="0.45">
      <c r="A33">
        <v>31</v>
      </c>
      <c r="B33" t="s">
        <v>103</v>
      </c>
      <c r="C33" s="1" t="s">
        <v>104</v>
      </c>
      <c r="D33">
        <v>3500</v>
      </c>
      <c r="E33">
        <v>10850</v>
      </c>
      <c r="F33">
        <f t="shared" si="2"/>
        <v>310</v>
      </c>
      <c r="G33" t="s">
        <v>20</v>
      </c>
      <c r="H33">
        <v>226</v>
      </c>
      <c r="I33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7">
        <f t="shared" si="0"/>
        <v>42374.25</v>
      </c>
      <c r="O33" s="8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s="4" t="str">
        <v>video games</v>
      </c>
    </row>
    <row r="34" spans="1:20" ht="18" x14ac:dyDescent="0.45">
      <c r="A34">
        <v>32</v>
      </c>
      <c r="B34" t="s">
        <v>105</v>
      </c>
      <c r="C34" s="1" t="s">
        <v>106</v>
      </c>
      <c r="D34">
        <v>101000</v>
      </c>
      <c r="E34">
        <v>87676</v>
      </c>
      <c r="F34">
        <f t="shared" si="2"/>
        <v>87</v>
      </c>
      <c r="G34" t="s">
        <v>14</v>
      </c>
      <c r="H34">
        <v>2307</v>
      </c>
      <c r="I34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7">
        <f t="shared" si="0"/>
        <v>43110.25</v>
      </c>
      <c r="O34" s="8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s="4" t="str">
        <v>documentary</v>
      </c>
    </row>
    <row r="35" spans="1:20" ht="18" x14ac:dyDescent="0.45">
      <c r="A35">
        <v>33</v>
      </c>
      <c r="B35" t="s">
        <v>109</v>
      </c>
      <c r="C35" s="1" t="s">
        <v>110</v>
      </c>
      <c r="D35">
        <v>50200</v>
      </c>
      <c r="E35">
        <v>189666</v>
      </c>
      <c r="F35">
        <f t="shared" si="2"/>
        <v>378</v>
      </c>
      <c r="G35" t="s">
        <v>20</v>
      </c>
      <c r="H35">
        <v>5419</v>
      </c>
      <c r="I35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7">
        <f t="shared" si="0"/>
        <v>41917.208333333336</v>
      </c>
      <c r="O35" s="8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s="4" t="str">
        <v>plays</v>
      </c>
    </row>
    <row r="36" spans="1:20" ht="33" x14ac:dyDescent="0.45">
      <c r="A36">
        <v>34</v>
      </c>
      <c r="B36" t="s">
        <v>111</v>
      </c>
      <c r="C36" s="1" t="s">
        <v>112</v>
      </c>
      <c r="D36">
        <v>9300</v>
      </c>
      <c r="E36">
        <v>14025</v>
      </c>
      <c r="F36">
        <f t="shared" si="2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7">
        <f t="shared" si="0"/>
        <v>42817.208333333328</v>
      </c>
      <c r="O36" s="8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s="4" t="str">
        <v>documentary</v>
      </c>
    </row>
    <row r="37" spans="1:20" ht="18" x14ac:dyDescent="0.45">
      <c r="A37">
        <v>35</v>
      </c>
      <c r="B37" t="s">
        <v>113</v>
      </c>
      <c r="C37" s="1" t="s">
        <v>114</v>
      </c>
      <c r="D37">
        <v>125500</v>
      </c>
      <c r="E37">
        <v>188628</v>
      </c>
      <c r="F37">
        <f t="shared" si="2"/>
        <v>150</v>
      </c>
      <c r="G37" t="s">
        <v>20</v>
      </c>
      <c r="H37">
        <v>1965</v>
      </c>
      <c r="I37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7">
        <f t="shared" si="0"/>
        <v>43484.25</v>
      </c>
      <c r="O37" s="8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s="4" t="str">
        <v>drama</v>
      </c>
    </row>
    <row r="38" spans="1:20" ht="18" x14ac:dyDescent="0.45">
      <c r="A38">
        <v>36</v>
      </c>
      <c r="B38" t="s">
        <v>115</v>
      </c>
      <c r="C38" s="1" t="s">
        <v>116</v>
      </c>
      <c r="D38">
        <v>700</v>
      </c>
      <c r="E38">
        <v>1101</v>
      </c>
      <c r="F38">
        <f t="shared" si="2"/>
        <v>157</v>
      </c>
      <c r="G38" t="s">
        <v>20</v>
      </c>
      <c r="H38">
        <v>16</v>
      </c>
      <c r="I38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7">
        <f t="shared" si="0"/>
        <v>40600.25</v>
      </c>
      <c r="O38" s="8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s="4" t="str">
        <v>plays</v>
      </c>
    </row>
    <row r="39" spans="1:20" ht="33" x14ac:dyDescent="0.45">
      <c r="A39">
        <v>37</v>
      </c>
      <c r="B39" t="s">
        <v>117</v>
      </c>
      <c r="C39" s="1" t="s">
        <v>118</v>
      </c>
      <c r="D39">
        <v>8100</v>
      </c>
      <c r="E39">
        <v>11339</v>
      </c>
      <c r="F39">
        <f t="shared" si="2"/>
        <v>140</v>
      </c>
      <c r="G39" t="s">
        <v>20</v>
      </c>
      <c r="H39">
        <v>107</v>
      </c>
      <c r="I39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7">
        <f t="shared" si="0"/>
        <v>43744.208333333328</v>
      </c>
      <c r="O39" s="8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s="4" t="str">
        <v>fiction</v>
      </c>
    </row>
    <row r="40" spans="1:20" ht="18" x14ac:dyDescent="0.45">
      <c r="A40">
        <v>38</v>
      </c>
      <c r="B40" t="s">
        <v>120</v>
      </c>
      <c r="C40" s="1" t="s">
        <v>121</v>
      </c>
      <c r="D40">
        <v>3100</v>
      </c>
      <c r="E40">
        <v>10085</v>
      </c>
      <c r="F40">
        <f t="shared" si="2"/>
        <v>325</v>
      </c>
      <c r="G40" t="s">
        <v>20</v>
      </c>
      <c r="H40">
        <v>134</v>
      </c>
      <c r="I40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7">
        <f t="shared" si="0"/>
        <v>40469.208333333336</v>
      </c>
      <c r="O40" s="8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s="4" t="str">
        <v>photography books</v>
      </c>
    </row>
    <row r="41" spans="1:20" ht="18" x14ac:dyDescent="0.45">
      <c r="A41">
        <v>39</v>
      </c>
      <c r="B41" t="s">
        <v>123</v>
      </c>
      <c r="C41" s="1" t="s">
        <v>124</v>
      </c>
      <c r="D41">
        <v>9900</v>
      </c>
      <c r="E41">
        <v>5027</v>
      </c>
      <c r="F41">
        <f t="shared" si="2"/>
        <v>51</v>
      </c>
      <c r="G41" t="s">
        <v>14</v>
      </c>
      <c r="H41">
        <v>88</v>
      </c>
      <c r="I41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7">
        <f t="shared" si="0"/>
        <v>41330.25</v>
      </c>
      <c r="O41" s="8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s="4" t="str">
        <v>plays</v>
      </c>
    </row>
    <row r="42" spans="1:20" ht="18" x14ac:dyDescent="0.45">
      <c r="A42">
        <v>40</v>
      </c>
      <c r="B42" t="s">
        <v>125</v>
      </c>
      <c r="C42" s="1" t="s">
        <v>126</v>
      </c>
      <c r="D42">
        <v>8800</v>
      </c>
      <c r="E42">
        <v>14878</v>
      </c>
      <c r="F42">
        <f t="shared" si="2"/>
        <v>169</v>
      </c>
      <c r="G42" t="s">
        <v>20</v>
      </c>
      <c r="H42">
        <v>198</v>
      </c>
      <c r="I42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7">
        <f t="shared" si="0"/>
        <v>40334.208333333336</v>
      </c>
      <c r="O42" s="8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s="4" t="str">
        <v>wearables</v>
      </c>
    </row>
    <row r="43" spans="1:20" ht="18" x14ac:dyDescent="0.45">
      <c r="A43">
        <v>41</v>
      </c>
      <c r="B43" t="s">
        <v>127</v>
      </c>
      <c r="C43" s="1" t="s">
        <v>128</v>
      </c>
      <c r="D43">
        <v>5600</v>
      </c>
      <c r="E43">
        <v>11924</v>
      </c>
      <c r="F43">
        <f t="shared" si="2"/>
        <v>213</v>
      </c>
      <c r="G43" t="s">
        <v>20</v>
      </c>
      <c r="H43">
        <v>111</v>
      </c>
      <c r="I43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7">
        <f t="shared" si="0"/>
        <v>41156.208333333336</v>
      </c>
      <c r="O43" s="8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s="4" t="str">
        <v>rock</v>
      </c>
    </row>
    <row r="44" spans="1:20" ht="18" x14ac:dyDescent="0.45">
      <c r="A44">
        <v>42</v>
      </c>
      <c r="B44" t="s">
        <v>129</v>
      </c>
      <c r="C44" s="1" t="s">
        <v>130</v>
      </c>
      <c r="D44">
        <v>1800</v>
      </c>
      <c r="E44">
        <v>7991</v>
      </c>
      <c r="F44">
        <f t="shared" si="2"/>
        <v>444</v>
      </c>
      <c r="G44" t="s">
        <v>20</v>
      </c>
      <c r="H44">
        <v>222</v>
      </c>
      <c r="I44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7">
        <f t="shared" si="0"/>
        <v>40728.208333333336</v>
      </c>
      <c r="O44" s="8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s="4" t="str">
        <v>food trucks</v>
      </c>
    </row>
    <row r="45" spans="1:20" ht="18" x14ac:dyDescent="0.45">
      <c r="A45">
        <v>43</v>
      </c>
      <c r="B45" t="s">
        <v>131</v>
      </c>
      <c r="C45" s="1" t="s">
        <v>132</v>
      </c>
      <c r="D45">
        <v>90200</v>
      </c>
      <c r="E45">
        <v>167717</v>
      </c>
      <c r="F45">
        <f t="shared" si="2"/>
        <v>186</v>
      </c>
      <c r="G45" t="s">
        <v>20</v>
      </c>
      <c r="H45">
        <v>6212</v>
      </c>
      <c r="I45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7">
        <f t="shared" si="0"/>
        <v>41844.208333333336</v>
      </c>
      <c r="O45" s="8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s="4" t="str">
        <v>radio &amp; podcasts</v>
      </c>
    </row>
    <row r="46" spans="1:20" ht="18" x14ac:dyDescent="0.45">
      <c r="A46">
        <v>44</v>
      </c>
      <c r="B46" t="s">
        <v>134</v>
      </c>
      <c r="C46" s="1" t="s">
        <v>135</v>
      </c>
      <c r="D46">
        <v>1600</v>
      </c>
      <c r="E46">
        <v>10541</v>
      </c>
      <c r="F46">
        <f t="shared" si="2"/>
        <v>659</v>
      </c>
      <c r="G46" t="s">
        <v>20</v>
      </c>
      <c r="H46">
        <v>98</v>
      </c>
      <c r="I46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7">
        <f t="shared" si="0"/>
        <v>43541.208333333328</v>
      </c>
      <c r="O46" s="8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s="4" t="str">
        <v>fiction</v>
      </c>
    </row>
    <row r="47" spans="1:20" ht="33" x14ac:dyDescent="0.45">
      <c r="A47">
        <v>45</v>
      </c>
      <c r="B47" t="s">
        <v>136</v>
      </c>
      <c r="C47" s="1" t="s">
        <v>137</v>
      </c>
      <c r="D47">
        <v>9500</v>
      </c>
      <c r="E47">
        <v>4530</v>
      </c>
      <c r="F47">
        <f t="shared" si="2"/>
        <v>48</v>
      </c>
      <c r="G47" t="s">
        <v>14</v>
      </c>
      <c r="H47">
        <v>48</v>
      </c>
      <c r="I47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7">
        <f t="shared" si="0"/>
        <v>42676.208333333328</v>
      </c>
      <c r="O47" s="8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s="4" t="str">
        <v>plays</v>
      </c>
    </row>
    <row r="48" spans="1:20" ht="18" x14ac:dyDescent="0.45">
      <c r="A48">
        <v>46</v>
      </c>
      <c r="B48" t="s">
        <v>138</v>
      </c>
      <c r="C48" s="1" t="s">
        <v>139</v>
      </c>
      <c r="D48">
        <v>3700</v>
      </c>
      <c r="E48">
        <v>4247</v>
      </c>
      <c r="F48">
        <f t="shared" si="2"/>
        <v>115</v>
      </c>
      <c r="G48" t="s">
        <v>20</v>
      </c>
      <c r="H48">
        <v>92</v>
      </c>
      <c r="I48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7">
        <f t="shared" si="0"/>
        <v>40367.208333333336</v>
      </c>
      <c r="O48" s="8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s="4" t="str">
        <v>rock</v>
      </c>
    </row>
    <row r="49" spans="1:20" ht="18" x14ac:dyDescent="0.45">
      <c r="A49">
        <v>47</v>
      </c>
      <c r="B49" t="s">
        <v>140</v>
      </c>
      <c r="C49" s="1" t="s">
        <v>141</v>
      </c>
      <c r="D49">
        <v>1500</v>
      </c>
      <c r="E49">
        <v>7129</v>
      </c>
      <c r="F49">
        <f t="shared" si="2"/>
        <v>475</v>
      </c>
      <c r="G49" t="s">
        <v>20</v>
      </c>
      <c r="H49">
        <v>149</v>
      </c>
      <c r="I49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7">
        <f t="shared" si="0"/>
        <v>41727.208333333336</v>
      </c>
      <c r="O49" s="8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s="4" t="str">
        <v>plays</v>
      </c>
    </row>
    <row r="50" spans="1:20" ht="18" x14ac:dyDescent="0.45">
      <c r="A50">
        <v>48</v>
      </c>
      <c r="B50" t="s">
        <v>142</v>
      </c>
      <c r="C50" s="1" t="s">
        <v>143</v>
      </c>
      <c r="D50">
        <v>33300</v>
      </c>
      <c r="E50">
        <v>128862</v>
      </c>
      <c r="F50">
        <f t="shared" si="2"/>
        <v>387</v>
      </c>
      <c r="G50" t="s">
        <v>20</v>
      </c>
      <c r="H50">
        <v>2431</v>
      </c>
      <c r="I50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7">
        <f t="shared" si="0"/>
        <v>42180.208333333328</v>
      </c>
      <c r="O50" s="8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s="4" t="str">
        <v>plays</v>
      </c>
    </row>
    <row r="51" spans="1:20" ht="18" x14ac:dyDescent="0.45">
      <c r="A51">
        <v>49</v>
      </c>
      <c r="B51" t="s">
        <v>144</v>
      </c>
      <c r="C51" s="1" t="s">
        <v>145</v>
      </c>
      <c r="D51">
        <v>7200</v>
      </c>
      <c r="E51">
        <v>13653</v>
      </c>
      <c r="F51">
        <f t="shared" si="2"/>
        <v>190</v>
      </c>
      <c r="G51" t="s">
        <v>20</v>
      </c>
      <c r="H51">
        <v>303</v>
      </c>
      <c r="I51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7">
        <f t="shared" si="0"/>
        <v>43758.208333333328</v>
      </c>
      <c r="O51" s="8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s="4" t="str">
        <v>rock</v>
      </c>
    </row>
    <row r="52" spans="1:20" ht="33" x14ac:dyDescent="0.45">
      <c r="A52">
        <v>50</v>
      </c>
      <c r="B52" t="s">
        <v>146</v>
      </c>
      <c r="C52" s="1" t="s">
        <v>147</v>
      </c>
      <c r="D52">
        <v>100</v>
      </c>
      <c r="E52">
        <v>2</v>
      </c>
      <c r="F52">
        <f t="shared" si="2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7">
        <f t="shared" si="0"/>
        <v>41487.208333333336</v>
      </c>
      <c r="O52" s="8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s="4" t="str">
        <v>metal</v>
      </c>
    </row>
    <row r="53" spans="1:20" ht="18" x14ac:dyDescent="0.45">
      <c r="A53">
        <v>51</v>
      </c>
      <c r="B53" t="s">
        <v>149</v>
      </c>
      <c r="C53" s="1" t="s">
        <v>150</v>
      </c>
      <c r="D53">
        <v>158100</v>
      </c>
      <c r="E53">
        <v>145243</v>
      </c>
      <c r="F53">
        <f t="shared" si="2"/>
        <v>92</v>
      </c>
      <c r="G53" t="s">
        <v>14</v>
      </c>
      <c r="H53">
        <v>1467</v>
      </c>
      <c r="I53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7">
        <f t="shared" si="0"/>
        <v>40995.208333333336</v>
      </c>
      <c r="O53" s="8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s="4" t="str">
        <v>wearables</v>
      </c>
    </row>
    <row r="54" spans="1:20" ht="18" x14ac:dyDescent="0.45">
      <c r="A54">
        <v>52</v>
      </c>
      <c r="B54" t="s">
        <v>151</v>
      </c>
      <c r="C54" s="1" t="s">
        <v>152</v>
      </c>
      <c r="D54">
        <v>7200</v>
      </c>
      <c r="E54">
        <v>2459</v>
      </c>
      <c r="F54">
        <f t="shared" si="2"/>
        <v>34</v>
      </c>
      <c r="G54" t="s">
        <v>14</v>
      </c>
      <c r="H54">
        <v>75</v>
      </c>
      <c r="I54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7">
        <f t="shared" si="0"/>
        <v>40436.208333333336</v>
      </c>
      <c r="O54" s="8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s="4" t="str">
        <v>plays</v>
      </c>
    </row>
    <row r="55" spans="1:20" ht="18" x14ac:dyDescent="0.45">
      <c r="A55">
        <v>53</v>
      </c>
      <c r="B55" t="s">
        <v>153</v>
      </c>
      <c r="C55" s="1" t="s">
        <v>154</v>
      </c>
      <c r="D55">
        <v>8800</v>
      </c>
      <c r="E55">
        <v>12356</v>
      </c>
      <c r="F55">
        <f t="shared" si="2"/>
        <v>140</v>
      </c>
      <c r="G55" t="s">
        <v>20</v>
      </c>
      <c r="H55">
        <v>209</v>
      </c>
      <c r="I55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7">
        <f t="shared" si="0"/>
        <v>41779.208333333336</v>
      </c>
      <c r="O55" s="8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s="4" t="str">
        <v>drama</v>
      </c>
    </row>
    <row r="56" spans="1:20" ht="33" x14ac:dyDescent="0.45">
      <c r="A56">
        <v>54</v>
      </c>
      <c r="B56" t="s">
        <v>155</v>
      </c>
      <c r="C56" s="1" t="s">
        <v>156</v>
      </c>
      <c r="D56">
        <v>6000</v>
      </c>
      <c r="E56">
        <v>5392</v>
      </c>
      <c r="F56">
        <f t="shared" si="2"/>
        <v>90</v>
      </c>
      <c r="G56" t="s">
        <v>14</v>
      </c>
      <c r="H56">
        <v>120</v>
      </c>
      <c r="I56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7">
        <f t="shared" si="0"/>
        <v>43170.25</v>
      </c>
      <c r="O56" s="8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s="4" t="str">
        <v>wearables</v>
      </c>
    </row>
    <row r="57" spans="1:20" ht="33" x14ac:dyDescent="0.45">
      <c r="A57">
        <v>55</v>
      </c>
      <c r="B57" t="s">
        <v>157</v>
      </c>
      <c r="C57" s="1" t="s">
        <v>158</v>
      </c>
      <c r="D57">
        <v>6600</v>
      </c>
      <c r="E57">
        <v>11746</v>
      </c>
      <c r="F57">
        <f t="shared" si="2"/>
        <v>178</v>
      </c>
      <c r="G57" t="s">
        <v>20</v>
      </c>
      <c r="H57">
        <v>131</v>
      </c>
      <c r="I57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7">
        <f t="shared" si="0"/>
        <v>43311.208333333328</v>
      </c>
      <c r="O57" s="8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s="4" t="str">
        <v>jazz</v>
      </c>
    </row>
    <row r="58" spans="1:20" ht="33" x14ac:dyDescent="0.45">
      <c r="A58">
        <v>56</v>
      </c>
      <c r="B58" t="s">
        <v>160</v>
      </c>
      <c r="C58" s="1" t="s">
        <v>161</v>
      </c>
      <c r="D58">
        <v>8000</v>
      </c>
      <c r="E58">
        <v>11493</v>
      </c>
      <c r="F58">
        <f t="shared" si="2"/>
        <v>144</v>
      </c>
      <c r="G58" t="s">
        <v>20</v>
      </c>
      <c r="H58">
        <v>164</v>
      </c>
      <c r="I58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7">
        <f t="shared" si="0"/>
        <v>42014.25</v>
      </c>
      <c r="O58" s="8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s="4" t="str">
        <v>wearables</v>
      </c>
    </row>
    <row r="59" spans="1:20" ht="18" x14ac:dyDescent="0.45">
      <c r="A59">
        <v>57</v>
      </c>
      <c r="B59" t="s">
        <v>162</v>
      </c>
      <c r="C59" s="1" t="s">
        <v>163</v>
      </c>
      <c r="D59">
        <v>2900</v>
      </c>
      <c r="E59">
        <v>6243</v>
      </c>
      <c r="F59">
        <f t="shared" si="2"/>
        <v>215</v>
      </c>
      <c r="G59" t="s">
        <v>20</v>
      </c>
      <c r="H59">
        <v>201</v>
      </c>
      <c r="I59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7">
        <f t="shared" si="0"/>
        <v>42979.208333333328</v>
      </c>
      <c r="O59" s="8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s="4" t="str">
        <v>video games</v>
      </c>
    </row>
    <row r="60" spans="1:20" ht="18" x14ac:dyDescent="0.45">
      <c r="A60">
        <v>58</v>
      </c>
      <c r="B60" t="s">
        <v>164</v>
      </c>
      <c r="C60" s="1" t="s">
        <v>165</v>
      </c>
      <c r="D60">
        <v>2700</v>
      </c>
      <c r="E60">
        <v>6132</v>
      </c>
      <c r="F60">
        <f t="shared" si="2"/>
        <v>227</v>
      </c>
      <c r="G60" t="s">
        <v>20</v>
      </c>
      <c r="H60">
        <v>211</v>
      </c>
      <c r="I60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7">
        <f t="shared" si="0"/>
        <v>42268.208333333328</v>
      </c>
      <c r="O60" s="8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s="4" t="str">
        <v>plays</v>
      </c>
    </row>
    <row r="61" spans="1:20" ht="18" x14ac:dyDescent="0.45">
      <c r="A61">
        <v>59</v>
      </c>
      <c r="B61" t="s">
        <v>166</v>
      </c>
      <c r="C61" s="1" t="s">
        <v>167</v>
      </c>
      <c r="D61">
        <v>1400</v>
      </c>
      <c r="E61">
        <v>3851</v>
      </c>
      <c r="F61">
        <f t="shared" si="2"/>
        <v>275</v>
      </c>
      <c r="G61" t="s">
        <v>20</v>
      </c>
      <c r="H61">
        <v>128</v>
      </c>
      <c r="I61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7">
        <f t="shared" si="0"/>
        <v>42898.208333333328</v>
      </c>
      <c r="O61" s="8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s="4" t="str">
        <v>plays</v>
      </c>
    </row>
    <row r="62" spans="1:20" ht="18" x14ac:dyDescent="0.45">
      <c r="A62">
        <v>60</v>
      </c>
      <c r="B62" t="s">
        <v>168</v>
      </c>
      <c r="C62" s="1" t="s">
        <v>169</v>
      </c>
      <c r="D62">
        <v>94200</v>
      </c>
      <c r="E62">
        <v>135997</v>
      </c>
      <c r="F62">
        <f t="shared" si="2"/>
        <v>144</v>
      </c>
      <c r="G62" t="s">
        <v>20</v>
      </c>
      <c r="H62">
        <v>1600</v>
      </c>
      <c r="I62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7">
        <f t="shared" si="0"/>
        <v>41107.208333333336</v>
      </c>
      <c r="O62" s="8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s="4" t="str">
        <v>plays</v>
      </c>
    </row>
    <row r="63" spans="1:20" ht="33" x14ac:dyDescent="0.45">
      <c r="A63">
        <v>61</v>
      </c>
      <c r="B63" t="s">
        <v>170</v>
      </c>
      <c r="C63" s="1" t="s">
        <v>171</v>
      </c>
      <c r="D63">
        <v>199200</v>
      </c>
      <c r="E63">
        <v>184750</v>
      </c>
      <c r="F63">
        <f t="shared" si="2"/>
        <v>93</v>
      </c>
      <c r="G63" t="s">
        <v>14</v>
      </c>
      <c r="H63">
        <v>2253</v>
      </c>
      <c r="I63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7">
        <f t="shared" si="0"/>
        <v>40595.25</v>
      </c>
      <c r="O63" s="8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s="4" t="str">
        <v>plays</v>
      </c>
    </row>
    <row r="64" spans="1:20" ht="33" x14ac:dyDescent="0.45">
      <c r="A64">
        <v>62</v>
      </c>
      <c r="B64" t="s">
        <v>172</v>
      </c>
      <c r="C64" s="1" t="s">
        <v>173</v>
      </c>
      <c r="D64">
        <v>2000</v>
      </c>
      <c r="E64">
        <v>14452</v>
      </c>
      <c r="F64">
        <f t="shared" si="2"/>
        <v>723</v>
      </c>
      <c r="G64" t="s">
        <v>20</v>
      </c>
      <c r="H64">
        <v>249</v>
      </c>
      <c r="I64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7">
        <f t="shared" si="0"/>
        <v>42160.208333333328</v>
      </c>
      <c r="O64" s="8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s="4" t="str">
        <v>web</v>
      </c>
    </row>
    <row r="65" spans="1:20" ht="18" x14ac:dyDescent="0.45">
      <c r="A65">
        <v>63</v>
      </c>
      <c r="B65" t="s">
        <v>174</v>
      </c>
      <c r="C65" s="1" t="s">
        <v>175</v>
      </c>
      <c r="D65">
        <v>4700</v>
      </c>
      <c r="E65">
        <v>557</v>
      </c>
      <c r="F65">
        <f t="shared" si="2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7">
        <f t="shared" si="0"/>
        <v>42853.208333333328</v>
      </c>
      <c r="O65" s="8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s="4" t="str">
        <v>plays</v>
      </c>
    </row>
    <row r="66" spans="1:20" ht="18" x14ac:dyDescent="0.45">
      <c r="A66">
        <v>64</v>
      </c>
      <c r="B66" t="s">
        <v>176</v>
      </c>
      <c r="C66" s="1" t="s">
        <v>177</v>
      </c>
      <c r="D66">
        <v>2800</v>
      </c>
      <c r="E66">
        <v>2734</v>
      </c>
      <c r="F66">
        <f t="shared" si="2"/>
        <v>98</v>
      </c>
      <c r="G66" t="s">
        <v>14</v>
      </c>
      <c r="H66">
        <v>38</v>
      </c>
      <c r="I66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7">
        <f t="shared" ref="N66:N129" si="4">(((L66/60)/60)/24)+DATE(1970,1,1)</f>
        <v>43283.208333333328</v>
      </c>
      <c r="O66" s="8">
        <f t="shared" ref="O66:O129" si="5">(((M66/60)/60)/24)+DATE(1970,1,1)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s="4" t="str">
        <v>web</v>
      </c>
    </row>
    <row r="67" spans="1:20" ht="18" x14ac:dyDescent="0.45">
      <c r="A67">
        <v>65</v>
      </c>
      <c r="B67" t="s">
        <v>178</v>
      </c>
      <c r="C67" s="1" t="s">
        <v>179</v>
      </c>
      <c r="D67">
        <v>6100</v>
      </c>
      <c r="E67">
        <v>14405</v>
      </c>
      <c r="F67">
        <f t="shared" ref="F67:F130" si="6">ROUND(E67/D67*100,0)</f>
        <v>236</v>
      </c>
      <c r="G67" t="s">
        <v>20</v>
      </c>
      <c r="H67">
        <v>236</v>
      </c>
      <c r="I67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7">
        <f t="shared" si="4"/>
        <v>40570.25</v>
      </c>
      <c r="O67" s="8">
        <f t="shared" si="5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s="4" t="str">
        <v>plays</v>
      </c>
    </row>
    <row r="68" spans="1:20" ht="18" x14ac:dyDescent="0.45">
      <c r="A68">
        <v>66</v>
      </c>
      <c r="B68" t="s">
        <v>180</v>
      </c>
      <c r="C68" s="1" t="s">
        <v>181</v>
      </c>
      <c r="D68">
        <v>2900</v>
      </c>
      <c r="E68">
        <v>1307</v>
      </c>
      <c r="F68">
        <f t="shared" si="6"/>
        <v>45</v>
      </c>
      <c r="G68" t="s">
        <v>14</v>
      </c>
      <c r="H68">
        <v>12</v>
      </c>
      <c r="I68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7">
        <f t="shared" si="4"/>
        <v>42102.208333333328</v>
      </c>
      <c r="O68" s="8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s="4" t="str">
        <v>plays</v>
      </c>
    </row>
    <row r="69" spans="1:20" ht="33" x14ac:dyDescent="0.45">
      <c r="A69">
        <v>67</v>
      </c>
      <c r="B69" t="s">
        <v>182</v>
      </c>
      <c r="C69" s="1" t="s">
        <v>183</v>
      </c>
      <c r="D69">
        <v>72600</v>
      </c>
      <c r="E69">
        <v>117892</v>
      </c>
      <c r="F69">
        <f t="shared" si="6"/>
        <v>162</v>
      </c>
      <c r="G69" t="s">
        <v>20</v>
      </c>
      <c r="H69">
        <v>4065</v>
      </c>
      <c r="I69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7">
        <f t="shared" si="4"/>
        <v>40203.25</v>
      </c>
      <c r="O69" s="8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s="4" t="str">
        <v>wearables</v>
      </c>
    </row>
    <row r="70" spans="1:20" ht="18" x14ac:dyDescent="0.45">
      <c r="A70">
        <v>68</v>
      </c>
      <c r="B70" t="s">
        <v>184</v>
      </c>
      <c r="C70" s="1" t="s">
        <v>185</v>
      </c>
      <c r="D70">
        <v>5700</v>
      </c>
      <c r="E70">
        <v>14508</v>
      </c>
      <c r="F70">
        <f t="shared" si="6"/>
        <v>255</v>
      </c>
      <c r="G70" t="s">
        <v>20</v>
      </c>
      <c r="H70">
        <v>246</v>
      </c>
      <c r="I70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7">
        <f t="shared" si="4"/>
        <v>42943.208333333328</v>
      </c>
      <c r="O70" s="8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s="4" t="str">
        <v>plays</v>
      </c>
    </row>
    <row r="71" spans="1:20" ht="33" x14ac:dyDescent="0.45">
      <c r="A71">
        <v>69</v>
      </c>
      <c r="B71" t="s">
        <v>186</v>
      </c>
      <c r="C71" s="1" t="s">
        <v>187</v>
      </c>
      <c r="D71">
        <v>7900</v>
      </c>
      <c r="E71">
        <v>1901</v>
      </c>
      <c r="F71">
        <f t="shared" si="6"/>
        <v>24</v>
      </c>
      <c r="G71" t="s">
        <v>74</v>
      </c>
      <c r="H71">
        <v>17</v>
      </c>
      <c r="I71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7">
        <f t="shared" si="4"/>
        <v>40531.25</v>
      </c>
      <c r="O71" s="8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s="4" t="str">
        <v>plays</v>
      </c>
    </row>
    <row r="72" spans="1:20" ht="18" x14ac:dyDescent="0.45">
      <c r="A72">
        <v>70</v>
      </c>
      <c r="B72" t="s">
        <v>188</v>
      </c>
      <c r="C72" s="1" t="s">
        <v>189</v>
      </c>
      <c r="D72">
        <v>128000</v>
      </c>
      <c r="E72">
        <v>158389</v>
      </c>
      <c r="F72">
        <f t="shared" si="6"/>
        <v>124</v>
      </c>
      <c r="G72" t="s">
        <v>20</v>
      </c>
      <c r="H72">
        <v>2475</v>
      </c>
      <c r="I72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7">
        <f t="shared" si="4"/>
        <v>40484.208333333336</v>
      </c>
      <c r="O72" s="8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s="4" t="str">
        <v>plays</v>
      </c>
    </row>
    <row r="73" spans="1:20" ht="33" x14ac:dyDescent="0.45">
      <c r="A73">
        <v>71</v>
      </c>
      <c r="B73" t="s">
        <v>190</v>
      </c>
      <c r="C73" s="1" t="s">
        <v>191</v>
      </c>
      <c r="D73">
        <v>6000</v>
      </c>
      <c r="E73">
        <v>6484</v>
      </c>
      <c r="F73">
        <f t="shared" si="6"/>
        <v>108</v>
      </c>
      <c r="G73" t="s">
        <v>20</v>
      </c>
      <c r="H73">
        <v>76</v>
      </c>
      <c r="I73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7">
        <f t="shared" si="4"/>
        <v>43799.25</v>
      </c>
      <c r="O73" s="8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s="4" t="str">
        <v>plays</v>
      </c>
    </row>
    <row r="74" spans="1:20" ht="18" x14ac:dyDescent="0.45">
      <c r="A74">
        <v>72</v>
      </c>
      <c r="B74" t="s">
        <v>192</v>
      </c>
      <c r="C74" s="1" t="s">
        <v>193</v>
      </c>
      <c r="D74">
        <v>600</v>
      </c>
      <c r="E74">
        <v>4022</v>
      </c>
      <c r="F74">
        <f t="shared" si="6"/>
        <v>670</v>
      </c>
      <c r="G74" t="s">
        <v>20</v>
      </c>
      <c r="H74">
        <v>54</v>
      </c>
      <c r="I74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7">
        <f t="shared" si="4"/>
        <v>42186.208333333328</v>
      </c>
      <c r="O74" s="8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s="4" t="str">
        <v>animation</v>
      </c>
    </row>
    <row r="75" spans="1:20" ht="18" x14ac:dyDescent="0.45">
      <c r="A75">
        <v>73</v>
      </c>
      <c r="B75" t="s">
        <v>194</v>
      </c>
      <c r="C75" s="1" t="s">
        <v>195</v>
      </c>
      <c r="D75">
        <v>1400</v>
      </c>
      <c r="E75">
        <v>9253</v>
      </c>
      <c r="F75">
        <f t="shared" si="6"/>
        <v>661</v>
      </c>
      <c r="G75" t="s">
        <v>20</v>
      </c>
      <c r="H75">
        <v>88</v>
      </c>
      <c r="I75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7">
        <f t="shared" si="4"/>
        <v>42701.25</v>
      </c>
      <c r="O75" s="8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s="4" t="str">
        <v>jazz</v>
      </c>
    </row>
    <row r="76" spans="1:20" ht="18" x14ac:dyDescent="0.45">
      <c r="A76">
        <v>74</v>
      </c>
      <c r="B76" t="s">
        <v>196</v>
      </c>
      <c r="C76" s="1" t="s">
        <v>197</v>
      </c>
      <c r="D76">
        <v>3900</v>
      </c>
      <c r="E76">
        <v>4776</v>
      </c>
      <c r="F76">
        <f t="shared" si="6"/>
        <v>122</v>
      </c>
      <c r="G76" t="s">
        <v>20</v>
      </c>
      <c r="H76">
        <v>85</v>
      </c>
      <c r="I76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7">
        <f t="shared" si="4"/>
        <v>42456.208333333328</v>
      </c>
      <c r="O76" s="8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s="4" t="str">
        <v>metal</v>
      </c>
    </row>
    <row r="77" spans="1:20" ht="18" x14ac:dyDescent="0.45">
      <c r="A77">
        <v>75</v>
      </c>
      <c r="B77" t="s">
        <v>198</v>
      </c>
      <c r="C77" s="1" t="s">
        <v>199</v>
      </c>
      <c r="D77">
        <v>9700</v>
      </c>
      <c r="E77">
        <v>14606</v>
      </c>
      <c r="F77">
        <f t="shared" si="6"/>
        <v>151</v>
      </c>
      <c r="G77" t="s">
        <v>20</v>
      </c>
      <c r="H77">
        <v>170</v>
      </c>
      <c r="I77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7">
        <f t="shared" si="4"/>
        <v>43296.208333333328</v>
      </c>
      <c r="O77" s="8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s="4" t="str">
        <v>photography books</v>
      </c>
    </row>
    <row r="78" spans="1:20" ht="18" x14ac:dyDescent="0.45">
      <c r="A78">
        <v>76</v>
      </c>
      <c r="B78" t="s">
        <v>200</v>
      </c>
      <c r="C78" s="1" t="s">
        <v>201</v>
      </c>
      <c r="D78">
        <v>122900</v>
      </c>
      <c r="E78">
        <v>95993</v>
      </c>
      <c r="F78">
        <f t="shared" si="6"/>
        <v>78</v>
      </c>
      <c r="G78" t="s">
        <v>14</v>
      </c>
      <c r="H78">
        <v>1684</v>
      </c>
      <c r="I78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7">
        <f t="shared" si="4"/>
        <v>42027.25</v>
      </c>
      <c r="O78" s="8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s="4" t="str">
        <v>plays</v>
      </c>
    </row>
    <row r="79" spans="1:20" ht="18" x14ac:dyDescent="0.45">
      <c r="A79">
        <v>77</v>
      </c>
      <c r="B79" t="s">
        <v>202</v>
      </c>
      <c r="C79" s="1" t="s">
        <v>203</v>
      </c>
      <c r="D79">
        <v>9500</v>
      </c>
      <c r="E79">
        <v>4460</v>
      </c>
      <c r="F79">
        <f t="shared" si="6"/>
        <v>47</v>
      </c>
      <c r="G79" t="s">
        <v>14</v>
      </c>
      <c r="H79">
        <v>56</v>
      </c>
      <c r="I79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7">
        <f t="shared" si="4"/>
        <v>40448.208333333336</v>
      </c>
      <c r="O79" s="8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s="4" t="str">
        <v>animation</v>
      </c>
    </row>
    <row r="80" spans="1:20" ht="33" x14ac:dyDescent="0.45">
      <c r="A80">
        <v>78</v>
      </c>
      <c r="B80" t="s">
        <v>204</v>
      </c>
      <c r="C80" s="1" t="s">
        <v>205</v>
      </c>
      <c r="D80">
        <v>4500</v>
      </c>
      <c r="E80">
        <v>13536</v>
      </c>
      <c r="F80">
        <f t="shared" si="6"/>
        <v>301</v>
      </c>
      <c r="G80" t="s">
        <v>20</v>
      </c>
      <c r="H80">
        <v>330</v>
      </c>
      <c r="I80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7">
        <f t="shared" si="4"/>
        <v>43206.208333333328</v>
      </c>
      <c r="O80" s="8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s="4" t="str">
        <v>translations</v>
      </c>
    </row>
    <row r="81" spans="1:20" ht="18" x14ac:dyDescent="0.45">
      <c r="A81">
        <v>79</v>
      </c>
      <c r="B81" t="s">
        <v>207</v>
      </c>
      <c r="C81" s="1" t="s">
        <v>208</v>
      </c>
      <c r="D81">
        <v>57800</v>
      </c>
      <c r="E81">
        <v>40228</v>
      </c>
      <c r="F81">
        <f t="shared" si="6"/>
        <v>70</v>
      </c>
      <c r="G81" t="s">
        <v>14</v>
      </c>
      <c r="H81">
        <v>838</v>
      </c>
      <c r="I81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7">
        <f t="shared" si="4"/>
        <v>43267.208333333328</v>
      </c>
      <c r="O81" s="8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s="4" t="str">
        <v>plays</v>
      </c>
    </row>
    <row r="82" spans="1:20" ht="18" x14ac:dyDescent="0.45">
      <c r="A82">
        <v>80</v>
      </c>
      <c r="B82" t="s">
        <v>209</v>
      </c>
      <c r="C82" s="1" t="s">
        <v>210</v>
      </c>
      <c r="D82">
        <v>1100</v>
      </c>
      <c r="E82">
        <v>7012</v>
      </c>
      <c r="F82">
        <f t="shared" si="6"/>
        <v>637</v>
      </c>
      <c r="G82" t="s">
        <v>20</v>
      </c>
      <c r="H82">
        <v>127</v>
      </c>
      <c r="I82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7">
        <f t="shared" si="4"/>
        <v>42976.208333333328</v>
      </c>
      <c r="O82" s="8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s="4" t="str">
        <v>video games</v>
      </c>
    </row>
    <row r="83" spans="1:20" ht="18" x14ac:dyDescent="0.45">
      <c r="A83">
        <v>81</v>
      </c>
      <c r="B83" t="s">
        <v>211</v>
      </c>
      <c r="C83" s="1" t="s">
        <v>212</v>
      </c>
      <c r="D83">
        <v>16800</v>
      </c>
      <c r="E83">
        <v>37857</v>
      </c>
      <c r="F83">
        <f t="shared" si="6"/>
        <v>225</v>
      </c>
      <c r="G83" t="s">
        <v>20</v>
      </c>
      <c r="H83">
        <v>411</v>
      </c>
      <c r="I83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7">
        <f t="shared" si="4"/>
        <v>43062.25</v>
      </c>
      <c r="O83" s="8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s="4" t="str">
        <v>rock</v>
      </c>
    </row>
    <row r="84" spans="1:20" ht="18" x14ac:dyDescent="0.45">
      <c r="A84">
        <v>82</v>
      </c>
      <c r="B84" t="s">
        <v>213</v>
      </c>
      <c r="C84" s="1" t="s">
        <v>214</v>
      </c>
      <c r="D84">
        <v>1000</v>
      </c>
      <c r="E84">
        <v>14973</v>
      </c>
      <c r="F84">
        <f t="shared" si="6"/>
        <v>1497</v>
      </c>
      <c r="G84" t="s">
        <v>20</v>
      </c>
      <c r="H84">
        <v>180</v>
      </c>
      <c r="I84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7">
        <f t="shared" si="4"/>
        <v>43482.25</v>
      </c>
      <c r="O84" s="8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s="4" t="str">
        <v>video games</v>
      </c>
    </row>
    <row r="85" spans="1:20" ht="18" x14ac:dyDescent="0.45">
      <c r="A85">
        <v>83</v>
      </c>
      <c r="B85" t="s">
        <v>215</v>
      </c>
      <c r="C85" s="1" t="s">
        <v>216</v>
      </c>
      <c r="D85">
        <v>106400</v>
      </c>
      <c r="E85">
        <v>39996</v>
      </c>
      <c r="F85">
        <f t="shared" si="6"/>
        <v>38</v>
      </c>
      <c r="G85" t="s">
        <v>14</v>
      </c>
      <c r="H85">
        <v>1000</v>
      </c>
      <c r="I85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7">
        <f t="shared" si="4"/>
        <v>42579.208333333328</v>
      </c>
      <c r="O85" s="8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s="4" t="str">
        <v>electric music</v>
      </c>
    </row>
    <row r="86" spans="1:20" ht="33" x14ac:dyDescent="0.45">
      <c r="A86">
        <v>84</v>
      </c>
      <c r="B86" t="s">
        <v>217</v>
      </c>
      <c r="C86" s="1" t="s">
        <v>218</v>
      </c>
      <c r="D86">
        <v>31400</v>
      </c>
      <c r="E86">
        <v>41564</v>
      </c>
      <c r="F86">
        <f t="shared" si="6"/>
        <v>132</v>
      </c>
      <c r="G86" t="s">
        <v>20</v>
      </c>
      <c r="H86">
        <v>374</v>
      </c>
      <c r="I86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7">
        <f t="shared" si="4"/>
        <v>41118.208333333336</v>
      </c>
      <c r="O86" s="8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s="4" t="str">
        <v>wearables</v>
      </c>
    </row>
    <row r="87" spans="1:20" ht="18" x14ac:dyDescent="0.45">
      <c r="A87">
        <v>85</v>
      </c>
      <c r="B87" t="s">
        <v>219</v>
      </c>
      <c r="C87" s="1" t="s">
        <v>220</v>
      </c>
      <c r="D87">
        <v>4900</v>
      </c>
      <c r="E87">
        <v>6430</v>
      </c>
      <c r="F87">
        <f t="shared" si="6"/>
        <v>131</v>
      </c>
      <c r="G87" t="s">
        <v>20</v>
      </c>
      <c r="H87">
        <v>71</v>
      </c>
      <c r="I87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7">
        <f t="shared" si="4"/>
        <v>40797.208333333336</v>
      </c>
      <c r="O87" s="8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s="4" t="str">
        <v>indie rock</v>
      </c>
    </row>
    <row r="88" spans="1:20" ht="18" x14ac:dyDescent="0.45">
      <c r="A88">
        <v>86</v>
      </c>
      <c r="B88" t="s">
        <v>221</v>
      </c>
      <c r="C88" s="1" t="s">
        <v>222</v>
      </c>
      <c r="D88">
        <v>7400</v>
      </c>
      <c r="E88">
        <v>12405</v>
      </c>
      <c r="F88">
        <f t="shared" si="6"/>
        <v>168</v>
      </c>
      <c r="G88" t="s">
        <v>20</v>
      </c>
      <c r="H88">
        <v>203</v>
      </c>
      <c r="I88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7">
        <f t="shared" si="4"/>
        <v>42128.208333333328</v>
      </c>
      <c r="O88" s="8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s="4" t="str">
        <v>plays</v>
      </c>
    </row>
    <row r="89" spans="1:20" ht="33" x14ac:dyDescent="0.45">
      <c r="A89">
        <v>87</v>
      </c>
      <c r="B89" t="s">
        <v>223</v>
      </c>
      <c r="C89" s="1" t="s">
        <v>224</v>
      </c>
      <c r="D89">
        <v>198500</v>
      </c>
      <c r="E89">
        <v>123040</v>
      </c>
      <c r="F89">
        <f t="shared" si="6"/>
        <v>62</v>
      </c>
      <c r="G89" t="s">
        <v>14</v>
      </c>
      <c r="H89">
        <v>1482</v>
      </c>
      <c r="I89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7">
        <f t="shared" si="4"/>
        <v>40610.25</v>
      </c>
      <c r="O89" s="8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s="4" t="str">
        <v>rock</v>
      </c>
    </row>
    <row r="90" spans="1:20" ht="18" x14ac:dyDescent="0.45">
      <c r="A90">
        <v>88</v>
      </c>
      <c r="B90" t="s">
        <v>225</v>
      </c>
      <c r="C90" s="1" t="s">
        <v>226</v>
      </c>
      <c r="D90">
        <v>4800</v>
      </c>
      <c r="E90">
        <v>12516</v>
      </c>
      <c r="F90">
        <f t="shared" si="6"/>
        <v>261</v>
      </c>
      <c r="G90" t="s">
        <v>20</v>
      </c>
      <c r="H90">
        <v>113</v>
      </c>
      <c r="I90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7">
        <f t="shared" si="4"/>
        <v>42110.208333333328</v>
      </c>
      <c r="O90" s="8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s="4" t="str">
        <v>translations</v>
      </c>
    </row>
    <row r="91" spans="1:20" ht="18" x14ac:dyDescent="0.45">
      <c r="A91">
        <v>89</v>
      </c>
      <c r="B91" t="s">
        <v>227</v>
      </c>
      <c r="C91" s="1" t="s">
        <v>228</v>
      </c>
      <c r="D91">
        <v>3400</v>
      </c>
      <c r="E91">
        <v>8588</v>
      </c>
      <c r="F91">
        <f t="shared" si="6"/>
        <v>253</v>
      </c>
      <c r="G91" t="s">
        <v>20</v>
      </c>
      <c r="H91">
        <v>96</v>
      </c>
      <c r="I91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7">
        <f t="shared" si="4"/>
        <v>40283.208333333336</v>
      </c>
      <c r="O91" s="8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s="4" t="str">
        <v>plays</v>
      </c>
    </row>
    <row r="92" spans="1:20" ht="18" x14ac:dyDescent="0.45">
      <c r="A92">
        <v>90</v>
      </c>
      <c r="B92" t="s">
        <v>229</v>
      </c>
      <c r="C92" s="1" t="s">
        <v>230</v>
      </c>
      <c r="D92">
        <v>7800</v>
      </c>
      <c r="E92">
        <v>6132</v>
      </c>
      <c r="F92">
        <f t="shared" si="6"/>
        <v>79</v>
      </c>
      <c r="G92" t="s">
        <v>14</v>
      </c>
      <c r="H92">
        <v>106</v>
      </c>
      <c r="I92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7">
        <f t="shared" si="4"/>
        <v>42425.25</v>
      </c>
      <c r="O92" s="8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s="4" t="str">
        <v>plays</v>
      </c>
    </row>
    <row r="93" spans="1:20" ht="18" x14ac:dyDescent="0.45">
      <c r="A93">
        <v>91</v>
      </c>
      <c r="B93" t="s">
        <v>231</v>
      </c>
      <c r="C93" s="1" t="s">
        <v>232</v>
      </c>
      <c r="D93">
        <v>154300</v>
      </c>
      <c r="E93">
        <v>74688</v>
      </c>
      <c r="F93">
        <f t="shared" si="6"/>
        <v>48</v>
      </c>
      <c r="G93" t="s">
        <v>14</v>
      </c>
      <c r="H93">
        <v>679</v>
      </c>
      <c r="I93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7">
        <f t="shared" si="4"/>
        <v>42588.208333333328</v>
      </c>
      <c r="O93" s="8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s="4" t="str">
        <v>translations</v>
      </c>
    </row>
    <row r="94" spans="1:20" ht="33" x14ac:dyDescent="0.45">
      <c r="A94">
        <v>92</v>
      </c>
      <c r="B94" t="s">
        <v>233</v>
      </c>
      <c r="C94" s="1" t="s">
        <v>234</v>
      </c>
      <c r="D94">
        <v>20000</v>
      </c>
      <c r="E94">
        <v>51775</v>
      </c>
      <c r="F94">
        <f t="shared" si="6"/>
        <v>259</v>
      </c>
      <c r="G94" t="s">
        <v>20</v>
      </c>
      <c r="H94">
        <v>498</v>
      </c>
      <c r="I94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7">
        <f t="shared" si="4"/>
        <v>40352.208333333336</v>
      </c>
      <c r="O94" s="8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s="4" t="str">
        <v>video games</v>
      </c>
    </row>
    <row r="95" spans="1:20" ht="18" x14ac:dyDescent="0.45">
      <c r="A95">
        <v>93</v>
      </c>
      <c r="B95" t="s">
        <v>235</v>
      </c>
      <c r="C95" s="1" t="s">
        <v>236</v>
      </c>
      <c r="D95">
        <v>108800</v>
      </c>
      <c r="E95">
        <v>65877</v>
      </c>
      <c r="F95">
        <f t="shared" si="6"/>
        <v>61</v>
      </c>
      <c r="G95" t="s">
        <v>74</v>
      </c>
      <c r="H95">
        <v>610</v>
      </c>
      <c r="I95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7">
        <f t="shared" si="4"/>
        <v>41202.208333333336</v>
      </c>
      <c r="O95" s="8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s="4" t="str">
        <v>plays</v>
      </c>
    </row>
    <row r="96" spans="1:20" ht="18" x14ac:dyDescent="0.45">
      <c r="A96">
        <v>94</v>
      </c>
      <c r="B96" t="s">
        <v>237</v>
      </c>
      <c r="C96" s="1" t="s">
        <v>238</v>
      </c>
      <c r="D96">
        <v>2900</v>
      </c>
      <c r="E96">
        <v>8807</v>
      </c>
      <c r="F96">
        <f t="shared" si="6"/>
        <v>304</v>
      </c>
      <c r="G96" t="s">
        <v>20</v>
      </c>
      <c r="H96">
        <v>180</v>
      </c>
      <c r="I96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7">
        <f t="shared" si="4"/>
        <v>43562.208333333328</v>
      </c>
      <c r="O96" s="8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s="4" t="str">
        <v>web</v>
      </c>
    </row>
    <row r="97" spans="1:20" ht="33" x14ac:dyDescent="0.45">
      <c r="A97">
        <v>95</v>
      </c>
      <c r="B97" t="s">
        <v>239</v>
      </c>
      <c r="C97" s="1" t="s">
        <v>240</v>
      </c>
      <c r="D97">
        <v>900</v>
      </c>
      <c r="E97">
        <v>1017</v>
      </c>
      <c r="F97">
        <f t="shared" si="6"/>
        <v>113</v>
      </c>
      <c r="G97" t="s">
        <v>20</v>
      </c>
      <c r="H97">
        <v>27</v>
      </c>
      <c r="I97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7">
        <f t="shared" si="4"/>
        <v>43752.208333333328</v>
      </c>
      <c r="O97" s="8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s="4" t="str">
        <v>documentary</v>
      </c>
    </row>
    <row r="98" spans="1:20" ht="18" x14ac:dyDescent="0.45">
      <c r="A98">
        <v>96</v>
      </c>
      <c r="B98" t="s">
        <v>241</v>
      </c>
      <c r="C98" s="1" t="s">
        <v>242</v>
      </c>
      <c r="D98">
        <v>69700</v>
      </c>
      <c r="E98">
        <v>151513</v>
      </c>
      <c r="F98">
        <f t="shared" si="6"/>
        <v>217</v>
      </c>
      <c r="G98" t="s">
        <v>20</v>
      </c>
      <c r="H98">
        <v>2331</v>
      </c>
      <c r="I98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7">
        <f t="shared" si="4"/>
        <v>40612.25</v>
      </c>
      <c r="O98" s="8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s="4" t="str">
        <v>plays</v>
      </c>
    </row>
    <row r="99" spans="1:20" ht="18" x14ac:dyDescent="0.45">
      <c r="A99">
        <v>97</v>
      </c>
      <c r="B99" t="s">
        <v>243</v>
      </c>
      <c r="C99" s="1" t="s">
        <v>244</v>
      </c>
      <c r="D99">
        <v>1300</v>
      </c>
      <c r="E99">
        <v>12047</v>
      </c>
      <c r="F99">
        <f t="shared" si="6"/>
        <v>927</v>
      </c>
      <c r="G99" t="s">
        <v>20</v>
      </c>
      <c r="H99">
        <v>113</v>
      </c>
      <c r="I99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7">
        <f t="shared" si="4"/>
        <v>42180.208333333328</v>
      </c>
      <c r="O99" s="8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s="4" t="str">
        <v>food trucks</v>
      </c>
    </row>
    <row r="100" spans="1:20" ht="18" x14ac:dyDescent="0.45">
      <c r="A100">
        <v>98</v>
      </c>
      <c r="B100" t="s">
        <v>245</v>
      </c>
      <c r="C100" s="1" t="s">
        <v>246</v>
      </c>
      <c r="D100">
        <v>97800</v>
      </c>
      <c r="E100">
        <v>32951</v>
      </c>
      <c r="F100">
        <f t="shared" si="6"/>
        <v>34</v>
      </c>
      <c r="G100" t="s">
        <v>14</v>
      </c>
      <c r="H100">
        <v>1220</v>
      </c>
      <c r="I100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7">
        <f t="shared" si="4"/>
        <v>42212.208333333328</v>
      </c>
      <c r="O100" s="8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s="4" t="str">
        <v>video games</v>
      </c>
    </row>
    <row r="101" spans="1:20" ht="33" x14ac:dyDescent="0.45">
      <c r="A101">
        <v>99</v>
      </c>
      <c r="B101" t="s">
        <v>247</v>
      </c>
      <c r="C101" s="1" t="s">
        <v>248</v>
      </c>
      <c r="D101">
        <v>7600</v>
      </c>
      <c r="E101">
        <v>14951</v>
      </c>
      <c r="F101">
        <f t="shared" si="6"/>
        <v>197</v>
      </c>
      <c r="G101" t="s">
        <v>20</v>
      </c>
      <c r="H101">
        <v>164</v>
      </c>
      <c r="I101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7">
        <f t="shared" si="4"/>
        <v>41968.25</v>
      </c>
      <c r="O101" s="8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s="4" t="str">
        <v>plays</v>
      </c>
    </row>
    <row r="102" spans="1:20" ht="18" x14ac:dyDescent="0.45">
      <c r="A102">
        <v>100</v>
      </c>
      <c r="B102" t="s">
        <v>249</v>
      </c>
      <c r="C102" s="1" t="s">
        <v>250</v>
      </c>
      <c r="D102">
        <v>100</v>
      </c>
      <c r="E102">
        <v>1</v>
      </c>
      <c r="F102">
        <f t="shared" si="6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7">
        <f t="shared" si="4"/>
        <v>40835.208333333336</v>
      </c>
      <c r="O102" s="8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s="4" t="str">
        <v>plays</v>
      </c>
    </row>
    <row r="103" spans="1:20" ht="18" x14ac:dyDescent="0.45">
      <c r="A103">
        <v>101</v>
      </c>
      <c r="B103" t="s">
        <v>251</v>
      </c>
      <c r="C103" s="1" t="s">
        <v>252</v>
      </c>
      <c r="D103">
        <v>900</v>
      </c>
      <c r="E103">
        <v>9193</v>
      </c>
      <c r="F103">
        <f t="shared" si="6"/>
        <v>1021</v>
      </c>
      <c r="G103" t="s">
        <v>20</v>
      </c>
      <c r="H103">
        <v>164</v>
      </c>
      <c r="I103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7">
        <f t="shared" si="4"/>
        <v>42056.25</v>
      </c>
      <c r="O103" s="8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s="4" t="str">
        <v>electric music</v>
      </c>
    </row>
    <row r="104" spans="1:20" ht="18" x14ac:dyDescent="0.45">
      <c r="A104">
        <v>102</v>
      </c>
      <c r="B104" t="s">
        <v>253</v>
      </c>
      <c r="C104" s="1" t="s">
        <v>254</v>
      </c>
      <c r="D104">
        <v>3700</v>
      </c>
      <c r="E104">
        <v>10422</v>
      </c>
      <c r="F104">
        <f t="shared" si="6"/>
        <v>282</v>
      </c>
      <c r="G104" t="s">
        <v>20</v>
      </c>
      <c r="H104">
        <v>336</v>
      </c>
      <c r="I104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7">
        <f t="shared" si="4"/>
        <v>43234.208333333328</v>
      </c>
      <c r="O104" s="8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s="4" t="str">
        <v>wearables</v>
      </c>
    </row>
    <row r="105" spans="1:20" ht="18" x14ac:dyDescent="0.45">
      <c r="A105">
        <v>103</v>
      </c>
      <c r="B105" t="s">
        <v>255</v>
      </c>
      <c r="C105" s="1" t="s">
        <v>256</v>
      </c>
      <c r="D105">
        <v>10000</v>
      </c>
      <c r="E105">
        <v>2461</v>
      </c>
      <c r="F105">
        <f t="shared" si="6"/>
        <v>25</v>
      </c>
      <c r="G105" t="s">
        <v>14</v>
      </c>
      <c r="H105">
        <v>37</v>
      </c>
      <c r="I105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7">
        <f t="shared" si="4"/>
        <v>40475.208333333336</v>
      </c>
      <c r="O105" s="8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s="4" t="str">
        <v>electric music</v>
      </c>
    </row>
    <row r="106" spans="1:20" ht="18" x14ac:dyDescent="0.45">
      <c r="A106">
        <v>104</v>
      </c>
      <c r="B106" t="s">
        <v>257</v>
      </c>
      <c r="C106" s="1" t="s">
        <v>258</v>
      </c>
      <c r="D106">
        <v>119200</v>
      </c>
      <c r="E106">
        <v>170623</v>
      </c>
      <c r="F106">
        <f t="shared" si="6"/>
        <v>143</v>
      </c>
      <c r="G106" t="s">
        <v>20</v>
      </c>
      <c r="H106">
        <v>1917</v>
      </c>
      <c r="I106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7">
        <f t="shared" si="4"/>
        <v>42878.208333333328</v>
      </c>
      <c r="O106" s="8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s="4" t="str">
        <v>indie rock</v>
      </c>
    </row>
    <row r="107" spans="1:20" ht="18" x14ac:dyDescent="0.45">
      <c r="A107">
        <v>105</v>
      </c>
      <c r="B107" t="s">
        <v>259</v>
      </c>
      <c r="C107" s="1" t="s">
        <v>260</v>
      </c>
      <c r="D107">
        <v>6800</v>
      </c>
      <c r="E107">
        <v>9829</v>
      </c>
      <c r="F107">
        <f t="shared" si="6"/>
        <v>145</v>
      </c>
      <c r="G107" t="s">
        <v>20</v>
      </c>
      <c r="H107">
        <v>95</v>
      </c>
      <c r="I107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7">
        <f t="shared" si="4"/>
        <v>41366.208333333336</v>
      </c>
      <c r="O107" s="8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s="4" t="str">
        <v>web</v>
      </c>
    </row>
    <row r="108" spans="1:20" ht="18" x14ac:dyDescent="0.45">
      <c r="A108">
        <v>106</v>
      </c>
      <c r="B108" t="s">
        <v>261</v>
      </c>
      <c r="C108" s="1" t="s">
        <v>262</v>
      </c>
      <c r="D108">
        <v>3900</v>
      </c>
      <c r="E108">
        <v>14006</v>
      </c>
      <c r="F108">
        <f t="shared" si="6"/>
        <v>359</v>
      </c>
      <c r="G108" t="s">
        <v>20</v>
      </c>
      <c r="H108">
        <v>147</v>
      </c>
      <c r="I108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7">
        <f t="shared" si="4"/>
        <v>43716.208333333328</v>
      </c>
      <c r="O108" s="8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s="4" t="str">
        <v>plays</v>
      </c>
    </row>
    <row r="109" spans="1:20" ht="33" x14ac:dyDescent="0.45">
      <c r="A109">
        <v>107</v>
      </c>
      <c r="B109" t="s">
        <v>263</v>
      </c>
      <c r="C109" s="1" t="s">
        <v>264</v>
      </c>
      <c r="D109">
        <v>3500</v>
      </c>
      <c r="E109">
        <v>6527</v>
      </c>
      <c r="F109">
        <f t="shared" si="6"/>
        <v>186</v>
      </c>
      <c r="G109" t="s">
        <v>20</v>
      </c>
      <c r="H109">
        <v>86</v>
      </c>
      <c r="I109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7">
        <f t="shared" si="4"/>
        <v>43213.208333333328</v>
      </c>
      <c r="O109" s="8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s="4" t="str">
        <v>plays</v>
      </c>
    </row>
    <row r="110" spans="1:20" ht="33" x14ac:dyDescent="0.45">
      <c r="A110">
        <v>108</v>
      </c>
      <c r="B110" t="s">
        <v>265</v>
      </c>
      <c r="C110" s="1" t="s">
        <v>266</v>
      </c>
      <c r="D110">
        <v>1500</v>
      </c>
      <c r="E110">
        <v>8929</v>
      </c>
      <c r="F110">
        <f t="shared" si="6"/>
        <v>595</v>
      </c>
      <c r="G110" t="s">
        <v>20</v>
      </c>
      <c r="H110">
        <v>83</v>
      </c>
      <c r="I110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7">
        <f t="shared" si="4"/>
        <v>41005.208333333336</v>
      </c>
      <c r="O110" s="8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s="4" t="str">
        <v>documentary</v>
      </c>
    </row>
    <row r="111" spans="1:20" ht="18" x14ac:dyDescent="0.45">
      <c r="A111">
        <v>109</v>
      </c>
      <c r="B111" t="s">
        <v>267</v>
      </c>
      <c r="C111" s="1" t="s">
        <v>268</v>
      </c>
      <c r="D111">
        <v>5200</v>
      </c>
      <c r="E111">
        <v>3079</v>
      </c>
      <c r="F111">
        <f t="shared" si="6"/>
        <v>59</v>
      </c>
      <c r="G111" t="s">
        <v>14</v>
      </c>
      <c r="H111">
        <v>60</v>
      </c>
      <c r="I111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7">
        <f t="shared" si="4"/>
        <v>41651.25</v>
      </c>
      <c r="O111" s="8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s="4" t="str">
        <v>television</v>
      </c>
    </row>
    <row r="112" spans="1:20" ht="33" x14ac:dyDescent="0.45">
      <c r="A112">
        <v>110</v>
      </c>
      <c r="B112" t="s">
        <v>270</v>
      </c>
      <c r="C112" s="1" t="s">
        <v>271</v>
      </c>
      <c r="D112">
        <v>142400</v>
      </c>
      <c r="E112">
        <v>21307</v>
      </c>
      <c r="F112">
        <f t="shared" si="6"/>
        <v>15</v>
      </c>
      <c r="G112" t="s">
        <v>14</v>
      </c>
      <c r="H112">
        <v>296</v>
      </c>
      <c r="I112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7">
        <f t="shared" si="4"/>
        <v>43354.208333333328</v>
      </c>
      <c r="O112" s="8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s="4" t="str">
        <v>food trucks</v>
      </c>
    </row>
    <row r="113" spans="1:20" ht="18" x14ac:dyDescent="0.45">
      <c r="A113">
        <v>111</v>
      </c>
      <c r="B113" t="s">
        <v>272</v>
      </c>
      <c r="C113" s="1" t="s">
        <v>273</v>
      </c>
      <c r="D113">
        <v>61400</v>
      </c>
      <c r="E113">
        <v>73653</v>
      </c>
      <c r="F113">
        <f t="shared" si="6"/>
        <v>120</v>
      </c>
      <c r="G113" t="s">
        <v>20</v>
      </c>
      <c r="H113">
        <v>676</v>
      </c>
      <c r="I113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7">
        <f t="shared" si="4"/>
        <v>41174.208333333336</v>
      </c>
      <c r="O113" s="8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s="4" t="str">
        <v>radio &amp; podcasts</v>
      </c>
    </row>
    <row r="114" spans="1:20" ht="18" x14ac:dyDescent="0.45">
      <c r="A114">
        <v>112</v>
      </c>
      <c r="B114" t="s">
        <v>274</v>
      </c>
      <c r="C114" s="1" t="s">
        <v>275</v>
      </c>
      <c r="D114">
        <v>4700</v>
      </c>
      <c r="E114">
        <v>12635</v>
      </c>
      <c r="F114">
        <f t="shared" si="6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7">
        <f t="shared" si="4"/>
        <v>41875.208333333336</v>
      </c>
      <c r="O114" s="8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s="4" t="str">
        <v>web</v>
      </c>
    </row>
    <row r="115" spans="1:20" ht="18" x14ac:dyDescent="0.45">
      <c r="A115">
        <v>113</v>
      </c>
      <c r="B115" t="s">
        <v>276</v>
      </c>
      <c r="C115" s="1" t="s">
        <v>277</v>
      </c>
      <c r="D115">
        <v>3300</v>
      </c>
      <c r="E115">
        <v>12437</v>
      </c>
      <c r="F115">
        <f t="shared" si="6"/>
        <v>377</v>
      </c>
      <c r="G115" t="s">
        <v>20</v>
      </c>
      <c r="H115">
        <v>131</v>
      </c>
      <c r="I115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7">
        <f t="shared" si="4"/>
        <v>42990.208333333328</v>
      </c>
      <c r="O115" s="8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s="4" t="str">
        <v>food trucks</v>
      </c>
    </row>
    <row r="116" spans="1:20" ht="18" x14ac:dyDescent="0.45">
      <c r="A116">
        <v>114</v>
      </c>
      <c r="B116" t="s">
        <v>278</v>
      </c>
      <c r="C116" s="1" t="s">
        <v>279</v>
      </c>
      <c r="D116">
        <v>1900</v>
      </c>
      <c r="E116">
        <v>13816</v>
      </c>
      <c r="F116">
        <f t="shared" si="6"/>
        <v>727</v>
      </c>
      <c r="G116" t="s">
        <v>20</v>
      </c>
      <c r="H116">
        <v>126</v>
      </c>
      <c r="I116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7">
        <f t="shared" si="4"/>
        <v>43564.208333333328</v>
      </c>
      <c r="O116" s="8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s="4" t="str">
        <v>wearables</v>
      </c>
    </row>
    <row r="117" spans="1:20" ht="18" x14ac:dyDescent="0.45">
      <c r="A117">
        <v>115</v>
      </c>
      <c r="B117" t="s">
        <v>280</v>
      </c>
      <c r="C117" s="1" t="s">
        <v>281</v>
      </c>
      <c r="D117">
        <v>166700</v>
      </c>
      <c r="E117">
        <v>145382</v>
      </c>
      <c r="F117">
        <f t="shared" si="6"/>
        <v>87</v>
      </c>
      <c r="G117" t="s">
        <v>14</v>
      </c>
      <c r="H117">
        <v>3304</v>
      </c>
      <c r="I117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7">
        <f t="shared" si="4"/>
        <v>43056.25</v>
      </c>
      <c r="O117" s="8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s="4" t="str">
        <v>fiction</v>
      </c>
    </row>
    <row r="118" spans="1:20" ht="33" x14ac:dyDescent="0.45">
      <c r="A118">
        <v>116</v>
      </c>
      <c r="B118" t="s">
        <v>282</v>
      </c>
      <c r="C118" s="1" t="s">
        <v>283</v>
      </c>
      <c r="D118">
        <v>7200</v>
      </c>
      <c r="E118">
        <v>6336</v>
      </c>
      <c r="F118">
        <f t="shared" si="6"/>
        <v>88</v>
      </c>
      <c r="G118" t="s">
        <v>14</v>
      </c>
      <c r="H118">
        <v>73</v>
      </c>
      <c r="I118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7">
        <f t="shared" si="4"/>
        <v>42265.208333333328</v>
      </c>
      <c r="O118" s="8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s="4" t="str">
        <v>plays</v>
      </c>
    </row>
    <row r="119" spans="1:20" ht="18" x14ac:dyDescent="0.45">
      <c r="A119">
        <v>117</v>
      </c>
      <c r="B119" t="s">
        <v>284</v>
      </c>
      <c r="C119" s="1" t="s">
        <v>285</v>
      </c>
      <c r="D119">
        <v>4900</v>
      </c>
      <c r="E119">
        <v>8523</v>
      </c>
      <c r="F119">
        <f t="shared" si="6"/>
        <v>174</v>
      </c>
      <c r="G119" t="s">
        <v>20</v>
      </c>
      <c r="H119">
        <v>275</v>
      </c>
      <c r="I119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7">
        <f t="shared" si="4"/>
        <v>40808.208333333336</v>
      </c>
      <c r="O119" s="8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s="4" t="str">
        <v>television</v>
      </c>
    </row>
    <row r="120" spans="1:20" ht="18" x14ac:dyDescent="0.45">
      <c r="A120">
        <v>118</v>
      </c>
      <c r="B120" t="s">
        <v>286</v>
      </c>
      <c r="C120" s="1" t="s">
        <v>287</v>
      </c>
      <c r="D120">
        <v>5400</v>
      </c>
      <c r="E120">
        <v>6351</v>
      </c>
      <c r="F120">
        <f t="shared" si="6"/>
        <v>118</v>
      </c>
      <c r="G120" t="s">
        <v>20</v>
      </c>
      <c r="H120">
        <v>67</v>
      </c>
      <c r="I120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7">
        <f t="shared" si="4"/>
        <v>41665.25</v>
      </c>
      <c r="O120" s="8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s="4" t="str">
        <v>photography books</v>
      </c>
    </row>
    <row r="121" spans="1:20" ht="33" x14ac:dyDescent="0.45">
      <c r="A121">
        <v>119</v>
      </c>
      <c r="B121" t="s">
        <v>288</v>
      </c>
      <c r="C121" s="1" t="s">
        <v>289</v>
      </c>
      <c r="D121">
        <v>5000</v>
      </c>
      <c r="E121">
        <v>10748</v>
      </c>
      <c r="F121">
        <f t="shared" si="6"/>
        <v>215</v>
      </c>
      <c r="G121" t="s">
        <v>20</v>
      </c>
      <c r="H121">
        <v>154</v>
      </c>
      <c r="I121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7">
        <f t="shared" si="4"/>
        <v>41806.208333333336</v>
      </c>
      <c r="O121" s="8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s="4" t="str">
        <v>documentary</v>
      </c>
    </row>
    <row r="122" spans="1:20" ht="18" x14ac:dyDescent="0.45">
      <c r="A122">
        <v>120</v>
      </c>
      <c r="B122" t="s">
        <v>290</v>
      </c>
      <c r="C122" s="1" t="s">
        <v>291</v>
      </c>
      <c r="D122">
        <v>75100</v>
      </c>
      <c r="E122">
        <v>112272</v>
      </c>
      <c r="F122">
        <f t="shared" si="6"/>
        <v>149</v>
      </c>
      <c r="G122" t="s">
        <v>20</v>
      </c>
      <c r="H122">
        <v>1782</v>
      </c>
      <c r="I122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7">
        <f t="shared" si="4"/>
        <v>42111.208333333328</v>
      </c>
      <c r="O122" s="8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s="4" t="str">
        <v>mobile games</v>
      </c>
    </row>
    <row r="123" spans="1:20" ht="18" x14ac:dyDescent="0.45">
      <c r="A123">
        <v>121</v>
      </c>
      <c r="B123" t="s">
        <v>293</v>
      </c>
      <c r="C123" s="1" t="s">
        <v>294</v>
      </c>
      <c r="D123">
        <v>45300</v>
      </c>
      <c r="E123">
        <v>99361</v>
      </c>
      <c r="F123">
        <f t="shared" si="6"/>
        <v>219</v>
      </c>
      <c r="G123" t="s">
        <v>20</v>
      </c>
      <c r="H123">
        <v>903</v>
      </c>
      <c r="I123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7">
        <f t="shared" si="4"/>
        <v>41917.208333333336</v>
      </c>
      <c r="O123" s="8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s="4" t="str">
        <v>video games</v>
      </c>
    </row>
    <row r="124" spans="1:20" ht="18" x14ac:dyDescent="0.45">
      <c r="A124">
        <v>122</v>
      </c>
      <c r="B124" t="s">
        <v>295</v>
      </c>
      <c r="C124" s="1" t="s">
        <v>296</v>
      </c>
      <c r="D124">
        <v>136800</v>
      </c>
      <c r="E124">
        <v>88055</v>
      </c>
      <c r="F124">
        <f t="shared" si="6"/>
        <v>64</v>
      </c>
      <c r="G124" t="s">
        <v>14</v>
      </c>
      <c r="H124">
        <v>3387</v>
      </c>
      <c r="I124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7">
        <f t="shared" si="4"/>
        <v>41970.25</v>
      </c>
      <c r="O124" s="8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s="4" t="str">
        <v>fiction</v>
      </c>
    </row>
    <row r="125" spans="1:20" ht="18" x14ac:dyDescent="0.45">
      <c r="A125">
        <v>123</v>
      </c>
      <c r="B125" t="s">
        <v>297</v>
      </c>
      <c r="C125" s="1" t="s">
        <v>298</v>
      </c>
      <c r="D125">
        <v>177700</v>
      </c>
      <c r="E125">
        <v>33092</v>
      </c>
      <c r="F125">
        <f t="shared" si="6"/>
        <v>19</v>
      </c>
      <c r="G125" t="s">
        <v>14</v>
      </c>
      <c r="H125">
        <v>662</v>
      </c>
      <c r="I125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7">
        <f t="shared" si="4"/>
        <v>42332.25</v>
      </c>
      <c r="O125" s="8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s="4" t="str">
        <v>plays</v>
      </c>
    </row>
    <row r="126" spans="1:20" ht="18" x14ac:dyDescent="0.45">
      <c r="A126">
        <v>124</v>
      </c>
      <c r="B126" t="s">
        <v>299</v>
      </c>
      <c r="C126" s="1" t="s">
        <v>300</v>
      </c>
      <c r="D126">
        <v>2600</v>
      </c>
      <c r="E126">
        <v>9562</v>
      </c>
      <c r="F126">
        <f t="shared" si="6"/>
        <v>368</v>
      </c>
      <c r="G126" t="s">
        <v>20</v>
      </c>
      <c r="H126">
        <v>94</v>
      </c>
      <c r="I126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7">
        <f t="shared" si="4"/>
        <v>43598.208333333328</v>
      </c>
      <c r="O126" s="8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s="4" t="str">
        <v>photography books</v>
      </c>
    </row>
    <row r="127" spans="1:20" ht="18" x14ac:dyDescent="0.45">
      <c r="A127">
        <v>125</v>
      </c>
      <c r="B127" t="s">
        <v>301</v>
      </c>
      <c r="C127" s="1" t="s">
        <v>302</v>
      </c>
      <c r="D127">
        <v>5300</v>
      </c>
      <c r="E127">
        <v>8475</v>
      </c>
      <c r="F127">
        <f t="shared" si="6"/>
        <v>160</v>
      </c>
      <c r="G127" t="s">
        <v>20</v>
      </c>
      <c r="H127">
        <v>180</v>
      </c>
      <c r="I127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7">
        <f t="shared" si="4"/>
        <v>43362.208333333328</v>
      </c>
      <c r="O127" s="8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s="4" t="str">
        <v>plays</v>
      </c>
    </row>
    <row r="128" spans="1:20" ht="18" x14ac:dyDescent="0.45">
      <c r="A128">
        <v>126</v>
      </c>
      <c r="B128" t="s">
        <v>303</v>
      </c>
      <c r="C128" s="1" t="s">
        <v>304</v>
      </c>
      <c r="D128">
        <v>180200</v>
      </c>
      <c r="E128">
        <v>69617</v>
      </c>
      <c r="F128">
        <f t="shared" si="6"/>
        <v>39</v>
      </c>
      <c r="G128" t="s">
        <v>14</v>
      </c>
      <c r="H128">
        <v>774</v>
      </c>
      <c r="I128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7">
        <f t="shared" si="4"/>
        <v>42596.208333333328</v>
      </c>
      <c r="O128" s="8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s="4" t="str">
        <v>plays</v>
      </c>
    </row>
    <row r="129" spans="1:20" ht="18" x14ac:dyDescent="0.45">
      <c r="A129">
        <v>127</v>
      </c>
      <c r="B129" t="s">
        <v>305</v>
      </c>
      <c r="C129" s="1" t="s">
        <v>306</v>
      </c>
      <c r="D129">
        <v>103200</v>
      </c>
      <c r="E129">
        <v>53067</v>
      </c>
      <c r="F129">
        <f t="shared" si="6"/>
        <v>51</v>
      </c>
      <c r="G129" t="s">
        <v>14</v>
      </c>
      <c r="H129">
        <v>672</v>
      </c>
      <c r="I129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7">
        <f t="shared" si="4"/>
        <v>40310.208333333336</v>
      </c>
      <c r="O129" s="8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s="4" t="str">
        <v>plays</v>
      </c>
    </row>
    <row r="130" spans="1:20" ht="18" x14ac:dyDescent="0.45">
      <c r="A130">
        <v>128</v>
      </c>
      <c r="B130" t="s">
        <v>307</v>
      </c>
      <c r="C130" s="1" t="s">
        <v>308</v>
      </c>
      <c r="D130">
        <v>70600</v>
      </c>
      <c r="E130">
        <v>42596</v>
      </c>
      <c r="F130">
        <f t="shared" si="6"/>
        <v>60</v>
      </c>
      <c r="G130" t="s">
        <v>74</v>
      </c>
      <c r="H130">
        <v>532</v>
      </c>
      <c r="I130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7">
        <f t="shared" ref="N130:N193" si="8">(((L130/60)/60)/24)+DATE(1970,1,1)</f>
        <v>40417.208333333336</v>
      </c>
      <c r="O130" s="8">
        <f t="shared" ref="O130:O193" si="9">(((M130/60)/60)/24)+DATE(1970,1,1)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s="4" t="str">
        <v>rock</v>
      </c>
    </row>
    <row r="131" spans="1:20" ht="18" x14ac:dyDescent="0.45">
      <c r="A131">
        <v>129</v>
      </c>
      <c r="B131" t="s">
        <v>309</v>
      </c>
      <c r="C131" s="1" t="s">
        <v>310</v>
      </c>
      <c r="D131">
        <v>148500</v>
      </c>
      <c r="E131">
        <v>4756</v>
      </c>
      <c r="F131">
        <f t="shared" ref="F131:F194" si="10">ROUND(E131/D131*100,0)</f>
        <v>3</v>
      </c>
      <c r="G131" t="s">
        <v>74</v>
      </c>
      <c r="H131">
        <v>55</v>
      </c>
      <c r="I131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7">
        <f t="shared" si="8"/>
        <v>42038.25</v>
      </c>
      <c r="O131" s="8">
        <f t="shared" si="9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s="4" t="str">
        <v>food trucks</v>
      </c>
    </row>
    <row r="132" spans="1:20" ht="18" x14ac:dyDescent="0.45">
      <c r="A132">
        <v>130</v>
      </c>
      <c r="B132" t="s">
        <v>311</v>
      </c>
      <c r="C132" s="1" t="s">
        <v>312</v>
      </c>
      <c r="D132">
        <v>9600</v>
      </c>
      <c r="E132">
        <v>14925</v>
      </c>
      <c r="F132">
        <f t="shared" si="10"/>
        <v>155</v>
      </c>
      <c r="G132" t="s">
        <v>20</v>
      </c>
      <c r="H132">
        <v>533</v>
      </c>
      <c r="I132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7">
        <f t="shared" si="8"/>
        <v>40842.208333333336</v>
      </c>
      <c r="O132" s="8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s="4" t="str">
        <v>drama</v>
      </c>
    </row>
    <row r="133" spans="1:20" ht="33" x14ac:dyDescent="0.45">
      <c r="A133">
        <v>131</v>
      </c>
      <c r="B133" t="s">
        <v>313</v>
      </c>
      <c r="C133" s="1" t="s">
        <v>314</v>
      </c>
      <c r="D133">
        <v>164700</v>
      </c>
      <c r="E133">
        <v>166116</v>
      </c>
      <c r="F133">
        <f t="shared" si="10"/>
        <v>101</v>
      </c>
      <c r="G133" t="s">
        <v>20</v>
      </c>
      <c r="H133">
        <v>2443</v>
      </c>
      <c r="I133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7">
        <f t="shared" si="8"/>
        <v>41607.25</v>
      </c>
      <c r="O133" s="8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s="4" t="str">
        <v>web</v>
      </c>
    </row>
    <row r="134" spans="1:20" ht="18" x14ac:dyDescent="0.45">
      <c r="A134">
        <v>132</v>
      </c>
      <c r="B134" t="s">
        <v>315</v>
      </c>
      <c r="C134" s="1" t="s">
        <v>316</v>
      </c>
      <c r="D134">
        <v>3300</v>
      </c>
      <c r="E134">
        <v>3834</v>
      </c>
      <c r="F134">
        <f t="shared" si="10"/>
        <v>116</v>
      </c>
      <c r="G134" t="s">
        <v>20</v>
      </c>
      <c r="H134">
        <v>89</v>
      </c>
      <c r="I134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7">
        <f t="shared" si="8"/>
        <v>43112.25</v>
      </c>
      <c r="O134" s="8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s="4" t="str">
        <v>plays</v>
      </c>
    </row>
    <row r="135" spans="1:20" ht="18" x14ac:dyDescent="0.45">
      <c r="A135">
        <v>133</v>
      </c>
      <c r="B135" t="s">
        <v>317</v>
      </c>
      <c r="C135" s="1" t="s">
        <v>318</v>
      </c>
      <c r="D135">
        <v>4500</v>
      </c>
      <c r="E135">
        <v>13985</v>
      </c>
      <c r="F135">
        <f t="shared" si="10"/>
        <v>311</v>
      </c>
      <c r="G135" t="s">
        <v>20</v>
      </c>
      <c r="H135">
        <v>159</v>
      </c>
      <c r="I135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7">
        <f t="shared" si="8"/>
        <v>40767.208333333336</v>
      </c>
      <c r="O135" s="8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s="4" t="str">
        <v>world music</v>
      </c>
    </row>
    <row r="136" spans="1:20" ht="18" x14ac:dyDescent="0.45">
      <c r="A136">
        <v>134</v>
      </c>
      <c r="B136" t="s">
        <v>320</v>
      </c>
      <c r="C136" s="1" t="s">
        <v>321</v>
      </c>
      <c r="D136">
        <v>99500</v>
      </c>
      <c r="E136">
        <v>89288</v>
      </c>
      <c r="F136">
        <f t="shared" si="10"/>
        <v>90</v>
      </c>
      <c r="G136" t="s">
        <v>14</v>
      </c>
      <c r="H136">
        <v>940</v>
      </c>
      <c r="I136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7">
        <f t="shared" si="8"/>
        <v>40713.208333333336</v>
      </c>
      <c r="O136" s="8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s="4" t="str">
        <v>documentary</v>
      </c>
    </row>
    <row r="137" spans="1:20" ht="18" x14ac:dyDescent="0.45">
      <c r="A137">
        <v>135</v>
      </c>
      <c r="B137" t="s">
        <v>322</v>
      </c>
      <c r="C137" s="1" t="s">
        <v>323</v>
      </c>
      <c r="D137">
        <v>7700</v>
      </c>
      <c r="E137">
        <v>5488</v>
      </c>
      <c r="F137">
        <f t="shared" si="10"/>
        <v>71</v>
      </c>
      <c r="G137" t="s">
        <v>14</v>
      </c>
      <c r="H137">
        <v>117</v>
      </c>
      <c r="I137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7">
        <f t="shared" si="8"/>
        <v>41340.25</v>
      </c>
      <c r="O137" s="8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s="4" t="str">
        <v>plays</v>
      </c>
    </row>
    <row r="138" spans="1:20" ht="33" x14ac:dyDescent="0.45">
      <c r="A138">
        <v>136</v>
      </c>
      <c r="B138" t="s">
        <v>324</v>
      </c>
      <c r="C138" s="1" t="s">
        <v>325</v>
      </c>
      <c r="D138">
        <v>82800</v>
      </c>
      <c r="E138">
        <v>2721</v>
      </c>
      <c r="F138">
        <f t="shared" si="10"/>
        <v>3</v>
      </c>
      <c r="G138" t="s">
        <v>74</v>
      </c>
      <c r="H138">
        <v>58</v>
      </c>
      <c r="I138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7">
        <f t="shared" si="8"/>
        <v>41797.208333333336</v>
      </c>
      <c r="O138" s="8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s="4" t="str">
        <v>drama</v>
      </c>
    </row>
    <row r="139" spans="1:20" ht="18" x14ac:dyDescent="0.45">
      <c r="A139">
        <v>137</v>
      </c>
      <c r="B139" t="s">
        <v>326</v>
      </c>
      <c r="C139" s="1" t="s">
        <v>327</v>
      </c>
      <c r="D139">
        <v>1800</v>
      </c>
      <c r="E139">
        <v>4712</v>
      </c>
      <c r="F139">
        <f t="shared" si="10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7">
        <f t="shared" si="8"/>
        <v>40457.208333333336</v>
      </c>
      <c r="O139" s="8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s="4" t="str">
        <v>nonfiction</v>
      </c>
    </row>
    <row r="140" spans="1:20" ht="33" x14ac:dyDescent="0.45">
      <c r="A140">
        <v>138</v>
      </c>
      <c r="B140" t="s">
        <v>328</v>
      </c>
      <c r="C140" s="1" t="s">
        <v>329</v>
      </c>
      <c r="D140">
        <v>9600</v>
      </c>
      <c r="E140">
        <v>9216</v>
      </c>
      <c r="F140">
        <f t="shared" si="10"/>
        <v>96</v>
      </c>
      <c r="G140" t="s">
        <v>14</v>
      </c>
      <c r="H140">
        <v>115</v>
      </c>
      <c r="I140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7">
        <f t="shared" si="8"/>
        <v>41180.208333333336</v>
      </c>
      <c r="O140" s="8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s="4" t="str">
        <v>mobile games</v>
      </c>
    </row>
    <row r="141" spans="1:20" ht="18" x14ac:dyDescent="0.45">
      <c r="A141">
        <v>139</v>
      </c>
      <c r="B141" t="s">
        <v>330</v>
      </c>
      <c r="C141" s="1" t="s">
        <v>331</v>
      </c>
      <c r="D141">
        <v>92100</v>
      </c>
      <c r="E141">
        <v>19246</v>
      </c>
      <c r="F141">
        <f t="shared" si="10"/>
        <v>21</v>
      </c>
      <c r="G141" t="s">
        <v>14</v>
      </c>
      <c r="H141">
        <v>326</v>
      </c>
      <c r="I141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7">
        <f t="shared" si="8"/>
        <v>42115.208333333328</v>
      </c>
      <c r="O141" s="8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s="4" t="str">
        <v>wearables</v>
      </c>
    </row>
    <row r="142" spans="1:20" ht="33" x14ac:dyDescent="0.45">
      <c r="A142">
        <v>140</v>
      </c>
      <c r="B142" t="s">
        <v>332</v>
      </c>
      <c r="C142" s="1" t="s">
        <v>333</v>
      </c>
      <c r="D142">
        <v>5500</v>
      </c>
      <c r="E142">
        <v>12274</v>
      </c>
      <c r="F142">
        <f t="shared" si="10"/>
        <v>223</v>
      </c>
      <c r="G142" t="s">
        <v>20</v>
      </c>
      <c r="H142">
        <v>186</v>
      </c>
      <c r="I142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7">
        <f t="shared" si="8"/>
        <v>43156.25</v>
      </c>
      <c r="O142" s="8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s="4" t="str">
        <v>documentary</v>
      </c>
    </row>
    <row r="143" spans="1:20" ht="18" x14ac:dyDescent="0.45">
      <c r="A143">
        <v>141</v>
      </c>
      <c r="B143" t="s">
        <v>334</v>
      </c>
      <c r="C143" s="1" t="s">
        <v>335</v>
      </c>
      <c r="D143">
        <v>64300</v>
      </c>
      <c r="E143">
        <v>65323</v>
      </c>
      <c r="F143">
        <f t="shared" si="10"/>
        <v>102</v>
      </c>
      <c r="G143" t="s">
        <v>20</v>
      </c>
      <c r="H143">
        <v>1071</v>
      </c>
      <c r="I143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7">
        <f t="shared" si="8"/>
        <v>42167.208333333328</v>
      </c>
      <c r="O143" s="8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s="4" t="str">
        <v>web</v>
      </c>
    </row>
    <row r="144" spans="1:20" ht="33" x14ac:dyDescent="0.45">
      <c r="A144">
        <v>142</v>
      </c>
      <c r="B144" t="s">
        <v>336</v>
      </c>
      <c r="C144" s="1" t="s">
        <v>337</v>
      </c>
      <c r="D144">
        <v>5000</v>
      </c>
      <c r="E144">
        <v>11502</v>
      </c>
      <c r="F144">
        <f t="shared" si="10"/>
        <v>230</v>
      </c>
      <c r="G144" t="s">
        <v>20</v>
      </c>
      <c r="H144">
        <v>117</v>
      </c>
      <c r="I144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7">
        <f t="shared" si="8"/>
        <v>41005.208333333336</v>
      </c>
      <c r="O144" s="8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s="4" t="str">
        <v>web</v>
      </c>
    </row>
    <row r="145" spans="1:20" ht="18" x14ac:dyDescent="0.45">
      <c r="A145">
        <v>143</v>
      </c>
      <c r="B145" t="s">
        <v>338</v>
      </c>
      <c r="C145" s="1" t="s">
        <v>339</v>
      </c>
      <c r="D145">
        <v>5400</v>
      </c>
      <c r="E145">
        <v>7322</v>
      </c>
      <c r="F145">
        <f t="shared" si="10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7">
        <f t="shared" si="8"/>
        <v>40357.208333333336</v>
      </c>
      <c r="O145" s="8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s="4" t="str">
        <v>indie rock</v>
      </c>
    </row>
    <row r="146" spans="1:20" ht="18" x14ac:dyDescent="0.45">
      <c r="A146">
        <v>144</v>
      </c>
      <c r="B146" t="s">
        <v>340</v>
      </c>
      <c r="C146" s="1" t="s">
        <v>341</v>
      </c>
      <c r="D146">
        <v>9000</v>
      </c>
      <c r="E146">
        <v>11619</v>
      </c>
      <c r="F146">
        <f t="shared" si="10"/>
        <v>129</v>
      </c>
      <c r="G146" t="s">
        <v>20</v>
      </c>
      <c r="H146">
        <v>135</v>
      </c>
      <c r="I146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7">
        <f t="shared" si="8"/>
        <v>43633.208333333328</v>
      </c>
      <c r="O146" s="8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s="4" t="str">
        <v>plays</v>
      </c>
    </row>
    <row r="147" spans="1:20" ht="18" x14ac:dyDescent="0.45">
      <c r="A147">
        <v>145</v>
      </c>
      <c r="B147" t="s">
        <v>342</v>
      </c>
      <c r="C147" s="1" t="s">
        <v>343</v>
      </c>
      <c r="D147">
        <v>25000</v>
      </c>
      <c r="E147">
        <v>59128</v>
      </c>
      <c r="F147">
        <f t="shared" si="10"/>
        <v>237</v>
      </c>
      <c r="G147" t="s">
        <v>20</v>
      </c>
      <c r="H147">
        <v>768</v>
      </c>
      <c r="I147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7">
        <f t="shared" si="8"/>
        <v>41889.208333333336</v>
      </c>
      <c r="O147" s="8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s="4" t="str">
        <v>wearables</v>
      </c>
    </row>
    <row r="148" spans="1:20" ht="33" x14ac:dyDescent="0.45">
      <c r="A148">
        <v>146</v>
      </c>
      <c r="B148" t="s">
        <v>344</v>
      </c>
      <c r="C148" s="1" t="s">
        <v>345</v>
      </c>
      <c r="D148">
        <v>8800</v>
      </c>
      <c r="E148">
        <v>1518</v>
      </c>
      <c r="F148">
        <f t="shared" si="10"/>
        <v>17</v>
      </c>
      <c r="G148" t="s">
        <v>74</v>
      </c>
      <c r="H148">
        <v>51</v>
      </c>
      <c r="I148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7">
        <f t="shared" si="8"/>
        <v>40855.25</v>
      </c>
      <c r="O148" s="8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s="4" t="str">
        <v>plays</v>
      </c>
    </row>
    <row r="149" spans="1:20" ht="33" x14ac:dyDescent="0.45">
      <c r="A149">
        <v>147</v>
      </c>
      <c r="B149" t="s">
        <v>346</v>
      </c>
      <c r="C149" s="1" t="s">
        <v>347</v>
      </c>
      <c r="D149">
        <v>8300</v>
      </c>
      <c r="E149">
        <v>9337</v>
      </c>
      <c r="F149">
        <f t="shared" si="10"/>
        <v>112</v>
      </c>
      <c r="G149" t="s">
        <v>20</v>
      </c>
      <c r="H149">
        <v>199</v>
      </c>
      <c r="I149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7">
        <f t="shared" si="8"/>
        <v>42534.208333333328</v>
      </c>
      <c r="O149" s="8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s="4" t="str">
        <v>plays</v>
      </c>
    </row>
    <row r="150" spans="1:20" ht="18" x14ac:dyDescent="0.45">
      <c r="A150">
        <v>148</v>
      </c>
      <c r="B150" t="s">
        <v>348</v>
      </c>
      <c r="C150" s="1" t="s">
        <v>349</v>
      </c>
      <c r="D150">
        <v>9300</v>
      </c>
      <c r="E150">
        <v>11255</v>
      </c>
      <c r="F150">
        <f t="shared" si="10"/>
        <v>121</v>
      </c>
      <c r="G150" t="s">
        <v>20</v>
      </c>
      <c r="H150">
        <v>107</v>
      </c>
      <c r="I150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7">
        <f t="shared" si="8"/>
        <v>42941.208333333328</v>
      </c>
      <c r="O150" s="8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s="4" t="str">
        <v>wearables</v>
      </c>
    </row>
    <row r="151" spans="1:20" ht="18" x14ac:dyDescent="0.45">
      <c r="A151">
        <v>149</v>
      </c>
      <c r="B151" t="s">
        <v>350</v>
      </c>
      <c r="C151" s="1" t="s">
        <v>351</v>
      </c>
      <c r="D151">
        <v>6200</v>
      </c>
      <c r="E151">
        <v>13632</v>
      </c>
      <c r="F151">
        <f t="shared" si="10"/>
        <v>220</v>
      </c>
      <c r="G151" t="s">
        <v>20</v>
      </c>
      <c r="H151">
        <v>195</v>
      </c>
      <c r="I151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7">
        <f t="shared" si="8"/>
        <v>41275.25</v>
      </c>
      <c r="O151" s="8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s="4" t="str">
        <v>indie rock</v>
      </c>
    </row>
    <row r="152" spans="1:20" ht="18" x14ac:dyDescent="0.45">
      <c r="A152">
        <v>150</v>
      </c>
      <c r="B152" t="s">
        <v>352</v>
      </c>
      <c r="C152" s="1" t="s">
        <v>353</v>
      </c>
      <c r="D152">
        <v>100</v>
      </c>
      <c r="E152">
        <v>1</v>
      </c>
      <c r="F152">
        <f t="shared" si="10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7">
        <f t="shared" si="8"/>
        <v>43450.25</v>
      </c>
      <c r="O152" s="8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s="4" t="str">
        <v>rock</v>
      </c>
    </row>
    <row r="153" spans="1:20" ht="18" x14ac:dyDescent="0.45">
      <c r="A153">
        <v>151</v>
      </c>
      <c r="B153" t="s">
        <v>354</v>
      </c>
      <c r="C153" s="1" t="s">
        <v>355</v>
      </c>
      <c r="D153">
        <v>137200</v>
      </c>
      <c r="E153">
        <v>88037</v>
      </c>
      <c r="F153">
        <f t="shared" si="10"/>
        <v>64</v>
      </c>
      <c r="G153" t="s">
        <v>14</v>
      </c>
      <c r="H153">
        <v>1467</v>
      </c>
      <c r="I153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7">
        <f t="shared" si="8"/>
        <v>41799.208333333336</v>
      </c>
      <c r="O153" s="8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s="4" t="str">
        <v>electric music</v>
      </c>
    </row>
    <row r="154" spans="1:20" ht="18" x14ac:dyDescent="0.45">
      <c r="A154">
        <v>152</v>
      </c>
      <c r="B154" t="s">
        <v>356</v>
      </c>
      <c r="C154" s="1" t="s">
        <v>357</v>
      </c>
      <c r="D154">
        <v>41500</v>
      </c>
      <c r="E154">
        <v>175573</v>
      </c>
      <c r="F154">
        <f t="shared" si="10"/>
        <v>423</v>
      </c>
      <c r="G154" t="s">
        <v>20</v>
      </c>
      <c r="H154">
        <v>3376</v>
      </c>
      <c r="I154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7">
        <f t="shared" si="8"/>
        <v>42783.25</v>
      </c>
      <c r="O154" s="8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s="4" t="str">
        <v>indie rock</v>
      </c>
    </row>
    <row r="155" spans="1:20" ht="18" x14ac:dyDescent="0.45">
      <c r="A155">
        <v>153</v>
      </c>
      <c r="B155" t="s">
        <v>358</v>
      </c>
      <c r="C155" s="1" t="s">
        <v>359</v>
      </c>
      <c r="D155">
        <v>189400</v>
      </c>
      <c r="E155">
        <v>176112</v>
      </c>
      <c r="F155">
        <f t="shared" si="10"/>
        <v>93</v>
      </c>
      <c r="G155" t="s">
        <v>14</v>
      </c>
      <c r="H155">
        <v>5681</v>
      </c>
      <c r="I155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7">
        <f t="shared" si="8"/>
        <v>41201.208333333336</v>
      </c>
      <c r="O155" s="8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s="4" t="str">
        <v>plays</v>
      </c>
    </row>
    <row r="156" spans="1:20" ht="18" x14ac:dyDescent="0.45">
      <c r="A156">
        <v>154</v>
      </c>
      <c r="B156" t="s">
        <v>360</v>
      </c>
      <c r="C156" s="1" t="s">
        <v>361</v>
      </c>
      <c r="D156">
        <v>171300</v>
      </c>
      <c r="E156">
        <v>100650</v>
      </c>
      <c r="F156">
        <f t="shared" si="10"/>
        <v>59</v>
      </c>
      <c r="G156" t="s">
        <v>14</v>
      </c>
      <c r="H156">
        <v>1059</v>
      </c>
      <c r="I156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7">
        <f t="shared" si="8"/>
        <v>42502.208333333328</v>
      </c>
      <c r="O156" s="8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s="4" t="str">
        <v>indie rock</v>
      </c>
    </row>
    <row r="157" spans="1:20" ht="18" x14ac:dyDescent="0.45">
      <c r="A157">
        <v>155</v>
      </c>
      <c r="B157" t="s">
        <v>362</v>
      </c>
      <c r="C157" s="1" t="s">
        <v>363</v>
      </c>
      <c r="D157">
        <v>139500</v>
      </c>
      <c r="E157">
        <v>90706</v>
      </c>
      <c r="F157">
        <f t="shared" si="10"/>
        <v>65</v>
      </c>
      <c r="G157" t="s">
        <v>14</v>
      </c>
      <c r="H157">
        <v>1194</v>
      </c>
      <c r="I157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7">
        <f t="shared" si="8"/>
        <v>40262.208333333336</v>
      </c>
      <c r="O157" s="8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s="4" t="str">
        <v>plays</v>
      </c>
    </row>
    <row r="158" spans="1:20" ht="18" x14ac:dyDescent="0.45">
      <c r="A158">
        <v>156</v>
      </c>
      <c r="B158" t="s">
        <v>364</v>
      </c>
      <c r="C158" s="1" t="s">
        <v>365</v>
      </c>
      <c r="D158">
        <v>36400</v>
      </c>
      <c r="E158">
        <v>26914</v>
      </c>
      <c r="F158">
        <f t="shared" si="10"/>
        <v>74</v>
      </c>
      <c r="G158" t="s">
        <v>74</v>
      </c>
      <c r="H158">
        <v>379</v>
      </c>
      <c r="I158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7">
        <f t="shared" si="8"/>
        <v>43743.208333333328</v>
      </c>
      <c r="O158" s="8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s="4" t="str">
        <v>rock</v>
      </c>
    </row>
    <row r="159" spans="1:20" ht="18" x14ac:dyDescent="0.45">
      <c r="A159">
        <v>157</v>
      </c>
      <c r="B159" t="s">
        <v>366</v>
      </c>
      <c r="C159" s="1" t="s">
        <v>367</v>
      </c>
      <c r="D159">
        <v>4200</v>
      </c>
      <c r="E159">
        <v>2212</v>
      </c>
      <c r="F159">
        <f t="shared" si="10"/>
        <v>53</v>
      </c>
      <c r="G159" t="s">
        <v>14</v>
      </c>
      <c r="H159">
        <v>30</v>
      </c>
      <c r="I159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7">
        <f t="shared" si="8"/>
        <v>41638.25</v>
      </c>
      <c r="O159" s="8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s="4" t="str">
        <v>photography books</v>
      </c>
    </row>
    <row r="160" spans="1:20" ht="18" x14ac:dyDescent="0.45">
      <c r="A160">
        <v>158</v>
      </c>
      <c r="B160" t="s">
        <v>368</v>
      </c>
      <c r="C160" s="1" t="s">
        <v>369</v>
      </c>
      <c r="D160">
        <v>2100</v>
      </c>
      <c r="E160">
        <v>4640</v>
      </c>
      <c r="F160">
        <f t="shared" si="10"/>
        <v>221</v>
      </c>
      <c r="G160" t="s">
        <v>20</v>
      </c>
      <c r="H160">
        <v>41</v>
      </c>
      <c r="I160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7">
        <f t="shared" si="8"/>
        <v>42346.25</v>
      </c>
      <c r="O160" s="8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s="4" t="str">
        <v>rock</v>
      </c>
    </row>
    <row r="161" spans="1:20" ht="18" x14ac:dyDescent="0.45">
      <c r="A161">
        <v>159</v>
      </c>
      <c r="B161" t="s">
        <v>370</v>
      </c>
      <c r="C161" s="1" t="s">
        <v>371</v>
      </c>
      <c r="D161">
        <v>191200</v>
      </c>
      <c r="E161">
        <v>191222</v>
      </c>
      <c r="F161">
        <f t="shared" si="10"/>
        <v>100</v>
      </c>
      <c r="G161" t="s">
        <v>20</v>
      </c>
      <c r="H161">
        <v>1821</v>
      </c>
      <c r="I161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7">
        <f t="shared" si="8"/>
        <v>43551.208333333328</v>
      </c>
      <c r="O161" s="8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s="4" t="str">
        <v>plays</v>
      </c>
    </row>
    <row r="162" spans="1:20" ht="18" x14ac:dyDescent="0.45">
      <c r="A162">
        <v>160</v>
      </c>
      <c r="B162" t="s">
        <v>372</v>
      </c>
      <c r="C162" s="1" t="s">
        <v>373</v>
      </c>
      <c r="D162">
        <v>8000</v>
      </c>
      <c r="E162">
        <v>12985</v>
      </c>
      <c r="F162">
        <f t="shared" si="10"/>
        <v>162</v>
      </c>
      <c r="G162" t="s">
        <v>20</v>
      </c>
      <c r="H162">
        <v>164</v>
      </c>
      <c r="I162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7">
        <f t="shared" si="8"/>
        <v>43582.208333333328</v>
      </c>
      <c r="O162" s="8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s="4" t="str">
        <v>wearables</v>
      </c>
    </row>
    <row r="163" spans="1:20" ht="33" x14ac:dyDescent="0.45">
      <c r="A163">
        <v>161</v>
      </c>
      <c r="B163" t="s">
        <v>374</v>
      </c>
      <c r="C163" s="1" t="s">
        <v>375</v>
      </c>
      <c r="D163">
        <v>5500</v>
      </c>
      <c r="E163">
        <v>4300</v>
      </c>
      <c r="F163">
        <f t="shared" si="10"/>
        <v>78</v>
      </c>
      <c r="G163" t="s">
        <v>14</v>
      </c>
      <c r="H163">
        <v>75</v>
      </c>
      <c r="I163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7">
        <f t="shared" si="8"/>
        <v>42270.208333333328</v>
      </c>
      <c r="O163" s="8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s="4" t="str">
        <v>web</v>
      </c>
    </row>
    <row r="164" spans="1:20" ht="33" x14ac:dyDescent="0.45">
      <c r="A164">
        <v>162</v>
      </c>
      <c r="B164" t="s">
        <v>376</v>
      </c>
      <c r="C164" s="1" t="s">
        <v>377</v>
      </c>
      <c r="D164">
        <v>6100</v>
      </c>
      <c r="E164">
        <v>9134</v>
      </c>
      <c r="F164">
        <f t="shared" si="10"/>
        <v>150</v>
      </c>
      <c r="G164" t="s">
        <v>20</v>
      </c>
      <c r="H164">
        <v>157</v>
      </c>
      <c r="I164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7">
        <f t="shared" si="8"/>
        <v>43442.25</v>
      </c>
      <c r="O164" s="8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s="4" t="str">
        <v>rock</v>
      </c>
    </row>
    <row r="165" spans="1:20" ht="18" x14ac:dyDescent="0.45">
      <c r="A165">
        <v>163</v>
      </c>
      <c r="B165" t="s">
        <v>378</v>
      </c>
      <c r="C165" s="1" t="s">
        <v>379</v>
      </c>
      <c r="D165">
        <v>3500</v>
      </c>
      <c r="E165">
        <v>8864</v>
      </c>
      <c r="F165">
        <f t="shared" si="10"/>
        <v>253</v>
      </c>
      <c r="G165" t="s">
        <v>20</v>
      </c>
      <c r="H165">
        <v>246</v>
      </c>
      <c r="I165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7">
        <f t="shared" si="8"/>
        <v>43028.208333333328</v>
      </c>
      <c r="O165" s="8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s="4" t="str">
        <v>photography books</v>
      </c>
    </row>
    <row r="166" spans="1:20" ht="18" x14ac:dyDescent="0.45">
      <c r="A166">
        <v>164</v>
      </c>
      <c r="B166" t="s">
        <v>380</v>
      </c>
      <c r="C166" s="1" t="s">
        <v>381</v>
      </c>
      <c r="D166">
        <v>150500</v>
      </c>
      <c r="E166">
        <v>150755</v>
      </c>
      <c r="F166">
        <f t="shared" si="10"/>
        <v>100</v>
      </c>
      <c r="G166" t="s">
        <v>20</v>
      </c>
      <c r="H166">
        <v>1396</v>
      </c>
      <c r="I166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7">
        <f t="shared" si="8"/>
        <v>43016.208333333328</v>
      </c>
      <c r="O166" s="8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s="4" t="str">
        <v>plays</v>
      </c>
    </row>
    <row r="167" spans="1:20" ht="18" x14ac:dyDescent="0.45">
      <c r="A167">
        <v>165</v>
      </c>
      <c r="B167" t="s">
        <v>382</v>
      </c>
      <c r="C167" s="1" t="s">
        <v>383</v>
      </c>
      <c r="D167">
        <v>90400</v>
      </c>
      <c r="E167">
        <v>110279</v>
      </c>
      <c r="F167">
        <f t="shared" si="10"/>
        <v>122</v>
      </c>
      <c r="G167" t="s">
        <v>20</v>
      </c>
      <c r="H167">
        <v>2506</v>
      </c>
      <c r="I167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7">
        <f t="shared" si="8"/>
        <v>42948.208333333328</v>
      </c>
      <c r="O167" s="8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s="4" t="str">
        <v>web</v>
      </c>
    </row>
    <row r="168" spans="1:20" ht="18" x14ac:dyDescent="0.45">
      <c r="A168">
        <v>166</v>
      </c>
      <c r="B168" t="s">
        <v>384</v>
      </c>
      <c r="C168" s="1" t="s">
        <v>385</v>
      </c>
      <c r="D168">
        <v>9800</v>
      </c>
      <c r="E168">
        <v>13439</v>
      </c>
      <c r="F168">
        <f t="shared" si="10"/>
        <v>137</v>
      </c>
      <c r="G168" t="s">
        <v>20</v>
      </c>
      <c r="H168">
        <v>244</v>
      </c>
      <c r="I168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7">
        <f t="shared" si="8"/>
        <v>40534.25</v>
      </c>
      <c r="O168" s="8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s="4" t="str">
        <v>photography books</v>
      </c>
    </row>
    <row r="169" spans="1:20" ht="18" x14ac:dyDescent="0.45">
      <c r="A169">
        <v>167</v>
      </c>
      <c r="B169" t="s">
        <v>386</v>
      </c>
      <c r="C169" s="1" t="s">
        <v>387</v>
      </c>
      <c r="D169">
        <v>2600</v>
      </c>
      <c r="E169">
        <v>10804</v>
      </c>
      <c r="F169">
        <f t="shared" si="10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7">
        <f t="shared" si="8"/>
        <v>41435.208333333336</v>
      </c>
      <c r="O169" s="8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s="4" t="str">
        <v>plays</v>
      </c>
    </row>
    <row r="170" spans="1:20" ht="18" x14ac:dyDescent="0.45">
      <c r="A170">
        <v>168</v>
      </c>
      <c r="B170" t="s">
        <v>388</v>
      </c>
      <c r="C170" s="1" t="s">
        <v>389</v>
      </c>
      <c r="D170">
        <v>128100</v>
      </c>
      <c r="E170">
        <v>40107</v>
      </c>
      <c r="F170">
        <f t="shared" si="10"/>
        <v>31</v>
      </c>
      <c r="G170" t="s">
        <v>14</v>
      </c>
      <c r="H170">
        <v>955</v>
      </c>
      <c r="I170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7">
        <f t="shared" si="8"/>
        <v>43518.25</v>
      </c>
      <c r="O170" s="8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s="4" t="str">
        <v>indie rock</v>
      </c>
    </row>
    <row r="171" spans="1:20" ht="18" x14ac:dyDescent="0.45">
      <c r="A171">
        <v>169</v>
      </c>
      <c r="B171" t="s">
        <v>390</v>
      </c>
      <c r="C171" s="1" t="s">
        <v>391</v>
      </c>
      <c r="D171">
        <v>23300</v>
      </c>
      <c r="E171">
        <v>98811</v>
      </c>
      <c r="F171">
        <f t="shared" si="10"/>
        <v>424</v>
      </c>
      <c r="G171" t="s">
        <v>20</v>
      </c>
      <c r="H171">
        <v>1267</v>
      </c>
      <c r="I171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7">
        <f t="shared" si="8"/>
        <v>41077.208333333336</v>
      </c>
      <c r="O171" s="8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s="4" t="str">
        <v>shorts</v>
      </c>
    </row>
    <row r="172" spans="1:20" ht="18" x14ac:dyDescent="0.45">
      <c r="A172">
        <v>170</v>
      </c>
      <c r="B172" t="s">
        <v>392</v>
      </c>
      <c r="C172" s="1" t="s">
        <v>393</v>
      </c>
      <c r="D172">
        <v>188100</v>
      </c>
      <c r="E172">
        <v>5528</v>
      </c>
      <c r="F172">
        <f t="shared" si="10"/>
        <v>3</v>
      </c>
      <c r="G172" t="s">
        <v>14</v>
      </c>
      <c r="H172">
        <v>67</v>
      </c>
      <c r="I172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7">
        <f t="shared" si="8"/>
        <v>42950.208333333328</v>
      </c>
      <c r="O172" s="8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s="4" t="str">
        <v>indie rock</v>
      </c>
    </row>
    <row r="173" spans="1:20" ht="33" x14ac:dyDescent="0.45">
      <c r="A173">
        <v>171</v>
      </c>
      <c r="B173" t="s">
        <v>394</v>
      </c>
      <c r="C173" s="1" t="s">
        <v>395</v>
      </c>
      <c r="D173">
        <v>4900</v>
      </c>
      <c r="E173">
        <v>521</v>
      </c>
      <c r="F173">
        <f t="shared" si="10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7">
        <f t="shared" si="8"/>
        <v>41718.208333333336</v>
      </c>
      <c r="O173" s="8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s="4" t="str">
        <v>translations</v>
      </c>
    </row>
    <row r="174" spans="1:20" ht="18" x14ac:dyDescent="0.45">
      <c r="A174">
        <v>172</v>
      </c>
      <c r="B174" t="s">
        <v>396</v>
      </c>
      <c r="C174" s="1" t="s">
        <v>397</v>
      </c>
      <c r="D174">
        <v>800</v>
      </c>
      <c r="E174">
        <v>663</v>
      </c>
      <c r="F174">
        <f t="shared" si="10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7">
        <f t="shared" si="8"/>
        <v>41839.208333333336</v>
      </c>
      <c r="O174" s="8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s="4" t="str">
        <v>documentary</v>
      </c>
    </row>
    <row r="175" spans="1:20" ht="33" x14ac:dyDescent="0.45">
      <c r="A175">
        <v>173</v>
      </c>
      <c r="B175" t="s">
        <v>398</v>
      </c>
      <c r="C175" s="1" t="s">
        <v>399</v>
      </c>
      <c r="D175">
        <v>96700</v>
      </c>
      <c r="E175">
        <v>157635</v>
      </c>
      <c r="F175">
        <f t="shared" si="10"/>
        <v>163</v>
      </c>
      <c r="G175" t="s">
        <v>20</v>
      </c>
      <c r="H175">
        <v>1561</v>
      </c>
      <c r="I175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7">
        <f t="shared" si="8"/>
        <v>41412.208333333336</v>
      </c>
      <c r="O175" s="8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s="4" t="str">
        <v>plays</v>
      </c>
    </row>
    <row r="176" spans="1:20" ht="18" x14ac:dyDescent="0.45">
      <c r="A176">
        <v>174</v>
      </c>
      <c r="B176" t="s">
        <v>400</v>
      </c>
      <c r="C176" s="1" t="s">
        <v>401</v>
      </c>
      <c r="D176">
        <v>600</v>
      </c>
      <c r="E176">
        <v>5368</v>
      </c>
      <c r="F176">
        <f t="shared" si="10"/>
        <v>895</v>
      </c>
      <c r="G176" t="s">
        <v>20</v>
      </c>
      <c r="H176">
        <v>48</v>
      </c>
      <c r="I176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7">
        <f t="shared" si="8"/>
        <v>42282.208333333328</v>
      </c>
      <c r="O176" s="8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s="4" t="str">
        <v>wearables</v>
      </c>
    </row>
    <row r="177" spans="1:20" ht="18" x14ac:dyDescent="0.45">
      <c r="A177">
        <v>175</v>
      </c>
      <c r="B177" t="s">
        <v>402</v>
      </c>
      <c r="C177" s="1" t="s">
        <v>403</v>
      </c>
      <c r="D177">
        <v>181200</v>
      </c>
      <c r="E177">
        <v>47459</v>
      </c>
      <c r="F177">
        <f t="shared" si="10"/>
        <v>26</v>
      </c>
      <c r="G177" t="s">
        <v>14</v>
      </c>
      <c r="H177">
        <v>1130</v>
      </c>
      <c r="I177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7">
        <f t="shared" si="8"/>
        <v>42613.208333333328</v>
      </c>
      <c r="O177" s="8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s="4" t="str">
        <v>plays</v>
      </c>
    </row>
    <row r="178" spans="1:20" ht="33" x14ac:dyDescent="0.45">
      <c r="A178">
        <v>176</v>
      </c>
      <c r="B178" t="s">
        <v>404</v>
      </c>
      <c r="C178" s="1" t="s">
        <v>405</v>
      </c>
      <c r="D178">
        <v>115000</v>
      </c>
      <c r="E178">
        <v>86060</v>
      </c>
      <c r="F178">
        <f t="shared" si="10"/>
        <v>75</v>
      </c>
      <c r="G178" t="s">
        <v>14</v>
      </c>
      <c r="H178">
        <v>782</v>
      </c>
      <c r="I178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7">
        <f t="shared" si="8"/>
        <v>42616.208333333328</v>
      </c>
      <c r="O178" s="8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s="4" t="str">
        <v>plays</v>
      </c>
    </row>
    <row r="179" spans="1:20" ht="18" x14ac:dyDescent="0.45">
      <c r="A179">
        <v>177</v>
      </c>
      <c r="B179" t="s">
        <v>406</v>
      </c>
      <c r="C179" s="1" t="s">
        <v>407</v>
      </c>
      <c r="D179">
        <v>38800</v>
      </c>
      <c r="E179">
        <v>161593</v>
      </c>
      <c r="F179">
        <f t="shared" si="10"/>
        <v>416</v>
      </c>
      <c r="G179" t="s">
        <v>20</v>
      </c>
      <c r="H179">
        <v>2739</v>
      </c>
      <c r="I179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7">
        <f t="shared" si="8"/>
        <v>40497.25</v>
      </c>
      <c r="O179" s="8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s="4" t="str">
        <v>plays</v>
      </c>
    </row>
    <row r="180" spans="1:20" ht="18" x14ac:dyDescent="0.45">
      <c r="A180">
        <v>178</v>
      </c>
      <c r="B180" t="s">
        <v>408</v>
      </c>
      <c r="C180" s="1" t="s">
        <v>409</v>
      </c>
      <c r="D180">
        <v>7200</v>
      </c>
      <c r="E180">
        <v>6927</v>
      </c>
      <c r="F180">
        <f t="shared" si="10"/>
        <v>96</v>
      </c>
      <c r="G180" t="s">
        <v>14</v>
      </c>
      <c r="H180">
        <v>210</v>
      </c>
      <c r="I180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7">
        <f t="shared" si="8"/>
        <v>42999.208333333328</v>
      </c>
      <c r="O180" s="8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s="4" t="str">
        <v>food trucks</v>
      </c>
    </row>
    <row r="181" spans="1:20" ht="33" x14ac:dyDescent="0.45">
      <c r="A181">
        <v>179</v>
      </c>
      <c r="B181" t="s">
        <v>410</v>
      </c>
      <c r="C181" s="1" t="s">
        <v>411</v>
      </c>
      <c r="D181">
        <v>44500</v>
      </c>
      <c r="E181">
        <v>159185</v>
      </c>
      <c r="F181">
        <f t="shared" si="10"/>
        <v>358</v>
      </c>
      <c r="G181" t="s">
        <v>20</v>
      </c>
      <c r="H181">
        <v>3537</v>
      </c>
      <c r="I181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7">
        <f t="shared" si="8"/>
        <v>41350.208333333336</v>
      </c>
      <c r="O181" s="8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s="4" t="str">
        <v>plays</v>
      </c>
    </row>
    <row r="182" spans="1:20" ht="18" x14ac:dyDescent="0.45">
      <c r="A182">
        <v>180</v>
      </c>
      <c r="B182" t="s">
        <v>412</v>
      </c>
      <c r="C182" s="1" t="s">
        <v>413</v>
      </c>
      <c r="D182">
        <v>56000</v>
      </c>
      <c r="E182">
        <v>172736</v>
      </c>
      <c r="F182">
        <f t="shared" si="10"/>
        <v>308</v>
      </c>
      <c r="G182" t="s">
        <v>20</v>
      </c>
      <c r="H182">
        <v>2107</v>
      </c>
      <c r="I182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7">
        <f t="shared" si="8"/>
        <v>40259.208333333336</v>
      </c>
      <c r="O182" s="8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s="4" t="str">
        <v>wearables</v>
      </c>
    </row>
    <row r="183" spans="1:20" ht="18" x14ac:dyDescent="0.45">
      <c r="A183">
        <v>181</v>
      </c>
      <c r="B183" t="s">
        <v>414</v>
      </c>
      <c r="C183" s="1" t="s">
        <v>415</v>
      </c>
      <c r="D183">
        <v>8600</v>
      </c>
      <c r="E183">
        <v>5315</v>
      </c>
      <c r="F183">
        <f t="shared" si="10"/>
        <v>62</v>
      </c>
      <c r="G183" t="s">
        <v>14</v>
      </c>
      <c r="H183">
        <v>136</v>
      </c>
      <c r="I183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7">
        <f t="shared" si="8"/>
        <v>43012.208333333328</v>
      </c>
      <c r="O183" s="8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s="4" t="str">
        <v>web</v>
      </c>
    </row>
    <row r="184" spans="1:20" ht="33" x14ac:dyDescent="0.45">
      <c r="A184">
        <v>182</v>
      </c>
      <c r="B184" t="s">
        <v>416</v>
      </c>
      <c r="C184" s="1" t="s">
        <v>417</v>
      </c>
      <c r="D184">
        <v>27100</v>
      </c>
      <c r="E184">
        <v>195750</v>
      </c>
      <c r="F184">
        <f t="shared" si="10"/>
        <v>722</v>
      </c>
      <c r="G184" t="s">
        <v>20</v>
      </c>
      <c r="H184">
        <v>3318</v>
      </c>
      <c r="I184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7">
        <f t="shared" si="8"/>
        <v>43631.208333333328</v>
      </c>
      <c r="O184" s="8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s="4" t="str">
        <v>plays</v>
      </c>
    </row>
    <row r="185" spans="1:20" ht="33" x14ac:dyDescent="0.45">
      <c r="A185">
        <v>183</v>
      </c>
      <c r="B185" t="s">
        <v>418</v>
      </c>
      <c r="C185" s="1" t="s">
        <v>419</v>
      </c>
      <c r="D185">
        <v>5100</v>
      </c>
      <c r="E185">
        <v>3525</v>
      </c>
      <c r="F185">
        <f t="shared" si="10"/>
        <v>69</v>
      </c>
      <c r="G185" t="s">
        <v>14</v>
      </c>
      <c r="H185">
        <v>86</v>
      </c>
      <c r="I185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7">
        <f t="shared" si="8"/>
        <v>40430.208333333336</v>
      </c>
      <c r="O185" s="8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s="4" t="str">
        <v>rock</v>
      </c>
    </row>
    <row r="186" spans="1:20" ht="18" x14ac:dyDescent="0.45">
      <c r="A186">
        <v>184</v>
      </c>
      <c r="B186" t="s">
        <v>420</v>
      </c>
      <c r="C186" s="1" t="s">
        <v>421</v>
      </c>
      <c r="D186">
        <v>3600</v>
      </c>
      <c r="E186">
        <v>10550</v>
      </c>
      <c r="F186">
        <f t="shared" si="10"/>
        <v>293</v>
      </c>
      <c r="G186" t="s">
        <v>20</v>
      </c>
      <c r="H186">
        <v>340</v>
      </c>
      <c r="I186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7">
        <f t="shared" si="8"/>
        <v>43588.208333333328</v>
      </c>
      <c r="O186" s="8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s="4" t="str">
        <v>plays</v>
      </c>
    </row>
    <row r="187" spans="1:20" ht="18" x14ac:dyDescent="0.45">
      <c r="A187">
        <v>185</v>
      </c>
      <c r="B187" t="s">
        <v>422</v>
      </c>
      <c r="C187" s="1" t="s">
        <v>423</v>
      </c>
      <c r="D187">
        <v>1000</v>
      </c>
      <c r="E187">
        <v>718</v>
      </c>
      <c r="F187">
        <f t="shared" si="10"/>
        <v>72</v>
      </c>
      <c r="G187" t="s">
        <v>14</v>
      </c>
      <c r="H187">
        <v>19</v>
      </c>
      <c r="I187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7">
        <f t="shared" si="8"/>
        <v>43233.208333333328</v>
      </c>
      <c r="O187" s="8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s="4" t="str">
        <v>television</v>
      </c>
    </row>
    <row r="188" spans="1:20" ht="18" x14ac:dyDescent="0.45">
      <c r="A188">
        <v>186</v>
      </c>
      <c r="B188" t="s">
        <v>424</v>
      </c>
      <c r="C188" s="1" t="s">
        <v>425</v>
      </c>
      <c r="D188">
        <v>88800</v>
      </c>
      <c r="E188">
        <v>28358</v>
      </c>
      <c r="F188">
        <f t="shared" si="10"/>
        <v>32</v>
      </c>
      <c r="G188" t="s">
        <v>14</v>
      </c>
      <c r="H188">
        <v>886</v>
      </c>
      <c r="I188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7">
        <f t="shared" si="8"/>
        <v>41782.208333333336</v>
      </c>
      <c r="O188" s="8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s="4" t="str">
        <v>plays</v>
      </c>
    </row>
    <row r="189" spans="1:20" ht="18" x14ac:dyDescent="0.45">
      <c r="A189">
        <v>187</v>
      </c>
      <c r="B189" t="s">
        <v>426</v>
      </c>
      <c r="C189" s="1" t="s">
        <v>427</v>
      </c>
      <c r="D189">
        <v>60200</v>
      </c>
      <c r="E189">
        <v>138384</v>
      </c>
      <c r="F189">
        <f t="shared" si="10"/>
        <v>230</v>
      </c>
      <c r="G189" t="s">
        <v>20</v>
      </c>
      <c r="H189">
        <v>1442</v>
      </c>
      <c r="I189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7">
        <f t="shared" si="8"/>
        <v>41328.25</v>
      </c>
      <c r="O189" s="8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s="4" t="str">
        <v>shorts</v>
      </c>
    </row>
    <row r="190" spans="1:20" ht="18" x14ac:dyDescent="0.45">
      <c r="A190">
        <v>188</v>
      </c>
      <c r="B190" t="s">
        <v>428</v>
      </c>
      <c r="C190" s="1" t="s">
        <v>429</v>
      </c>
      <c r="D190">
        <v>8200</v>
      </c>
      <c r="E190">
        <v>2625</v>
      </c>
      <c r="F190">
        <f t="shared" si="10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7">
        <f t="shared" si="8"/>
        <v>41975.25</v>
      </c>
      <c r="O190" s="8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s="4" t="str">
        <v>plays</v>
      </c>
    </row>
    <row r="191" spans="1:20" ht="18" x14ac:dyDescent="0.45">
      <c r="A191">
        <v>189</v>
      </c>
      <c r="B191" t="s">
        <v>430</v>
      </c>
      <c r="C191" s="1" t="s">
        <v>431</v>
      </c>
      <c r="D191">
        <v>191300</v>
      </c>
      <c r="E191">
        <v>45004</v>
      </c>
      <c r="F191">
        <f t="shared" si="10"/>
        <v>24</v>
      </c>
      <c r="G191" t="s">
        <v>74</v>
      </c>
      <c r="H191">
        <v>441</v>
      </c>
      <c r="I191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7">
        <f t="shared" si="8"/>
        <v>42433.25</v>
      </c>
      <c r="O191" s="8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s="4" t="str">
        <v>plays</v>
      </c>
    </row>
    <row r="192" spans="1:20" ht="18" x14ac:dyDescent="0.45">
      <c r="A192">
        <v>190</v>
      </c>
      <c r="B192" t="s">
        <v>432</v>
      </c>
      <c r="C192" s="1" t="s">
        <v>433</v>
      </c>
      <c r="D192">
        <v>3700</v>
      </c>
      <c r="E192">
        <v>2538</v>
      </c>
      <c r="F192">
        <f t="shared" si="10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7">
        <f t="shared" si="8"/>
        <v>41429.208333333336</v>
      </c>
      <c r="O192" s="8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s="4" t="str">
        <v>plays</v>
      </c>
    </row>
    <row r="193" spans="1:20" ht="18" x14ac:dyDescent="0.45">
      <c r="A193">
        <v>191</v>
      </c>
      <c r="B193" t="s">
        <v>434</v>
      </c>
      <c r="C193" s="1" t="s">
        <v>435</v>
      </c>
      <c r="D193">
        <v>8400</v>
      </c>
      <c r="E193">
        <v>3188</v>
      </c>
      <c r="F193">
        <f t="shared" si="10"/>
        <v>38</v>
      </c>
      <c r="G193" t="s">
        <v>14</v>
      </c>
      <c r="H193">
        <v>86</v>
      </c>
      <c r="I193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7">
        <f t="shared" si="8"/>
        <v>43536.208333333328</v>
      </c>
      <c r="O193" s="8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s="4" t="str">
        <v>plays</v>
      </c>
    </row>
    <row r="194" spans="1:20" ht="33" x14ac:dyDescent="0.45">
      <c r="A194">
        <v>192</v>
      </c>
      <c r="B194" t="s">
        <v>436</v>
      </c>
      <c r="C194" s="1" t="s">
        <v>437</v>
      </c>
      <c r="D194">
        <v>42600</v>
      </c>
      <c r="E194">
        <v>8517</v>
      </c>
      <c r="F194">
        <f t="shared" si="10"/>
        <v>20</v>
      </c>
      <c r="G194" t="s">
        <v>14</v>
      </c>
      <c r="H194">
        <v>243</v>
      </c>
      <c r="I194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7">
        <f t="shared" ref="N194:N257" si="12">(((L194/60)/60)/24)+DATE(1970,1,1)</f>
        <v>41817.208333333336</v>
      </c>
      <c r="O194" s="8">
        <f t="shared" ref="O194:O257" si="13">(((M194/60)/60)/24)+DATE(1970,1,1)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s="4" t="str">
        <v>rock</v>
      </c>
    </row>
    <row r="195" spans="1:20" ht="18" x14ac:dyDescent="0.45">
      <c r="A195">
        <v>193</v>
      </c>
      <c r="B195" t="s">
        <v>438</v>
      </c>
      <c r="C195" s="1" t="s">
        <v>439</v>
      </c>
      <c r="D195">
        <v>6600</v>
      </c>
      <c r="E195">
        <v>3012</v>
      </c>
      <c r="F195">
        <f t="shared" ref="F195:F258" si="14">ROUND(E195/D195*100,0)</f>
        <v>46</v>
      </c>
      <c r="G195" t="s">
        <v>14</v>
      </c>
      <c r="H195">
        <v>65</v>
      </c>
      <c r="I195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7">
        <f t="shared" si="12"/>
        <v>43198.208333333328</v>
      </c>
      <c r="O195" s="8">
        <f t="shared" si="13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s="4" t="str">
        <v>indie rock</v>
      </c>
    </row>
    <row r="196" spans="1:20" ht="18" x14ac:dyDescent="0.45">
      <c r="A196">
        <v>194</v>
      </c>
      <c r="B196" t="s">
        <v>440</v>
      </c>
      <c r="C196" s="1" t="s">
        <v>441</v>
      </c>
      <c r="D196">
        <v>7100</v>
      </c>
      <c r="E196">
        <v>8716</v>
      </c>
      <c r="F196">
        <f t="shared" si="14"/>
        <v>123</v>
      </c>
      <c r="G196" t="s">
        <v>20</v>
      </c>
      <c r="H196">
        <v>126</v>
      </c>
      <c r="I196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7">
        <f t="shared" si="12"/>
        <v>42261.208333333328</v>
      </c>
      <c r="O196" s="8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s="4" t="str">
        <v>metal</v>
      </c>
    </row>
    <row r="197" spans="1:20" ht="18" x14ac:dyDescent="0.45">
      <c r="A197">
        <v>195</v>
      </c>
      <c r="B197" t="s">
        <v>442</v>
      </c>
      <c r="C197" s="1" t="s">
        <v>443</v>
      </c>
      <c r="D197">
        <v>15800</v>
      </c>
      <c r="E197">
        <v>57157</v>
      </c>
      <c r="F197">
        <f t="shared" si="14"/>
        <v>362</v>
      </c>
      <c r="G197" t="s">
        <v>20</v>
      </c>
      <c r="H197">
        <v>524</v>
      </c>
      <c r="I197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7">
        <f t="shared" si="12"/>
        <v>43310.208333333328</v>
      </c>
      <c r="O197" s="8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s="4" t="str">
        <v>electric music</v>
      </c>
    </row>
    <row r="198" spans="1:20" ht="18" x14ac:dyDescent="0.45">
      <c r="A198">
        <v>196</v>
      </c>
      <c r="B198" t="s">
        <v>444</v>
      </c>
      <c r="C198" s="1" t="s">
        <v>445</v>
      </c>
      <c r="D198">
        <v>8200</v>
      </c>
      <c r="E198">
        <v>5178</v>
      </c>
      <c r="F198">
        <f t="shared" si="14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7">
        <f t="shared" si="12"/>
        <v>42616.208333333328</v>
      </c>
      <c r="O198" s="8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s="4" t="str">
        <v>wearables</v>
      </c>
    </row>
    <row r="199" spans="1:20" ht="18" x14ac:dyDescent="0.45">
      <c r="A199">
        <v>197</v>
      </c>
      <c r="B199" t="s">
        <v>446</v>
      </c>
      <c r="C199" s="1" t="s">
        <v>447</v>
      </c>
      <c r="D199">
        <v>54700</v>
      </c>
      <c r="E199">
        <v>163118</v>
      </c>
      <c r="F199">
        <f t="shared" si="14"/>
        <v>298</v>
      </c>
      <c r="G199" t="s">
        <v>20</v>
      </c>
      <c r="H199">
        <v>1989</v>
      </c>
      <c r="I199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7">
        <f t="shared" si="12"/>
        <v>42909.208333333328</v>
      </c>
      <c r="O199" s="8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s="4" t="str">
        <v>drama</v>
      </c>
    </row>
    <row r="200" spans="1:20" ht="18" x14ac:dyDescent="0.45">
      <c r="A200">
        <v>198</v>
      </c>
      <c r="B200" t="s">
        <v>448</v>
      </c>
      <c r="C200" s="1" t="s">
        <v>449</v>
      </c>
      <c r="D200">
        <v>63200</v>
      </c>
      <c r="E200">
        <v>6041</v>
      </c>
      <c r="F200">
        <f t="shared" si="14"/>
        <v>10</v>
      </c>
      <c r="G200" t="s">
        <v>14</v>
      </c>
      <c r="H200">
        <v>168</v>
      </c>
      <c r="I200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7">
        <f t="shared" si="12"/>
        <v>40396.208333333336</v>
      </c>
      <c r="O200" s="8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s="4" t="str">
        <v>electric music</v>
      </c>
    </row>
    <row r="201" spans="1:20" ht="18" x14ac:dyDescent="0.45">
      <c r="A201">
        <v>199</v>
      </c>
      <c r="B201" t="s">
        <v>450</v>
      </c>
      <c r="C201" s="1" t="s">
        <v>451</v>
      </c>
      <c r="D201">
        <v>1800</v>
      </c>
      <c r="E201">
        <v>968</v>
      </c>
      <c r="F201">
        <f t="shared" si="14"/>
        <v>54</v>
      </c>
      <c r="G201" t="s">
        <v>14</v>
      </c>
      <c r="H201">
        <v>13</v>
      </c>
      <c r="I201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7">
        <f t="shared" si="12"/>
        <v>42192.208333333328</v>
      </c>
      <c r="O201" s="8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s="4" t="str">
        <v>rock</v>
      </c>
    </row>
    <row r="202" spans="1:20" ht="18" x14ac:dyDescent="0.45">
      <c r="A202">
        <v>200</v>
      </c>
      <c r="B202" t="s">
        <v>452</v>
      </c>
      <c r="C202" s="1" t="s">
        <v>453</v>
      </c>
      <c r="D202">
        <v>100</v>
      </c>
      <c r="E202">
        <v>2</v>
      </c>
      <c r="F202">
        <f t="shared" si="14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7">
        <f t="shared" si="12"/>
        <v>40262.208333333336</v>
      </c>
      <c r="O202" s="8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s="4" t="str">
        <v>plays</v>
      </c>
    </row>
    <row r="203" spans="1:20" ht="33" x14ac:dyDescent="0.45">
      <c r="A203">
        <v>201</v>
      </c>
      <c r="B203" t="s">
        <v>454</v>
      </c>
      <c r="C203" s="1" t="s">
        <v>455</v>
      </c>
      <c r="D203">
        <v>2100</v>
      </c>
      <c r="E203">
        <v>14305</v>
      </c>
      <c r="F203">
        <f t="shared" si="14"/>
        <v>681</v>
      </c>
      <c r="G203" t="s">
        <v>20</v>
      </c>
      <c r="H203">
        <v>157</v>
      </c>
      <c r="I203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7">
        <f t="shared" si="12"/>
        <v>41845.208333333336</v>
      </c>
      <c r="O203" s="8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s="4" t="str">
        <v>web</v>
      </c>
    </row>
    <row r="204" spans="1:20" ht="18" x14ac:dyDescent="0.45">
      <c r="A204">
        <v>202</v>
      </c>
      <c r="B204" t="s">
        <v>456</v>
      </c>
      <c r="C204" s="1" t="s">
        <v>457</v>
      </c>
      <c r="D204">
        <v>8300</v>
      </c>
      <c r="E204">
        <v>6543</v>
      </c>
      <c r="F204">
        <f t="shared" si="14"/>
        <v>79</v>
      </c>
      <c r="G204" t="s">
        <v>74</v>
      </c>
      <c r="H204">
        <v>82</v>
      </c>
      <c r="I204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7">
        <f t="shared" si="12"/>
        <v>40818.208333333336</v>
      </c>
      <c r="O204" s="8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s="4" t="str">
        <v>food trucks</v>
      </c>
    </row>
    <row r="205" spans="1:20" ht="33" x14ac:dyDescent="0.45">
      <c r="A205">
        <v>203</v>
      </c>
      <c r="B205" t="s">
        <v>458</v>
      </c>
      <c r="C205" s="1" t="s">
        <v>459</v>
      </c>
      <c r="D205">
        <v>143900</v>
      </c>
      <c r="E205">
        <v>193413</v>
      </c>
      <c r="F205">
        <f t="shared" si="14"/>
        <v>134</v>
      </c>
      <c r="G205" t="s">
        <v>20</v>
      </c>
      <c r="H205">
        <v>4498</v>
      </c>
      <c r="I205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7">
        <f t="shared" si="12"/>
        <v>42752.25</v>
      </c>
      <c r="O205" s="8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s="4" t="str">
        <v>plays</v>
      </c>
    </row>
    <row r="206" spans="1:20" ht="18" x14ac:dyDescent="0.45">
      <c r="A206">
        <v>204</v>
      </c>
      <c r="B206" t="s">
        <v>460</v>
      </c>
      <c r="C206" s="1" t="s">
        <v>461</v>
      </c>
      <c r="D206">
        <v>75000</v>
      </c>
      <c r="E206">
        <v>2529</v>
      </c>
      <c r="F206">
        <f t="shared" si="14"/>
        <v>3</v>
      </c>
      <c r="G206" t="s">
        <v>14</v>
      </c>
      <c r="H206">
        <v>40</v>
      </c>
      <c r="I206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7">
        <f t="shared" si="12"/>
        <v>40636.208333333336</v>
      </c>
      <c r="O206" s="8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s="4" t="str">
        <v>jazz</v>
      </c>
    </row>
    <row r="207" spans="1:20" ht="18" x14ac:dyDescent="0.45">
      <c r="A207">
        <v>205</v>
      </c>
      <c r="B207" t="s">
        <v>462</v>
      </c>
      <c r="C207" s="1" t="s">
        <v>463</v>
      </c>
      <c r="D207">
        <v>1300</v>
      </c>
      <c r="E207">
        <v>5614</v>
      </c>
      <c r="F207">
        <f t="shared" si="14"/>
        <v>432</v>
      </c>
      <c r="G207" t="s">
        <v>20</v>
      </c>
      <c r="H207">
        <v>80</v>
      </c>
      <c r="I207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7">
        <f t="shared" si="12"/>
        <v>43390.208333333328</v>
      </c>
      <c r="O207" s="8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s="4" t="str">
        <v>plays</v>
      </c>
    </row>
    <row r="208" spans="1:20" ht="18" x14ac:dyDescent="0.45">
      <c r="A208">
        <v>206</v>
      </c>
      <c r="B208" t="s">
        <v>464</v>
      </c>
      <c r="C208" s="1" t="s">
        <v>465</v>
      </c>
      <c r="D208">
        <v>9000</v>
      </c>
      <c r="E208">
        <v>3496</v>
      </c>
      <c r="F208">
        <f t="shared" si="14"/>
        <v>39</v>
      </c>
      <c r="G208" t="s">
        <v>74</v>
      </c>
      <c r="H208">
        <v>57</v>
      </c>
      <c r="I208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7">
        <f t="shared" si="12"/>
        <v>40236.25</v>
      </c>
      <c r="O208" s="8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s="4" t="str">
        <v>fiction</v>
      </c>
    </row>
    <row r="209" spans="1:20" ht="33" x14ac:dyDescent="0.45">
      <c r="A209">
        <v>207</v>
      </c>
      <c r="B209" t="s">
        <v>466</v>
      </c>
      <c r="C209" s="1" t="s">
        <v>467</v>
      </c>
      <c r="D209">
        <v>1000</v>
      </c>
      <c r="E209">
        <v>4257</v>
      </c>
      <c r="F209">
        <f t="shared" si="14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7">
        <f t="shared" si="12"/>
        <v>43340.208333333328</v>
      </c>
      <c r="O209" s="8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s="4" t="str">
        <v>rock</v>
      </c>
    </row>
    <row r="210" spans="1:20" ht="18" x14ac:dyDescent="0.45">
      <c r="A210">
        <v>208</v>
      </c>
      <c r="B210" t="s">
        <v>468</v>
      </c>
      <c r="C210" s="1" t="s">
        <v>469</v>
      </c>
      <c r="D210">
        <v>196900</v>
      </c>
      <c r="E210">
        <v>199110</v>
      </c>
      <c r="F210">
        <f t="shared" si="14"/>
        <v>101</v>
      </c>
      <c r="G210" t="s">
        <v>20</v>
      </c>
      <c r="H210">
        <v>2053</v>
      </c>
      <c r="I210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7">
        <f t="shared" si="12"/>
        <v>43048.25</v>
      </c>
      <c r="O210" s="8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s="4" t="str">
        <v>documentary</v>
      </c>
    </row>
    <row r="211" spans="1:20" ht="33" x14ac:dyDescent="0.45">
      <c r="A211">
        <v>209</v>
      </c>
      <c r="B211" t="s">
        <v>470</v>
      </c>
      <c r="C211" s="1" t="s">
        <v>471</v>
      </c>
      <c r="D211">
        <v>194500</v>
      </c>
      <c r="E211">
        <v>41212</v>
      </c>
      <c r="F211">
        <f t="shared" si="14"/>
        <v>21</v>
      </c>
      <c r="G211" t="s">
        <v>47</v>
      </c>
      <c r="H211">
        <v>808</v>
      </c>
      <c r="I211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7">
        <f t="shared" si="12"/>
        <v>42496.208333333328</v>
      </c>
      <c r="O211" s="8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s="4" t="str">
        <v>documentary</v>
      </c>
    </row>
    <row r="212" spans="1:20" ht="18" x14ac:dyDescent="0.45">
      <c r="A212">
        <v>210</v>
      </c>
      <c r="B212" t="s">
        <v>472</v>
      </c>
      <c r="C212" s="1" t="s">
        <v>473</v>
      </c>
      <c r="D212">
        <v>9400</v>
      </c>
      <c r="E212">
        <v>6338</v>
      </c>
      <c r="F212">
        <f t="shared" si="14"/>
        <v>67</v>
      </c>
      <c r="G212" t="s">
        <v>14</v>
      </c>
      <c r="H212">
        <v>226</v>
      </c>
      <c r="I212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7">
        <f t="shared" si="12"/>
        <v>42797.25</v>
      </c>
      <c r="O212" s="8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s="4" t="str">
        <v>science fiction</v>
      </c>
    </row>
    <row r="213" spans="1:20" ht="33" x14ac:dyDescent="0.45">
      <c r="A213">
        <v>211</v>
      </c>
      <c r="B213" t="s">
        <v>475</v>
      </c>
      <c r="C213" s="1" t="s">
        <v>476</v>
      </c>
      <c r="D213">
        <v>104400</v>
      </c>
      <c r="E213">
        <v>99100</v>
      </c>
      <c r="F213">
        <f t="shared" si="14"/>
        <v>95</v>
      </c>
      <c r="G213" t="s">
        <v>14</v>
      </c>
      <c r="H213">
        <v>1625</v>
      </c>
      <c r="I213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7">
        <f t="shared" si="12"/>
        <v>41513.208333333336</v>
      </c>
      <c r="O213" s="8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s="4" t="str">
        <v>plays</v>
      </c>
    </row>
    <row r="214" spans="1:20" ht="33" x14ac:dyDescent="0.45">
      <c r="A214">
        <v>212</v>
      </c>
      <c r="B214" t="s">
        <v>477</v>
      </c>
      <c r="C214" s="1" t="s">
        <v>478</v>
      </c>
      <c r="D214">
        <v>8100</v>
      </c>
      <c r="E214">
        <v>12300</v>
      </c>
      <c r="F214">
        <f t="shared" si="14"/>
        <v>152</v>
      </c>
      <c r="G214" t="s">
        <v>20</v>
      </c>
      <c r="H214">
        <v>168</v>
      </c>
      <c r="I214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7">
        <f t="shared" si="12"/>
        <v>43814.25</v>
      </c>
      <c r="O214" s="8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s="4" t="str">
        <v>plays</v>
      </c>
    </row>
    <row r="215" spans="1:20" ht="33" x14ac:dyDescent="0.45">
      <c r="A215">
        <v>213</v>
      </c>
      <c r="B215" t="s">
        <v>479</v>
      </c>
      <c r="C215" s="1" t="s">
        <v>480</v>
      </c>
      <c r="D215">
        <v>87900</v>
      </c>
      <c r="E215">
        <v>171549</v>
      </c>
      <c r="F215">
        <f t="shared" si="14"/>
        <v>195</v>
      </c>
      <c r="G215" t="s">
        <v>20</v>
      </c>
      <c r="H215">
        <v>4289</v>
      </c>
      <c r="I215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7">
        <f t="shared" si="12"/>
        <v>40488.208333333336</v>
      </c>
      <c r="O215" s="8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s="4" t="str">
        <v>indie rock</v>
      </c>
    </row>
    <row r="216" spans="1:20" ht="18" x14ac:dyDescent="0.45">
      <c r="A216">
        <v>214</v>
      </c>
      <c r="B216" t="s">
        <v>481</v>
      </c>
      <c r="C216" s="1" t="s">
        <v>482</v>
      </c>
      <c r="D216">
        <v>1400</v>
      </c>
      <c r="E216">
        <v>14324</v>
      </c>
      <c r="F216">
        <f t="shared" si="14"/>
        <v>1023</v>
      </c>
      <c r="G216" t="s">
        <v>20</v>
      </c>
      <c r="H216">
        <v>165</v>
      </c>
      <c r="I216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7">
        <f t="shared" si="12"/>
        <v>40409.208333333336</v>
      </c>
      <c r="O216" s="8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s="4" t="str">
        <v>rock</v>
      </c>
    </row>
    <row r="217" spans="1:20" ht="18" x14ac:dyDescent="0.45">
      <c r="A217">
        <v>215</v>
      </c>
      <c r="B217" t="s">
        <v>483</v>
      </c>
      <c r="C217" s="1" t="s">
        <v>484</v>
      </c>
      <c r="D217">
        <v>156800</v>
      </c>
      <c r="E217">
        <v>6024</v>
      </c>
      <c r="F217">
        <f t="shared" si="14"/>
        <v>4</v>
      </c>
      <c r="G217" t="s">
        <v>14</v>
      </c>
      <c r="H217">
        <v>143</v>
      </c>
      <c r="I217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7">
        <f t="shared" si="12"/>
        <v>43509.25</v>
      </c>
      <c r="O217" s="8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s="4" t="str">
        <v>plays</v>
      </c>
    </row>
    <row r="218" spans="1:20" ht="18" x14ac:dyDescent="0.45">
      <c r="A218">
        <v>216</v>
      </c>
      <c r="B218" t="s">
        <v>485</v>
      </c>
      <c r="C218" s="1" t="s">
        <v>486</v>
      </c>
      <c r="D218">
        <v>121700</v>
      </c>
      <c r="E218">
        <v>188721</v>
      </c>
      <c r="F218">
        <f t="shared" si="14"/>
        <v>155</v>
      </c>
      <c r="G218" t="s">
        <v>20</v>
      </c>
      <c r="H218">
        <v>1815</v>
      </c>
      <c r="I218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7">
        <f t="shared" si="12"/>
        <v>40869.25</v>
      </c>
      <c r="O218" s="8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s="4" t="str">
        <v>plays</v>
      </c>
    </row>
    <row r="219" spans="1:20" ht="18" x14ac:dyDescent="0.45">
      <c r="A219">
        <v>217</v>
      </c>
      <c r="B219" t="s">
        <v>487</v>
      </c>
      <c r="C219" s="1" t="s">
        <v>488</v>
      </c>
      <c r="D219">
        <v>129400</v>
      </c>
      <c r="E219">
        <v>57911</v>
      </c>
      <c r="F219">
        <f t="shared" si="14"/>
        <v>45</v>
      </c>
      <c r="G219" t="s">
        <v>14</v>
      </c>
      <c r="H219">
        <v>934</v>
      </c>
      <c r="I219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7">
        <f t="shared" si="12"/>
        <v>43583.208333333328</v>
      </c>
      <c r="O219" s="8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s="4" t="str">
        <v>science fiction</v>
      </c>
    </row>
    <row r="220" spans="1:20" ht="18" x14ac:dyDescent="0.45">
      <c r="A220">
        <v>218</v>
      </c>
      <c r="B220" t="s">
        <v>489</v>
      </c>
      <c r="C220" s="1" t="s">
        <v>490</v>
      </c>
      <c r="D220">
        <v>5700</v>
      </c>
      <c r="E220">
        <v>12309</v>
      </c>
      <c r="F220">
        <f t="shared" si="14"/>
        <v>216</v>
      </c>
      <c r="G220" t="s">
        <v>20</v>
      </c>
      <c r="H220">
        <v>397</v>
      </c>
      <c r="I220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7">
        <f t="shared" si="12"/>
        <v>40858.25</v>
      </c>
      <c r="O220" s="8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s="4" t="str">
        <v>shorts</v>
      </c>
    </row>
    <row r="221" spans="1:20" ht="18" x14ac:dyDescent="0.45">
      <c r="A221">
        <v>219</v>
      </c>
      <c r="B221" t="s">
        <v>491</v>
      </c>
      <c r="C221" s="1" t="s">
        <v>492</v>
      </c>
      <c r="D221">
        <v>41700</v>
      </c>
      <c r="E221">
        <v>138497</v>
      </c>
      <c r="F221">
        <f t="shared" si="14"/>
        <v>332</v>
      </c>
      <c r="G221" t="s">
        <v>20</v>
      </c>
      <c r="H221">
        <v>1539</v>
      </c>
      <c r="I221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7">
        <f t="shared" si="12"/>
        <v>41137.208333333336</v>
      </c>
      <c r="O221" s="8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s="4" t="str">
        <v>animation</v>
      </c>
    </row>
    <row r="222" spans="1:20" ht="18" x14ac:dyDescent="0.45">
      <c r="A222">
        <v>220</v>
      </c>
      <c r="B222" t="s">
        <v>493</v>
      </c>
      <c r="C222" s="1" t="s">
        <v>494</v>
      </c>
      <c r="D222">
        <v>7900</v>
      </c>
      <c r="E222">
        <v>667</v>
      </c>
      <c r="F222">
        <f t="shared" si="14"/>
        <v>8</v>
      </c>
      <c r="G222" t="s">
        <v>14</v>
      </c>
      <c r="H222">
        <v>17</v>
      </c>
      <c r="I222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7">
        <f t="shared" si="12"/>
        <v>40725.208333333336</v>
      </c>
      <c r="O222" s="8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s="4" t="str">
        <v>plays</v>
      </c>
    </row>
    <row r="223" spans="1:20" ht="33" x14ac:dyDescent="0.45">
      <c r="A223">
        <v>221</v>
      </c>
      <c r="B223" t="s">
        <v>495</v>
      </c>
      <c r="C223" s="1" t="s">
        <v>496</v>
      </c>
      <c r="D223">
        <v>121500</v>
      </c>
      <c r="E223">
        <v>119830</v>
      </c>
      <c r="F223">
        <f t="shared" si="14"/>
        <v>99</v>
      </c>
      <c r="G223" t="s">
        <v>14</v>
      </c>
      <c r="H223">
        <v>2179</v>
      </c>
      <c r="I223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7">
        <f t="shared" si="12"/>
        <v>41081.208333333336</v>
      </c>
      <c r="O223" s="8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s="4" t="str">
        <v>food trucks</v>
      </c>
    </row>
    <row r="224" spans="1:20" ht="18" x14ac:dyDescent="0.45">
      <c r="A224">
        <v>222</v>
      </c>
      <c r="B224" t="s">
        <v>497</v>
      </c>
      <c r="C224" s="1" t="s">
        <v>498</v>
      </c>
      <c r="D224">
        <v>4800</v>
      </c>
      <c r="E224">
        <v>6623</v>
      </c>
      <c r="F224">
        <f t="shared" si="14"/>
        <v>138</v>
      </c>
      <c r="G224" t="s">
        <v>20</v>
      </c>
      <c r="H224">
        <v>138</v>
      </c>
      <c r="I224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7">
        <f t="shared" si="12"/>
        <v>41914.208333333336</v>
      </c>
      <c r="O224" s="8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s="4" t="str">
        <v>photography books</v>
      </c>
    </row>
    <row r="225" spans="1:20" ht="18" x14ac:dyDescent="0.45">
      <c r="A225">
        <v>223</v>
      </c>
      <c r="B225" t="s">
        <v>499</v>
      </c>
      <c r="C225" s="1" t="s">
        <v>500</v>
      </c>
      <c r="D225">
        <v>87300</v>
      </c>
      <c r="E225">
        <v>81897</v>
      </c>
      <c r="F225">
        <f t="shared" si="14"/>
        <v>94</v>
      </c>
      <c r="G225" t="s">
        <v>14</v>
      </c>
      <c r="H225">
        <v>931</v>
      </c>
      <c r="I225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7">
        <f t="shared" si="12"/>
        <v>42445.208333333328</v>
      </c>
      <c r="O225" s="8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s="4" t="str">
        <v>plays</v>
      </c>
    </row>
    <row r="226" spans="1:20" ht="18" x14ac:dyDescent="0.45">
      <c r="A226">
        <v>224</v>
      </c>
      <c r="B226" t="s">
        <v>501</v>
      </c>
      <c r="C226" s="1" t="s">
        <v>502</v>
      </c>
      <c r="D226">
        <v>46300</v>
      </c>
      <c r="E226">
        <v>186885</v>
      </c>
      <c r="F226">
        <f t="shared" si="14"/>
        <v>404</v>
      </c>
      <c r="G226" t="s">
        <v>20</v>
      </c>
      <c r="H226">
        <v>3594</v>
      </c>
      <c r="I226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7">
        <f t="shared" si="12"/>
        <v>41906.208333333336</v>
      </c>
      <c r="O226" s="8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s="4" t="str">
        <v>science fiction</v>
      </c>
    </row>
    <row r="227" spans="1:20" ht="18" x14ac:dyDescent="0.45">
      <c r="A227">
        <v>225</v>
      </c>
      <c r="B227" t="s">
        <v>503</v>
      </c>
      <c r="C227" s="1" t="s">
        <v>504</v>
      </c>
      <c r="D227">
        <v>67800</v>
      </c>
      <c r="E227">
        <v>176398</v>
      </c>
      <c r="F227">
        <f t="shared" si="14"/>
        <v>260</v>
      </c>
      <c r="G227" t="s">
        <v>20</v>
      </c>
      <c r="H227">
        <v>5880</v>
      </c>
      <c r="I227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7">
        <f t="shared" si="12"/>
        <v>41762.208333333336</v>
      </c>
      <c r="O227" s="8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s="4" t="str">
        <v>rock</v>
      </c>
    </row>
    <row r="228" spans="1:20" ht="18" x14ac:dyDescent="0.45">
      <c r="A228">
        <v>226</v>
      </c>
      <c r="B228" t="s">
        <v>253</v>
      </c>
      <c r="C228" s="1" t="s">
        <v>505</v>
      </c>
      <c r="D228">
        <v>3000</v>
      </c>
      <c r="E228">
        <v>10999</v>
      </c>
      <c r="F228">
        <f t="shared" si="14"/>
        <v>367</v>
      </c>
      <c r="G228" t="s">
        <v>20</v>
      </c>
      <c r="H228">
        <v>112</v>
      </c>
      <c r="I228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7">
        <f t="shared" si="12"/>
        <v>40276.208333333336</v>
      </c>
      <c r="O228" s="8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s="4" t="str">
        <v>photography books</v>
      </c>
    </row>
    <row r="229" spans="1:20" ht="33" x14ac:dyDescent="0.45">
      <c r="A229">
        <v>227</v>
      </c>
      <c r="B229" t="s">
        <v>506</v>
      </c>
      <c r="C229" s="1" t="s">
        <v>507</v>
      </c>
      <c r="D229">
        <v>60900</v>
      </c>
      <c r="E229">
        <v>102751</v>
      </c>
      <c r="F229">
        <f t="shared" si="14"/>
        <v>169</v>
      </c>
      <c r="G229" t="s">
        <v>20</v>
      </c>
      <c r="H229">
        <v>943</v>
      </c>
      <c r="I229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7">
        <f t="shared" si="12"/>
        <v>42139.208333333328</v>
      </c>
      <c r="O229" s="8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s="4" t="str">
        <v>mobile games</v>
      </c>
    </row>
    <row r="230" spans="1:20" ht="18" x14ac:dyDescent="0.45">
      <c r="A230">
        <v>228</v>
      </c>
      <c r="B230" t="s">
        <v>508</v>
      </c>
      <c r="C230" s="1" t="s">
        <v>509</v>
      </c>
      <c r="D230">
        <v>137900</v>
      </c>
      <c r="E230">
        <v>165352</v>
      </c>
      <c r="F230">
        <f t="shared" si="14"/>
        <v>120</v>
      </c>
      <c r="G230" t="s">
        <v>20</v>
      </c>
      <c r="H230">
        <v>2468</v>
      </c>
      <c r="I230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7">
        <f t="shared" si="12"/>
        <v>42613.208333333328</v>
      </c>
      <c r="O230" s="8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s="4" t="str">
        <v>animation</v>
      </c>
    </row>
    <row r="231" spans="1:20" ht="18" x14ac:dyDescent="0.45">
      <c r="A231">
        <v>229</v>
      </c>
      <c r="B231" t="s">
        <v>510</v>
      </c>
      <c r="C231" s="1" t="s">
        <v>511</v>
      </c>
      <c r="D231">
        <v>85600</v>
      </c>
      <c r="E231">
        <v>165798</v>
      </c>
      <c r="F231">
        <f t="shared" si="14"/>
        <v>194</v>
      </c>
      <c r="G231" t="s">
        <v>20</v>
      </c>
      <c r="H231">
        <v>2551</v>
      </c>
      <c r="I231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7">
        <f t="shared" si="12"/>
        <v>42887.208333333328</v>
      </c>
      <c r="O231" s="8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s="4" t="str">
        <v>mobile games</v>
      </c>
    </row>
    <row r="232" spans="1:20" ht="18" x14ac:dyDescent="0.45">
      <c r="A232">
        <v>230</v>
      </c>
      <c r="B232" t="s">
        <v>512</v>
      </c>
      <c r="C232" s="1" t="s">
        <v>513</v>
      </c>
      <c r="D232">
        <v>2400</v>
      </c>
      <c r="E232">
        <v>10084</v>
      </c>
      <c r="F232">
        <f t="shared" si="14"/>
        <v>420</v>
      </c>
      <c r="G232" t="s">
        <v>20</v>
      </c>
      <c r="H232">
        <v>101</v>
      </c>
      <c r="I232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7">
        <f t="shared" si="12"/>
        <v>43805.25</v>
      </c>
      <c r="O232" s="8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s="4" t="str">
        <v>video games</v>
      </c>
    </row>
    <row r="233" spans="1:20" ht="18" x14ac:dyDescent="0.45">
      <c r="A233">
        <v>231</v>
      </c>
      <c r="B233" t="s">
        <v>514</v>
      </c>
      <c r="C233" s="1" t="s">
        <v>515</v>
      </c>
      <c r="D233">
        <v>7200</v>
      </c>
      <c r="E233">
        <v>5523</v>
      </c>
      <c r="F233">
        <f t="shared" si="14"/>
        <v>77</v>
      </c>
      <c r="G233" t="s">
        <v>74</v>
      </c>
      <c r="H233">
        <v>67</v>
      </c>
      <c r="I233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7">
        <f t="shared" si="12"/>
        <v>41415.208333333336</v>
      </c>
      <c r="O233" s="8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s="4" t="str">
        <v>plays</v>
      </c>
    </row>
    <row r="234" spans="1:20" ht="18" x14ac:dyDescent="0.45">
      <c r="A234">
        <v>232</v>
      </c>
      <c r="B234" t="s">
        <v>516</v>
      </c>
      <c r="C234" s="1" t="s">
        <v>517</v>
      </c>
      <c r="D234">
        <v>3400</v>
      </c>
      <c r="E234">
        <v>5823</v>
      </c>
      <c r="F234">
        <f t="shared" si="14"/>
        <v>171</v>
      </c>
      <c r="G234" t="s">
        <v>20</v>
      </c>
      <c r="H234">
        <v>92</v>
      </c>
      <c r="I234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7">
        <f t="shared" si="12"/>
        <v>42576.208333333328</v>
      </c>
      <c r="O234" s="8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s="4" t="str">
        <v>plays</v>
      </c>
    </row>
    <row r="235" spans="1:20" ht="18" x14ac:dyDescent="0.45">
      <c r="A235">
        <v>233</v>
      </c>
      <c r="B235" t="s">
        <v>518</v>
      </c>
      <c r="C235" s="1" t="s">
        <v>519</v>
      </c>
      <c r="D235">
        <v>3800</v>
      </c>
      <c r="E235">
        <v>6000</v>
      </c>
      <c r="F235">
        <f t="shared" si="14"/>
        <v>158</v>
      </c>
      <c r="G235" t="s">
        <v>20</v>
      </c>
      <c r="H235">
        <v>62</v>
      </c>
      <c r="I235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7">
        <f t="shared" si="12"/>
        <v>40706.208333333336</v>
      </c>
      <c r="O235" s="8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s="4" t="str">
        <v>animation</v>
      </c>
    </row>
    <row r="236" spans="1:20" ht="18" x14ac:dyDescent="0.45">
      <c r="A236">
        <v>234</v>
      </c>
      <c r="B236" t="s">
        <v>520</v>
      </c>
      <c r="C236" s="1" t="s">
        <v>521</v>
      </c>
      <c r="D236">
        <v>7500</v>
      </c>
      <c r="E236">
        <v>8181</v>
      </c>
      <c r="F236">
        <f t="shared" si="14"/>
        <v>109</v>
      </c>
      <c r="G236" t="s">
        <v>20</v>
      </c>
      <c r="H236">
        <v>149</v>
      </c>
      <c r="I236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7">
        <f t="shared" si="12"/>
        <v>42969.208333333328</v>
      </c>
      <c r="O236" s="8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s="4" t="str">
        <v>video games</v>
      </c>
    </row>
    <row r="237" spans="1:20" ht="33" x14ac:dyDescent="0.45">
      <c r="A237">
        <v>235</v>
      </c>
      <c r="B237" t="s">
        <v>522</v>
      </c>
      <c r="C237" s="1" t="s">
        <v>523</v>
      </c>
      <c r="D237">
        <v>8600</v>
      </c>
      <c r="E237">
        <v>3589</v>
      </c>
      <c r="F237">
        <f t="shared" si="14"/>
        <v>42</v>
      </c>
      <c r="G237" t="s">
        <v>14</v>
      </c>
      <c r="H237">
        <v>92</v>
      </c>
      <c r="I237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7">
        <f t="shared" si="12"/>
        <v>42779.25</v>
      </c>
      <c r="O237" s="8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s="4" t="str">
        <v>animation</v>
      </c>
    </row>
    <row r="238" spans="1:20" ht="18" x14ac:dyDescent="0.45">
      <c r="A238">
        <v>236</v>
      </c>
      <c r="B238" t="s">
        <v>524</v>
      </c>
      <c r="C238" s="1" t="s">
        <v>525</v>
      </c>
      <c r="D238">
        <v>39500</v>
      </c>
      <c r="E238">
        <v>4323</v>
      </c>
      <c r="F238">
        <f t="shared" si="14"/>
        <v>11</v>
      </c>
      <c r="G238" t="s">
        <v>14</v>
      </c>
      <c r="H238">
        <v>57</v>
      </c>
      <c r="I238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7">
        <f t="shared" si="12"/>
        <v>43641.208333333328</v>
      </c>
      <c r="O238" s="8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s="4" t="str">
        <v>rock</v>
      </c>
    </row>
    <row r="239" spans="1:20" ht="33" x14ac:dyDescent="0.45">
      <c r="A239">
        <v>237</v>
      </c>
      <c r="B239" t="s">
        <v>526</v>
      </c>
      <c r="C239" s="1" t="s">
        <v>527</v>
      </c>
      <c r="D239">
        <v>9300</v>
      </c>
      <c r="E239">
        <v>14822</v>
      </c>
      <c r="F239">
        <f t="shared" si="14"/>
        <v>159</v>
      </c>
      <c r="G239" t="s">
        <v>20</v>
      </c>
      <c r="H239">
        <v>329</v>
      </c>
      <c r="I239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7">
        <f t="shared" si="12"/>
        <v>41754.208333333336</v>
      </c>
      <c r="O239" s="8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s="4" t="str">
        <v>animation</v>
      </c>
    </row>
    <row r="240" spans="1:20" ht="18" x14ac:dyDescent="0.45">
      <c r="A240">
        <v>238</v>
      </c>
      <c r="B240" t="s">
        <v>528</v>
      </c>
      <c r="C240" s="1" t="s">
        <v>529</v>
      </c>
      <c r="D240">
        <v>2400</v>
      </c>
      <c r="E240">
        <v>10138</v>
      </c>
      <c r="F240">
        <f t="shared" si="14"/>
        <v>422</v>
      </c>
      <c r="G240" t="s">
        <v>20</v>
      </c>
      <c r="H240">
        <v>97</v>
      </c>
      <c r="I240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7">
        <f t="shared" si="12"/>
        <v>43083.25</v>
      </c>
      <c r="O240" s="8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s="4" t="str">
        <v>plays</v>
      </c>
    </row>
    <row r="241" spans="1:20" ht="33" x14ac:dyDescent="0.45">
      <c r="A241">
        <v>239</v>
      </c>
      <c r="B241" t="s">
        <v>530</v>
      </c>
      <c r="C241" s="1" t="s">
        <v>531</v>
      </c>
      <c r="D241">
        <v>3200</v>
      </c>
      <c r="E241">
        <v>3127</v>
      </c>
      <c r="F241">
        <f t="shared" si="14"/>
        <v>98</v>
      </c>
      <c r="G241" t="s">
        <v>14</v>
      </c>
      <c r="H241">
        <v>41</v>
      </c>
      <c r="I241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7">
        <f t="shared" si="12"/>
        <v>42245.208333333328</v>
      </c>
      <c r="O241" s="8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s="4" t="str">
        <v>wearables</v>
      </c>
    </row>
    <row r="242" spans="1:20" ht="18" x14ac:dyDescent="0.45">
      <c r="A242">
        <v>240</v>
      </c>
      <c r="B242" t="s">
        <v>532</v>
      </c>
      <c r="C242" s="1" t="s">
        <v>533</v>
      </c>
      <c r="D242">
        <v>29400</v>
      </c>
      <c r="E242">
        <v>123124</v>
      </c>
      <c r="F242">
        <f t="shared" si="14"/>
        <v>419</v>
      </c>
      <c r="G242" t="s">
        <v>20</v>
      </c>
      <c r="H242">
        <v>1784</v>
      </c>
      <c r="I242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7">
        <f t="shared" si="12"/>
        <v>40396.208333333336</v>
      </c>
      <c r="O242" s="8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s="4" t="str">
        <v>plays</v>
      </c>
    </row>
    <row r="243" spans="1:20" ht="33" x14ac:dyDescent="0.45">
      <c r="A243">
        <v>241</v>
      </c>
      <c r="B243" t="s">
        <v>534</v>
      </c>
      <c r="C243" s="1" t="s">
        <v>535</v>
      </c>
      <c r="D243">
        <v>168500</v>
      </c>
      <c r="E243">
        <v>171729</v>
      </c>
      <c r="F243">
        <f t="shared" si="14"/>
        <v>102</v>
      </c>
      <c r="G243" t="s">
        <v>20</v>
      </c>
      <c r="H243">
        <v>1684</v>
      </c>
      <c r="I243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7">
        <f t="shared" si="12"/>
        <v>41742.208333333336</v>
      </c>
      <c r="O243" s="8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s="4" t="str">
        <v>nonfiction</v>
      </c>
    </row>
    <row r="244" spans="1:20" ht="18" x14ac:dyDescent="0.45">
      <c r="A244">
        <v>242</v>
      </c>
      <c r="B244" t="s">
        <v>536</v>
      </c>
      <c r="C244" s="1" t="s">
        <v>537</v>
      </c>
      <c r="D244">
        <v>8400</v>
      </c>
      <c r="E244">
        <v>10729</v>
      </c>
      <c r="F244">
        <f t="shared" si="14"/>
        <v>128</v>
      </c>
      <c r="G244" t="s">
        <v>20</v>
      </c>
      <c r="H244">
        <v>250</v>
      </c>
      <c r="I244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7">
        <f t="shared" si="12"/>
        <v>42865.208333333328</v>
      </c>
      <c r="O244" s="8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s="4" t="str">
        <v>rock</v>
      </c>
    </row>
    <row r="245" spans="1:20" ht="33" x14ac:dyDescent="0.45">
      <c r="A245">
        <v>243</v>
      </c>
      <c r="B245" t="s">
        <v>538</v>
      </c>
      <c r="C245" s="1" t="s">
        <v>539</v>
      </c>
      <c r="D245">
        <v>2300</v>
      </c>
      <c r="E245">
        <v>10240</v>
      </c>
      <c r="F245">
        <f t="shared" si="14"/>
        <v>445</v>
      </c>
      <c r="G245" t="s">
        <v>20</v>
      </c>
      <c r="H245">
        <v>238</v>
      </c>
      <c r="I245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7">
        <f t="shared" si="12"/>
        <v>43163.25</v>
      </c>
      <c r="O245" s="8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s="4" t="str">
        <v>plays</v>
      </c>
    </row>
    <row r="246" spans="1:20" ht="33" x14ac:dyDescent="0.45">
      <c r="A246">
        <v>244</v>
      </c>
      <c r="B246" t="s">
        <v>540</v>
      </c>
      <c r="C246" s="1" t="s">
        <v>541</v>
      </c>
      <c r="D246">
        <v>700</v>
      </c>
      <c r="E246">
        <v>3988</v>
      </c>
      <c r="F246">
        <f t="shared" si="14"/>
        <v>570</v>
      </c>
      <c r="G246" t="s">
        <v>20</v>
      </c>
      <c r="H246">
        <v>53</v>
      </c>
      <c r="I246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7">
        <f t="shared" si="12"/>
        <v>41834.208333333336</v>
      </c>
      <c r="O246" s="8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s="4" t="str">
        <v>plays</v>
      </c>
    </row>
    <row r="247" spans="1:20" ht="18" x14ac:dyDescent="0.45">
      <c r="A247">
        <v>245</v>
      </c>
      <c r="B247" t="s">
        <v>542</v>
      </c>
      <c r="C247" s="1" t="s">
        <v>543</v>
      </c>
      <c r="D247">
        <v>2900</v>
      </c>
      <c r="E247">
        <v>14771</v>
      </c>
      <c r="F247">
        <f t="shared" si="14"/>
        <v>509</v>
      </c>
      <c r="G247" t="s">
        <v>20</v>
      </c>
      <c r="H247">
        <v>214</v>
      </c>
      <c r="I247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7">
        <f t="shared" si="12"/>
        <v>41736.208333333336</v>
      </c>
      <c r="O247" s="8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s="4" t="str">
        <v>plays</v>
      </c>
    </row>
    <row r="248" spans="1:20" ht="33" x14ac:dyDescent="0.45">
      <c r="A248">
        <v>246</v>
      </c>
      <c r="B248" t="s">
        <v>544</v>
      </c>
      <c r="C248" s="1" t="s">
        <v>545</v>
      </c>
      <c r="D248">
        <v>4500</v>
      </c>
      <c r="E248">
        <v>14649</v>
      </c>
      <c r="F248">
        <f t="shared" si="14"/>
        <v>326</v>
      </c>
      <c r="G248" t="s">
        <v>20</v>
      </c>
      <c r="H248">
        <v>222</v>
      </c>
      <c r="I248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7">
        <f t="shared" si="12"/>
        <v>41491.208333333336</v>
      </c>
      <c r="O248" s="8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s="4" t="str">
        <v>web</v>
      </c>
    </row>
    <row r="249" spans="1:20" ht="18" x14ac:dyDescent="0.45">
      <c r="A249">
        <v>247</v>
      </c>
      <c r="B249" t="s">
        <v>546</v>
      </c>
      <c r="C249" s="1" t="s">
        <v>547</v>
      </c>
      <c r="D249">
        <v>19800</v>
      </c>
      <c r="E249">
        <v>184658</v>
      </c>
      <c r="F249">
        <f t="shared" si="14"/>
        <v>933</v>
      </c>
      <c r="G249" t="s">
        <v>20</v>
      </c>
      <c r="H249">
        <v>1884</v>
      </c>
      <c r="I249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7">
        <f t="shared" si="12"/>
        <v>42726.25</v>
      </c>
      <c r="O249" s="8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s="4" t="str">
        <v>fiction</v>
      </c>
    </row>
    <row r="250" spans="1:20" ht="18" x14ac:dyDescent="0.45">
      <c r="A250">
        <v>248</v>
      </c>
      <c r="B250" t="s">
        <v>548</v>
      </c>
      <c r="C250" s="1" t="s">
        <v>549</v>
      </c>
      <c r="D250">
        <v>6200</v>
      </c>
      <c r="E250">
        <v>13103</v>
      </c>
      <c r="F250">
        <f t="shared" si="14"/>
        <v>211</v>
      </c>
      <c r="G250" t="s">
        <v>20</v>
      </c>
      <c r="H250">
        <v>218</v>
      </c>
      <c r="I250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7">
        <f t="shared" si="12"/>
        <v>42004.25</v>
      </c>
      <c r="O250" s="8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s="4" t="str">
        <v>mobile games</v>
      </c>
    </row>
    <row r="251" spans="1:20" ht="18" x14ac:dyDescent="0.45">
      <c r="A251">
        <v>249</v>
      </c>
      <c r="B251" t="s">
        <v>550</v>
      </c>
      <c r="C251" s="1" t="s">
        <v>551</v>
      </c>
      <c r="D251">
        <v>61500</v>
      </c>
      <c r="E251">
        <v>168095</v>
      </c>
      <c r="F251">
        <f t="shared" si="14"/>
        <v>273</v>
      </c>
      <c r="G251" t="s">
        <v>20</v>
      </c>
      <c r="H251">
        <v>6465</v>
      </c>
      <c r="I251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7">
        <f t="shared" si="12"/>
        <v>42006.25</v>
      </c>
      <c r="O251" s="8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s="4" t="str">
        <v>translations</v>
      </c>
    </row>
    <row r="252" spans="1:20" ht="18" x14ac:dyDescent="0.45">
      <c r="A252">
        <v>250</v>
      </c>
      <c r="B252" t="s">
        <v>552</v>
      </c>
      <c r="C252" s="1" t="s">
        <v>553</v>
      </c>
      <c r="D252">
        <v>100</v>
      </c>
      <c r="E252">
        <v>3</v>
      </c>
      <c r="F252">
        <f t="shared" si="14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7">
        <f t="shared" si="12"/>
        <v>40203.25</v>
      </c>
      <c r="O252" s="8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s="4" t="str">
        <v>rock</v>
      </c>
    </row>
    <row r="253" spans="1:20" ht="18" x14ac:dyDescent="0.45">
      <c r="A253">
        <v>251</v>
      </c>
      <c r="B253" t="s">
        <v>554</v>
      </c>
      <c r="C253" s="1" t="s">
        <v>555</v>
      </c>
      <c r="D253">
        <v>7100</v>
      </c>
      <c r="E253">
        <v>3840</v>
      </c>
      <c r="F253">
        <f t="shared" si="14"/>
        <v>54</v>
      </c>
      <c r="G253" t="s">
        <v>14</v>
      </c>
      <c r="H253">
        <v>101</v>
      </c>
      <c r="I253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7">
        <f t="shared" si="12"/>
        <v>41252.25</v>
      </c>
      <c r="O253" s="8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s="4" t="str">
        <v>plays</v>
      </c>
    </row>
    <row r="254" spans="1:20" ht="33" x14ac:dyDescent="0.45">
      <c r="A254">
        <v>252</v>
      </c>
      <c r="B254" t="s">
        <v>556</v>
      </c>
      <c r="C254" s="1" t="s">
        <v>557</v>
      </c>
      <c r="D254">
        <v>1000</v>
      </c>
      <c r="E254">
        <v>6263</v>
      </c>
      <c r="F254">
        <f t="shared" si="14"/>
        <v>626</v>
      </c>
      <c r="G254" t="s">
        <v>20</v>
      </c>
      <c r="H254">
        <v>59</v>
      </c>
      <c r="I254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7">
        <f t="shared" si="12"/>
        <v>41572.208333333336</v>
      </c>
      <c r="O254" s="8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s="4" t="str">
        <v>plays</v>
      </c>
    </row>
    <row r="255" spans="1:20" ht="18" x14ac:dyDescent="0.45">
      <c r="A255">
        <v>253</v>
      </c>
      <c r="B255" t="s">
        <v>558</v>
      </c>
      <c r="C255" s="1" t="s">
        <v>559</v>
      </c>
      <c r="D255">
        <v>121500</v>
      </c>
      <c r="E255">
        <v>108161</v>
      </c>
      <c r="F255">
        <f t="shared" si="14"/>
        <v>89</v>
      </c>
      <c r="G255" t="s">
        <v>14</v>
      </c>
      <c r="H255">
        <v>1335</v>
      </c>
      <c r="I255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7">
        <f t="shared" si="12"/>
        <v>40641.208333333336</v>
      </c>
      <c r="O255" s="8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s="4" t="str">
        <v>drama</v>
      </c>
    </row>
    <row r="256" spans="1:20" ht="33" x14ac:dyDescent="0.45">
      <c r="A256">
        <v>254</v>
      </c>
      <c r="B256" t="s">
        <v>560</v>
      </c>
      <c r="C256" s="1" t="s">
        <v>561</v>
      </c>
      <c r="D256">
        <v>4600</v>
      </c>
      <c r="E256">
        <v>8505</v>
      </c>
      <c r="F256">
        <f t="shared" si="14"/>
        <v>185</v>
      </c>
      <c r="G256" t="s">
        <v>20</v>
      </c>
      <c r="H256">
        <v>88</v>
      </c>
      <c r="I256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7">
        <f t="shared" si="12"/>
        <v>42787.25</v>
      </c>
      <c r="O256" s="8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s="4" t="str">
        <v>nonfiction</v>
      </c>
    </row>
    <row r="257" spans="1:20" ht="33" x14ac:dyDescent="0.45">
      <c r="A257">
        <v>255</v>
      </c>
      <c r="B257" t="s">
        <v>562</v>
      </c>
      <c r="C257" s="1" t="s">
        <v>563</v>
      </c>
      <c r="D257">
        <v>80500</v>
      </c>
      <c r="E257">
        <v>96735</v>
      </c>
      <c r="F257">
        <f t="shared" si="14"/>
        <v>120</v>
      </c>
      <c r="G257" t="s">
        <v>20</v>
      </c>
      <c r="H257">
        <v>1697</v>
      </c>
      <c r="I257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7">
        <f t="shared" si="12"/>
        <v>40590.25</v>
      </c>
      <c r="O257" s="8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s="4" t="str">
        <v>rock</v>
      </c>
    </row>
    <row r="258" spans="1:20" ht="18" x14ac:dyDescent="0.45">
      <c r="A258">
        <v>256</v>
      </c>
      <c r="B258" t="s">
        <v>564</v>
      </c>
      <c r="C258" s="1" t="s">
        <v>565</v>
      </c>
      <c r="D258">
        <v>4100</v>
      </c>
      <c r="E258">
        <v>959</v>
      </c>
      <c r="F258">
        <f t="shared" si="14"/>
        <v>23</v>
      </c>
      <c r="G258" t="s">
        <v>14</v>
      </c>
      <c r="H258">
        <v>15</v>
      </c>
      <c r="I258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7">
        <f t="shared" ref="N258:N321" si="16">(((L258/60)/60)/24)+DATE(1970,1,1)</f>
        <v>42393.25</v>
      </c>
      <c r="O258" s="8">
        <f t="shared" ref="O258:O321" si="17">(((M258/60)/60)/24)+DATE(1970,1,1)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s="4" t="str">
        <v>rock</v>
      </c>
    </row>
    <row r="259" spans="1:20" ht="18" x14ac:dyDescent="0.45">
      <c r="A259">
        <v>257</v>
      </c>
      <c r="B259" t="s">
        <v>566</v>
      </c>
      <c r="C259" s="1" t="s">
        <v>567</v>
      </c>
      <c r="D259">
        <v>5700</v>
      </c>
      <c r="E259">
        <v>8322</v>
      </c>
      <c r="F259">
        <f t="shared" ref="F259:F322" si="18">ROUND(E259/D259*100,0)</f>
        <v>146</v>
      </c>
      <c r="G259" t="s">
        <v>20</v>
      </c>
      <c r="H259">
        <v>92</v>
      </c>
      <c r="I259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7">
        <f t="shared" si="16"/>
        <v>41338.25</v>
      </c>
      <c r="O259" s="8">
        <f t="shared" si="17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s="4" t="str">
        <v>plays</v>
      </c>
    </row>
    <row r="260" spans="1:20" ht="18" x14ac:dyDescent="0.45">
      <c r="A260">
        <v>258</v>
      </c>
      <c r="B260" t="s">
        <v>568</v>
      </c>
      <c r="C260" s="1" t="s">
        <v>569</v>
      </c>
      <c r="D260">
        <v>5000</v>
      </c>
      <c r="E260">
        <v>13424</v>
      </c>
      <c r="F260">
        <f t="shared" si="18"/>
        <v>268</v>
      </c>
      <c r="G260" t="s">
        <v>20</v>
      </c>
      <c r="H260">
        <v>186</v>
      </c>
      <c r="I260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7">
        <f t="shared" si="16"/>
        <v>42712.25</v>
      </c>
      <c r="O260" s="8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s="4" t="str">
        <v>plays</v>
      </c>
    </row>
    <row r="261" spans="1:20" ht="33" x14ac:dyDescent="0.45">
      <c r="A261">
        <v>259</v>
      </c>
      <c r="B261" t="s">
        <v>570</v>
      </c>
      <c r="C261" s="1" t="s">
        <v>571</v>
      </c>
      <c r="D261">
        <v>1800</v>
      </c>
      <c r="E261">
        <v>10755</v>
      </c>
      <c r="F261">
        <f t="shared" si="18"/>
        <v>598</v>
      </c>
      <c r="G261" t="s">
        <v>20</v>
      </c>
      <c r="H261">
        <v>138</v>
      </c>
      <c r="I261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7">
        <f t="shared" si="16"/>
        <v>41251.25</v>
      </c>
      <c r="O261" s="8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s="4" t="str">
        <v>photography books</v>
      </c>
    </row>
    <row r="262" spans="1:20" ht="18" x14ac:dyDescent="0.45">
      <c r="A262">
        <v>260</v>
      </c>
      <c r="B262" t="s">
        <v>572</v>
      </c>
      <c r="C262" s="1" t="s">
        <v>573</v>
      </c>
      <c r="D262">
        <v>6300</v>
      </c>
      <c r="E262">
        <v>9935</v>
      </c>
      <c r="F262">
        <f t="shared" si="18"/>
        <v>158</v>
      </c>
      <c r="G262" t="s">
        <v>20</v>
      </c>
      <c r="H262">
        <v>261</v>
      </c>
      <c r="I262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7">
        <f t="shared" si="16"/>
        <v>41180.208333333336</v>
      </c>
      <c r="O262" s="8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s="4" t="str">
        <v>rock</v>
      </c>
    </row>
    <row r="263" spans="1:20" ht="33" x14ac:dyDescent="0.45">
      <c r="A263">
        <v>261</v>
      </c>
      <c r="B263" t="s">
        <v>574</v>
      </c>
      <c r="C263" s="1" t="s">
        <v>575</v>
      </c>
      <c r="D263">
        <v>84300</v>
      </c>
      <c r="E263">
        <v>26303</v>
      </c>
      <c r="F263">
        <f t="shared" si="18"/>
        <v>31</v>
      </c>
      <c r="G263" t="s">
        <v>14</v>
      </c>
      <c r="H263">
        <v>454</v>
      </c>
      <c r="I263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7">
        <f t="shared" si="16"/>
        <v>40415.208333333336</v>
      </c>
      <c r="O263" s="8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s="4" t="str">
        <v>rock</v>
      </c>
    </row>
    <row r="264" spans="1:20" ht="18" x14ac:dyDescent="0.45">
      <c r="A264">
        <v>262</v>
      </c>
      <c r="B264" t="s">
        <v>576</v>
      </c>
      <c r="C264" s="1" t="s">
        <v>577</v>
      </c>
      <c r="D264">
        <v>1700</v>
      </c>
      <c r="E264">
        <v>5328</v>
      </c>
      <c r="F264">
        <f t="shared" si="18"/>
        <v>313</v>
      </c>
      <c r="G264" t="s">
        <v>20</v>
      </c>
      <c r="H264">
        <v>107</v>
      </c>
      <c r="I264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7">
        <f t="shared" si="16"/>
        <v>40638.208333333336</v>
      </c>
      <c r="O264" s="8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s="4" t="str">
        <v>indie rock</v>
      </c>
    </row>
    <row r="265" spans="1:20" ht="18" x14ac:dyDescent="0.45">
      <c r="A265">
        <v>263</v>
      </c>
      <c r="B265" t="s">
        <v>578</v>
      </c>
      <c r="C265" s="1" t="s">
        <v>579</v>
      </c>
      <c r="D265">
        <v>2900</v>
      </c>
      <c r="E265">
        <v>10756</v>
      </c>
      <c r="F265">
        <f t="shared" si="18"/>
        <v>371</v>
      </c>
      <c r="G265" t="s">
        <v>20</v>
      </c>
      <c r="H265">
        <v>199</v>
      </c>
      <c r="I265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7">
        <f t="shared" si="16"/>
        <v>40187.25</v>
      </c>
      <c r="O265" s="8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s="4" t="str">
        <v>photography books</v>
      </c>
    </row>
    <row r="266" spans="1:20" ht="18" x14ac:dyDescent="0.45">
      <c r="A266">
        <v>264</v>
      </c>
      <c r="B266" t="s">
        <v>580</v>
      </c>
      <c r="C266" s="1" t="s">
        <v>581</v>
      </c>
      <c r="D266">
        <v>45600</v>
      </c>
      <c r="E266">
        <v>165375</v>
      </c>
      <c r="F266">
        <f t="shared" si="18"/>
        <v>363</v>
      </c>
      <c r="G266" t="s">
        <v>20</v>
      </c>
      <c r="H266">
        <v>5512</v>
      </c>
      <c r="I266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7">
        <f t="shared" si="16"/>
        <v>41317.25</v>
      </c>
      <c r="O266" s="8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s="4" t="str">
        <v>plays</v>
      </c>
    </row>
    <row r="267" spans="1:20" ht="18" x14ac:dyDescent="0.45">
      <c r="A267">
        <v>265</v>
      </c>
      <c r="B267" t="s">
        <v>582</v>
      </c>
      <c r="C267" s="1" t="s">
        <v>583</v>
      </c>
      <c r="D267">
        <v>4900</v>
      </c>
      <c r="E267">
        <v>6031</v>
      </c>
      <c r="F267">
        <f t="shared" si="18"/>
        <v>123</v>
      </c>
      <c r="G267" t="s">
        <v>20</v>
      </c>
      <c r="H267">
        <v>86</v>
      </c>
      <c r="I267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7">
        <f t="shared" si="16"/>
        <v>42372.25</v>
      </c>
      <c r="O267" s="8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s="4" t="str">
        <v>plays</v>
      </c>
    </row>
    <row r="268" spans="1:20" ht="18" x14ac:dyDescent="0.45">
      <c r="A268">
        <v>266</v>
      </c>
      <c r="B268" t="s">
        <v>584</v>
      </c>
      <c r="C268" s="1" t="s">
        <v>585</v>
      </c>
      <c r="D268">
        <v>111900</v>
      </c>
      <c r="E268">
        <v>85902</v>
      </c>
      <c r="F268">
        <f t="shared" si="18"/>
        <v>77</v>
      </c>
      <c r="G268" t="s">
        <v>14</v>
      </c>
      <c r="H268">
        <v>3182</v>
      </c>
      <c r="I268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7">
        <f t="shared" si="16"/>
        <v>41950.25</v>
      </c>
      <c r="O268" s="8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s="4" t="str">
        <v>jazz</v>
      </c>
    </row>
    <row r="269" spans="1:20" ht="18" x14ac:dyDescent="0.45">
      <c r="A269">
        <v>267</v>
      </c>
      <c r="B269" t="s">
        <v>586</v>
      </c>
      <c r="C269" s="1" t="s">
        <v>587</v>
      </c>
      <c r="D269">
        <v>61600</v>
      </c>
      <c r="E269">
        <v>143910</v>
      </c>
      <c r="F269">
        <f t="shared" si="18"/>
        <v>234</v>
      </c>
      <c r="G269" t="s">
        <v>20</v>
      </c>
      <c r="H269">
        <v>2768</v>
      </c>
      <c r="I269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7">
        <f t="shared" si="16"/>
        <v>41206.208333333336</v>
      </c>
      <c r="O269" s="8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s="4" t="str">
        <v>plays</v>
      </c>
    </row>
    <row r="270" spans="1:20" ht="18" x14ac:dyDescent="0.45">
      <c r="A270">
        <v>268</v>
      </c>
      <c r="B270" t="s">
        <v>588</v>
      </c>
      <c r="C270" s="1" t="s">
        <v>589</v>
      </c>
      <c r="D270">
        <v>1500</v>
      </c>
      <c r="E270">
        <v>2708</v>
      </c>
      <c r="F270">
        <f t="shared" si="18"/>
        <v>181</v>
      </c>
      <c r="G270" t="s">
        <v>20</v>
      </c>
      <c r="H270">
        <v>48</v>
      </c>
      <c r="I270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7">
        <f t="shared" si="16"/>
        <v>41186.208333333336</v>
      </c>
      <c r="O270" s="8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s="4" t="str">
        <v>documentary</v>
      </c>
    </row>
    <row r="271" spans="1:20" ht="18" x14ac:dyDescent="0.45">
      <c r="A271">
        <v>269</v>
      </c>
      <c r="B271" t="s">
        <v>590</v>
      </c>
      <c r="C271" s="1" t="s">
        <v>591</v>
      </c>
      <c r="D271">
        <v>3500</v>
      </c>
      <c r="E271">
        <v>8842</v>
      </c>
      <c r="F271">
        <f t="shared" si="18"/>
        <v>253</v>
      </c>
      <c r="G271" t="s">
        <v>20</v>
      </c>
      <c r="H271">
        <v>87</v>
      </c>
      <c r="I271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7">
        <f t="shared" si="16"/>
        <v>43496.25</v>
      </c>
      <c r="O271" s="8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s="4" t="str">
        <v>television</v>
      </c>
    </row>
    <row r="272" spans="1:20" ht="18" x14ac:dyDescent="0.45">
      <c r="A272">
        <v>270</v>
      </c>
      <c r="B272" t="s">
        <v>592</v>
      </c>
      <c r="C272" s="1" t="s">
        <v>593</v>
      </c>
      <c r="D272">
        <v>173900</v>
      </c>
      <c r="E272">
        <v>47260</v>
      </c>
      <c r="F272">
        <f t="shared" si="18"/>
        <v>27</v>
      </c>
      <c r="G272" t="s">
        <v>74</v>
      </c>
      <c r="H272">
        <v>1890</v>
      </c>
      <c r="I272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7">
        <f t="shared" si="16"/>
        <v>40514.25</v>
      </c>
      <c r="O272" s="8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s="4" t="str">
        <v>video games</v>
      </c>
    </row>
    <row r="273" spans="1:20" ht="33" x14ac:dyDescent="0.45">
      <c r="A273">
        <v>271</v>
      </c>
      <c r="B273" t="s">
        <v>594</v>
      </c>
      <c r="C273" s="1" t="s">
        <v>595</v>
      </c>
      <c r="D273">
        <v>153700</v>
      </c>
      <c r="E273">
        <v>1953</v>
      </c>
      <c r="F273">
        <f t="shared" si="18"/>
        <v>1</v>
      </c>
      <c r="G273" t="s">
        <v>47</v>
      </c>
      <c r="H273">
        <v>61</v>
      </c>
      <c r="I273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7">
        <f t="shared" si="16"/>
        <v>42345.25</v>
      </c>
      <c r="O273" s="8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s="4" t="str">
        <v>photography books</v>
      </c>
    </row>
    <row r="274" spans="1:20" ht="18" x14ac:dyDescent="0.45">
      <c r="A274">
        <v>272</v>
      </c>
      <c r="B274" t="s">
        <v>596</v>
      </c>
      <c r="C274" s="1" t="s">
        <v>597</v>
      </c>
      <c r="D274">
        <v>51100</v>
      </c>
      <c r="E274">
        <v>155349</v>
      </c>
      <c r="F274">
        <f t="shared" si="18"/>
        <v>304</v>
      </c>
      <c r="G274" t="s">
        <v>20</v>
      </c>
      <c r="H274">
        <v>1894</v>
      </c>
      <c r="I274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7">
        <f t="shared" si="16"/>
        <v>43656.208333333328</v>
      </c>
      <c r="O274" s="8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s="4" t="str">
        <v>plays</v>
      </c>
    </row>
    <row r="275" spans="1:20" ht="18" x14ac:dyDescent="0.45">
      <c r="A275">
        <v>273</v>
      </c>
      <c r="B275" t="s">
        <v>598</v>
      </c>
      <c r="C275" s="1" t="s">
        <v>599</v>
      </c>
      <c r="D275">
        <v>7800</v>
      </c>
      <c r="E275">
        <v>10704</v>
      </c>
      <c r="F275">
        <f t="shared" si="18"/>
        <v>137</v>
      </c>
      <c r="G275" t="s">
        <v>20</v>
      </c>
      <c r="H275">
        <v>282</v>
      </c>
      <c r="I275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7">
        <f t="shared" si="16"/>
        <v>42995.208333333328</v>
      </c>
      <c r="O275" s="8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s="4" t="str">
        <v>plays</v>
      </c>
    </row>
    <row r="276" spans="1:20" ht="33" x14ac:dyDescent="0.45">
      <c r="A276">
        <v>274</v>
      </c>
      <c r="B276" t="s">
        <v>600</v>
      </c>
      <c r="C276" s="1" t="s">
        <v>601</v>
      </c>
      <c r="D276">
        <v>2400</v>
      </c>
      <c r="E276">
        <v>773</v>
      </c>
      <c r="F276">
        <f t="shared" si="18"/>
        <v>32</v>
      </c>
      <c r="G276" t="s">
        <v>14</v>
      </c>
      <c r="H276">
        <v>15</v>
      </c>
      <c r="I276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7">
        <f t="shared" si="16"/>
        <v>43045.25</v>
      </c>
      <c r="O276" s="8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s="4" t="str">
        <v>plays</v>
      </c>
    </row>
    <row r="277" spans="1:20" ht="33" x14ac:dyDescent="0.45">
      <c r="A277">
        <v>275</v>
      </c>
      <c r="B277" t="s">
        <v>602</v>
      </c>
      <c r="C277" s="1" t="s">
        <v>603</v>
      </c>
      <c r="D277">
        <v>3900</v>
      </c>
      <c r="E277">
        <v>9419</v>
      </c>
      <c r="F277">
        <f t="shared" si="18"/>
        <v>242</v>
      </c>
      <c r="G277" t="s">
        <v>20</v>
      </c>
      <c r="H277">
        <v>116</v>
      </c>
      <c r="I277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7">
        <f t="shared" si="16"/>
        <v>43561.208333333328</v>
      </c>
      <c r="O277" s="8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s="4" t="str">
        <v>translations</v>
      </c>
    </row>
    <row r="278" spans="1:20" ht="18" x14ac:dyDescent="0.45">
      <c r="A278">
        <v>276</v>
      </c>
      <c r="B278" t="s">
        <v>604</v>
      </c>
      <c r="C278" s="1" t="s">
        <v>605</v>
      </c>
      <c r="D278">
        <v>5500</v>
      </c>
      <c r="E278">
        <v>5324</v>
      </c>
      <c r="F278">
        <f t="shared" si="18"/>
        <v>97</v>
      </c>
      <c r="G278" t="s">
        <v>14</v>
      </c>
      <c r="H278">
        <v>133</v>
      </c>
      <c r="I278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7">
        <f t="shared" si="16"/>
        <v>41018.208333333336</v>
      </c>
      <c r="O278" s="8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s="4" t="str">
        <v>video games</v>
      </c>
    </row>
    <row r="279" spans="1:20" ht="33" x14ac:dyDescent="0.45">
      <c r="A279">
        <v>277</v>
      </c>
      <c r="B279" t="s">
        <v>606</v>
      </c>
      <c r="C279" s="1" t="s">
        <v>607</v>
      </c>
      <c r="D279">
        <v>700</v>
      </c>
      <c r="E279">
        <v>7465</v>
      </c>
      <c r="F279">
        <f t="shared" si="18"/>
        <v>1066</v>
      </c>
      <c r="G279" t="s">
        <v>20</v>
      </c>
      <c r="H279">
        <v>83</v>
      </c>
      <c r="I279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7">
        <f t="shared" si="16"/>
        <v>40378.208333333336</v>
      </c>
      <c r="O279" s="8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s="4" t="str">
        <v>plays</v>
      </c>
    </row>
    <row r="280" spans="1:20" ht="18" x14ac:dyDescent="0.45">
      <c r="A280">
        <v>278</v>
      </c>
      <c r="B280" t="s">
        <v>608</v>
      </c>
      <c r="C280" s="1" t="s">
        <v>609</v>
      </c>
      <c r="D280">
        <v>2700</v>
      </c>
      <c r="E280">
        <v>8799</v>
      </c>
      <c r="F280">
        <f t="shared" si="18"/>
        <v>326</v>
      </c>
      <c r="G280" t="s">
        <v>20</v>
      </c>
      <c r="H280">
        <v>91</v>
      </c>
      <c r="I280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7">
        <f t="shared" si="16"/>
        <v>41239.25</v>
      </c>
      <c r="O280" s="8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s="4" t="str">
        <v>web</v>
      </c>
    </row>
    <row r="281" spans="1:20" ht="33" x14ac:dyDescent="0.45">
      <c r="A281">
        <v>279</v>
      </c>
      <c r="B281" t="s">
        <v>610</v>
      </c>
      <c r="C281" s="1" t="s">
        <v>611</v>
      </c>
      <c r="D281">
        <v>8000</v>
      </c>
      <c r="E281">
        <v>13656</v>
      </c>
      <c r="F281">
        <f t="shared" si="18"/>
        <v>171</v>
      </c>
      <c r="G281" t="s">
        <v>20</v>
      </c>
      <c r="H281">
        <v>546</v>
      </c>
      <c r="I281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7">
        <f t="shared" si="16"/>
        <v>43346.208333333328</v>
      </c>
      <c r="O281" s="8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s="4" t="str">
        <v>plays</v>
      </c>
    </row>
    <row r="282" spans="1:20" ht="33" x14ac:dyDescent="0.45">
      <c r="A282">
        <v>280</v>
      </c>
      <c r="B282" t="s">
        <v>612</v>
      </c>
      <c r="C282" s="1" t="s">
        <v>613</v>
      </c>
      <c r="D282">
        <v>2500</v>
      </c>
      <c r="E282">
        <v>14536</v>
      </c>
      <c r="F282">
        <f t="shared" si="18"/>
        <v>581</v>
      </c>
      <c r="G282" t="s">
        <v>20</v>
      </c>
      <c r="H282">
        <v>393</v>
      </c>
      <c r="I282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7">
        <f t="shared" si="16"/>
        <v>43060.25</v>
      </c>
      <c r="O282" s="8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s="4" t="str">
        <v>animation</v>
      </c>
    </row>
    <row r="283" spans="1:20" ht="18" x14ac:dyDescent="0.45">
      <c r="A283">
        <v>281</v>
      </c>
      <c r="B283" t="s">
        <v>614</v>
      </c>
      <c r="C283" s="1" t="s">
        <v>615</v>
      </c>
      <c r="D283">
        <v>164500</v>
      </c>
      <c r="E283">
        <v>150552</v>
      </c>
      <c r="F283">
        <f t="shared" si="18"/>
        <v>92</v>
      </c>
      <c r="G283" t="s">
        <v>14</v>
      </c>
      <c r="H283">
        <v>2062</v>
      </c>
      <c r="I283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7">
        <f t="shared" si="16"/>
        <v>40979.25</v>
      </c>
      <c r="O283" s="8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s="4" t="str">
        <v>plays</v>
      </c>
    </row>
    <row r="284" spans="1:20" ht="18" x14ac:dyDescent="0.45">
      <c r="A284">
        <v>282</v>
      </c>
      <c r="B284" t="s">
        <v>616</v>
      </c>
      <c r="C284" s="1" t="s">
        <v>617</v>
      </c>
      <c r="D284">
        <v>8400</v>
      </c>
      <c r="E284">
        <v>9076</v>
      </c>
      <c r="F284">
        <f t="shared" si="18"/>
        <v>108</v>
      </c>
      <c r="G284" t="s">
        <v>20</v>
      </c>
      <c r="H284">
        <v>133</v>
      </c>
      <c r="I284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7">
        <f t="shared" si="16"/>
        <v>42701.25</v>
      </c>
      <c r="O284" s="8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s="4" t="str">
        <v>television</v>
      </c>
    </row>
    <row r="285" spans="1:20" ht="33" x14ac:dyDescent="0.45">
      <c r="A285">
        <v>283</v>
      </c>
      <c r="B285" t="s">
        <v>618</v>
      </c>
      <c r="C285" s="1" t="s">
        <v>619</v>
      </c>
      <c r="D285">
        <v>8100</v>
      </c>
      <c r="E285">
        <v>1517</v>
      </c>
      <c r="F285">
        <f t="shared" si="18"/>
        <v>19</v>
      </c>
      <c r="G285" t="s">
        <v>14</v>
      </c>
      <c r="H285">
        <v>29</v>
      </c>
      <c r="I285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7">
        <f t="shared" si="16"/>
        <v>42520.208333333328</v>
      </c>
      <c r="O285" s="8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s="4" t="str">
        <v>rock</v>
      </c>
    </row>
    <row r="286" spans="1:20" ht="18" x14ac:dyDescent="0.45">
      <c r="A286">
        <v>284</v>
      </c>
      <c r="B286" t="s">
        <v>620</v>
      </c>
      <c r="C286" s="1" t="s">
        <v>621</v>
      </c>
      <c r="D286">
        <v>9800</v>
      </c>
      <c r="E286">
        <v>8153</v>
      </c>
      <c r="F286">
        <f t="shared" si="18"/>
        <v>83</v>
      </c>
      <c r="G286" t="s">
        <v>14</v>
      </c>
      <c r="H286">
        <v>132</v>
      </c>
      <c r="I286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7">
        <f t="shared" si="16"/>
        <v>41030.208333333336</v>
      </c>
      <c r="O286" s="8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s="4" t="str">
        <v>web</v>
      </c>
    </row>
    <row r="287" spans="1:20" ht="18" x14ac:dyDescent="0.45">
      <c r="A287">
        <v>285</v>
      </c>
      <c r="B287" t="s">
        <v>622</v>
      </c>
      <c r="C287" s="1" t="s">
        <v>623</v>
      </c>
      <c r="D287">
        <v>900</v>
      </c>
      <c r="E287">
        <v>6357</v>
      </c>
      <c r="F287">
        <f t="shared" si="18"/>
        <v>706</v>
      </c>
      <c r="G287" t="s">
        <v>20</v>
      </c>
      <c r="H287">
        <v>254</v>
      </c>
      <c r="I287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7">
        <f t="shared" si="16"/>
        <v>42623.208333333328</v>
      </c>
      <c r="O287" s="8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s="4" t="str">
        <v>plays</v>
      </c>
    </row>
    <row r="288" spans="1:20" ht="18" x14ac:dyDescent="0.45">
      <c r="A288">
        <v>286</v>
      </c>
      <c r="B288" t="s">
        <v>624</v>
      </c>
      <c r="C288" s="1" t="s">
        <v>625</v>
      </c>
      <c r="D288">
        <v>112100</v>
      </c>
      <c r="E288">
        <v>19557</v>
      </c>
      <c r="F288">
        <f t="shared" si="18"/>
        <v>17</v>
      </c>
      <c r="G288" t="s">
        <v>74</v>
      </c>
      <c r="H288">
        <v>184</v>
      </c>
      <c r="I288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7">
        <f t="shared" si="16"/>
        <v>42697.25</v>
      </c>
      <c r="O288" s="8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s="4" t="str">
        <v>plays</v>
      </c>
    </row>
    <row r="289" spans="1:20" ht="18" x14ac:dyDescent="0.45">
      <c r="A289">
        <v>287</v>
      </c>
      <c r="B289" t="s">
        <v>626</v>
      </c>
      <c r="C289" s="1" t="s">
        <v>627</v>
      </c>
      <c r="D289">
        <v>6300</v>
      </c>
      <c r="E289">
        <v>13213</v>
      </c>
      <c r="F289">
        <f t="shared" si="18"/>
        <v>210</v>
      </c>
      <c r="G289" t="s">
        <v>20</v>
      </c>
      <c r="H289">
        <v>176</v>
      </c>
      <c r="I289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7">
        <f t="shared" si="16"/>
        <v>42122.208333333328</v>
      </c>
      <c r="O289" s="8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s="4" t="str">
        <v>electric music</v>
      </c>
    </row>
    <row r="290" spans="1:20" ht="18" x14ac:dyDescent="0.45">
      <c r="A290">
        <v>288</v>
      </c>
      <c r="B290" t="s">
        <v>628</v>
      </c>
      <c r="C290" s="1" t="s">
        <v>629</v>
      </c>
      <c r="D290">
        <v>5600</v>
      </c>
      <c r="E290">
        <v>5476</v>
      </c>
      <c r="F290">
        <f t="shared" si="18"/>
        <v>98</v>
      </c>
      <c r="G290" t="s">
        <v>14</v>
      </c>
      <c r="H290">
        <v>137</v>
      </c>
      <c r="I290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7">
        <f t="shared" si="16"/>
        <v>40982.208333333336</v>
      </c>
      <c r="O290" s="8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s="4" t="str">
        <v>metal</v>
      </c>
    </row>
    <row r="291" spans="1:20" ht="18" x14ac:dyDescent="0.45">
      <c r="A291">
        <v>289</v>
      </c>
      <c r="B291" t="s">
        <v>630</v>
      </c>
      <c r="C291" s="1" t="s">
        <v>631</v>
      </c>
      <c r="D291">
        <v>800</v>
      </c>
      <c r="E291">
        <v>13474</v>
      </c>
      <c r="F291">
        <f t="shared" si="18"/>
        <v>1684</v>
      </c>
      <c r="G291" t="s">
        <v>20</v>
      </c>
      <c r="H291">
        <v>337</v>
      </c>
      <c r="I291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7">
        <f t="shared" si="16"/>
        <v>42219.208333333328</v>
      </c>
      <c r="O291" s="8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s="4" t="str">
        <v>plays</v>
      </c>
    </row>
    <row r="292" spans="1:20" ht="18" x14ac:dyDescent="0.45">
      <c r="A292">
        <v>290</v>
      </c>
      <c r="B292" t="s">
        <v>632</v>
      </c>
      <c r="C292" s="1" t="s">
        <v>633</v>
      </c>
      <c r="D292">
        <v>168600</v>
      </c>
      <c r="E292">
        <v>91722</v>
      </c>
      <c r="F292">
        <f t="shared" si="18"/>
        <v>54</v>
      </c>
      <c r="G292" t="s">
        <v>14</v>
      </c>
      <c r="H292">
        <v>908</v>
      </c>
      <c r="I292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7">
        <f t="shared" si="16"/>
        <v>41404.208333333336</v>
      </c>
      <c r="O292" s="8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s="4" t="str">
        <v>documentary</v>
      </c>
    </row>
    <row r="293" spans="1:20" ht="18" x14ac:dyDescent="0.45">
      <c r="A293">
        <v>291</v>
      </c>
      <c r="B293" t="s">
        <v>634</v>
      </c>
      <c r="C293" s="1" t="s">
        <v>635</v>
      </c>
      <c r="D293">
        <v>1800</v>
      </c>
      <c r="E293">
        <v>8219</v>
      </c>
      <c r="F293">
        <f t="shared" si="18"/>
        <v>457</v>
      </c>
      <c r="G293" t="s">
        <v>20</v>
      </c>
      <c r="H293">
        <v>107</v>
      </c>
      <c r="I293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7">
        <f t="shared" si="16"/>
        <v>40831.208333333336</v>
      </c>
      <c r="O293" s="8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s="4" t="str">
        <v>web</v>
      </c>
    </row>
    <row r="294" spans="1:20" ht="18" x14ac:dyDescent="0.45">
      <c r="A294">
        <v>292</v>
      </c>
      <c r="B294" t="s">
        <v>636</v>
      </c>
      <c r="C294" s="1" t="s">
        <v>637</v>
      </c>
      <c r="D294">
        <v>7300</v>
      </c>
      <c r="E294">
        <v>717</v>
      </c>
      <c r="F294">
        <f t="shared" si="18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7">
        <f t="shared" si="16"/>
        <v>40984.208333333336</v>
      </c>
      <c r="O294" s="8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s="4" t="str">
        <v>food trucks</v>
      </c>
    </row>
    <row r="295" spans="1:20" ht="18" x14ac:dyDescent="0.45">
      <c r="A295">
        <v>293</v>
      </c>
      <c r="B295" t="s">
        <v>638</v>
      </c>
      <c r="C295" s="1" t="s">
        <v>639</v>
      </c>
      <c r="D295">
        <v>6500</v>
      </c>
      <c r="E295">
        <v>1065</v>
      </c>
      <c r="F295">
        <f t="shared" si="18"/>
        <v>16</v>
      </c>
      <c r="G295" t="s">
        <v>74</v>
      </c>
      <c r="H295">
        <v>32</v>
      </c>
      <c r="I295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7">
        <f t="shared" si="16"/>
        <v>40456.208333333336</v>
      </c>
      <c r="O295" s="8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s="4" t="str">
        <v>plays</v>
      </c>
    </row>
    <row r="296" spans="1:20" ht="18" x14ac:dyDescent="0.45">
      <c r="A296">
        <v>294</v>
      </c>
      <c r="B296" t="s">
        <v>640</v>
      </c>
      <c r="C296" s="1" t="s">
        <v>641</v>
      </c>
      <c r="D296">
        <v>600</v>
      </c>
      <c r="E296">
        <v>8038</v>
      </c>
      <c r="F296">
        <f t="shared" si="18"/>
        <v>1340</v>
      </c>
      <c r="G296" t="s">
        <v>20</v>
      </c>
      <c r="H296">
        <v>183</v>
      </c>
      <c r="I296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7">
        <f t="shared" si="16"/>
        <v>43399.208333333328</v>
      </c>
      <c r="O296" s="8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s="4" t="str">
        <v>plays</v>
      </c>
    </row>
    <row r="297" spans="1:20" ht="33" x14ac:dyDescent="0.45">
      <c r="A297">
        <v>295</v>
      </c>
      <c r="B297" t="s">
        <v>642</v>
      </c>
      <c r="C297" s="1" t="s">
        <v>643</v>
      </c>
      <c r="D297">
        <v>192900</v>
      </c>
      <c r="E297">
        <v>68769</v>
      </c>
      <c r="F297">
        <f t="shared" si="18"/>
        <v>36</v>
      </c>
      <c r="G297" t="s">
        <v>14</v>
      </c>
      <c r="H297">
        <v>1910</v>
      </c>
      <c r="I297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7">
        <f t="shared" si="16"/>
        <v>41562.208333333336</v>
      </c>
      <c r="O297" s="8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s="4" t="str">
        <v>plays</v>
      </c>
    </row>
    <row r="298" spans="1:20" ht="33" x14ac:dyDescent="0.45">
      <c r="A298">
        <v>296</v>
      </c>
      <c r="B298" t="s">
        <v>644</v>
      </c>
      <c r="C298" s="1" t="s">
        <v>645</v>
      </c>
      <c r="D298">
        <v>6100</v>
      </c>
      <c r="E298">
        <v>3352</v>
      </c>
      <c r="F298">
        <f t="shared" si="18"/>
        <v>55</v>
      </c>
      <c r="G298" t="s">
        <v>14</v>
      </c>
      <c r="H298">
        <v>38</v>
      </c>
      <c r="I298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7">
        <f t="shared" si="16"/>
        <v>43493.25</v>
      </c>
      <c r="O298" s="8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s="4" t="str">
        <v>plays</v>
      </c>
    </row>
    <row r="299" spans="1:20" ht="18" x14ac:dyDescent="0.45">
      <c r="A299">
        <v>297</v>
      </c>
      <c r="B299" t="s">
        <v>646</v>
      </c>
      <c r="C299" s="1" t="s">
        <v>647</v>
      </c>
      <c r="D299">
        <v>7200</v>
      </c>
      <c r="E299">
        <v>6785</v>
      </c>
      <c r="F299">
        <f t="shared" si="18"/>
        <v>94</v>
      </c>
      <c r="G299" t="s">
        <v>14</v>
      </c>
      <c r="H299">
        <v>104</v>
      </c>
      <c r="I299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7">
        <f t="shared" si="16"/>
        <v>41653.25</v>
      </c>
      <c r="O299" s="8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s="4" t="str">
        <v>plays</v>
      </c>
    </row>
    <row r="300" spans="1:20" ht="18" x14ac:dyDescent="0.45">
      <c r="A300">
        <v>298</v>
      </c>
      <c r="B300" t="s">
        <v>648</v>
      </c>
      <c r="C300" s="1" t="s">
        <v>649</v>
      </c>
      <c r="D300">
        <v>3500</v>
      </c>
      <c r="E300">
        <v>5037</v>
      </c>
      <c r="F300">
        <f t="shared" si="18"/>
        <v>144</v>
      </c>
      <c r="G300" t="s">
        <v>20</v>
      </c>
      <c r="H300">
        <v>72</v>
      </c>
      <c r="I300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7">
        <f t="shared" si="16"/>
        <v>42426.25</v>
      </c>
      <c r="O300" s="8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s="4" t="str">
        <v>rock</v>
      </c>
    </row>
    <row r="301" spans="1:20" ht="33" x14ac:dyDescent="0.45">
      <c r="A301">
        <v>299</v>
      </c>
      <c r="B301" t="s">
        <v>650</v>
      </c>
      <c r="C301" s="1" t="s">
        <v>651</v>
      </c>
      <c r="D301">
        <v>3800</v>
      </c>
      <c r="E301">
        <v>1954</v>
      </c>
      <c r="F301">
        <f t="shared" si="18"/>
        <v>51</v>
      </c>
      <c r="G301" t="s">
        <v>14</v>
      </c>
      <c r="H301">
        <v>49</v>
      </c>
      <c r="I301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7">
        <f t="shared" si="16"/>
        <v>42432.25</v>
      </c>
      <c r="O301" s="8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s="4" t="str">
        <v>food trucks</v>
      </c>
    </row>
    <row r="302" spans="1:20" ht="18" x14ac:dyDescent="0.45">
      <c r="A302">
        <v>300</v>
      </c>
      <c r="B302" t="s">
        <v>652</v>
      </c>
      <c r="C302" s="1" t="s">
        <v>653</v>
      </c>
      <c r="D302">
        <v>100</v>
      </c>
      <c r="E302">
        <v>5</v>
      </c>
      <c r="F302">
        <f t="shared" si="18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7">
        <f t="shared" si="16"/>
        <v>42977.208333333328</v>
      </c>
      <c r="O302" s="8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s="4" t="str">
        <v>nonfiction</v>
      </c>
    </row>
    <row r="303" spans="1:20" ht="33" x14ac:dyDescent="0.45">
      <c r="A303">
        <v>301</v>
      </c>
      <c r="B303" t="s">
        <v>654</v>
      </c>
      <c r="C303" s="1" t="s">
        <v>655</v>
      </c>
      <c r="D303">
        <v>900</v>
      </c>
      <c r="E303">
        <v>12102</v>
      </c>
      <c r="F303">
        <f t="shared" si="18"/>
        <v>1345</v>
      </c>
      <c r="G303" t="s">
        <v>20</v>
      </c>
      <c r="H303">
        <v>295</v>
      </c>
      <c r="I303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7">
        <f t="shared" si="16"/>
        <v>42061.25</v>
      </c>
      <c r="O303" s="8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s="4" t="str">
        <v>documentary</v>
      </c>
    </row>
    <row r="304" spans="1:20" ht="18" x14ac:dyDescent="0.45">
      <c r="A304">
        <v>302</v>
      </c>
      <c r="B304" t="s">
        <v>656</v>
      </c>
      <c r="C304" s="1" t="s">
        <v>657</v>
      </c>
      <c r="D304">
        <v>76100</v>
      </c>
      <c r="E304">
        <v>24234</v>
      </c>
      <c r="F304">
        <f t="shared" si="18"/>
        <v>32</v>
      </c>
      <c r="G304" t="s">
        <v>14</v>
      </c>
      <c r="H304">
        <v>245</v>
      </c>
      <c r="I304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7">
        <f t="shared" si="16"/>
        <v>43345.208333333328</v>
      </c>
      <c r="O304" s="8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s="4" t="str">
        <v>plays</v>
      </c>
    </row>
    <row r="305" spans="1:20" ht="18" x14ac:dyDescent="0.45">
      <c r="A305">
        <v>303</v>
      </c>
      <c r="B305" t="s">
        <v>658</v>
      </c>
      <c r="C305" s="1" t="s">
        <v>659</v>
      </c>
      <c r="D305">
        <v>3400</v>
      </c>
      <c r="E305">
        <v>2809</v>
      </c>
      <c r="F305">
        <f t="shared" si="18"/>
        <v>83</v>
      </c>
      <c r="G305" t="s">
        <v>14</v>
      </c>
      <c r="H305">
        <v>32</v>
      </c>
      <c r="I305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7">
        <f t="shared" si="16"/>
        <v>42376.25</v>
      </c>
      <c r="O305" s="8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s="4" t="str">
        <v>indie rock</v>
      </c>
    </row>
    <row r="306" spans="1:20" ht="18" x14ac:dyDescent="0.45">
      <c r="A306">
        <v>304</v>
      </c>
      <c r="B306" t="s">
        <v>660</v>
      </c>
      <c r="C306" s="1" t="s">
        <v>661</v>
      </c>
      <c r="D306">
        <v>2100</v>
      </c>
      <c r="E306">
        <v>11469</v>
      </c>
      <c r="F306">
        <f t="shared" si="18"/>
        <v>546</v>
      </c>
      <c r="G306" t="s">
        <v>20</v>
      </c>
      <c r="H306">
        <v>142</v>
      </c>
      <c r="I306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7">
        <f t="shared" si="16"/>
        <v>42589.208333333328</v>
      </c>
      <c r="O306" s="8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s="4" t="str">
        <v>documentary</v>
      </c>
    </row>
    <row r="307" spans="1:20" ht="18" x14ac:dyDescent="0.45">
      <c r="A307">
        <v>305</v>
      </c>
      <c r="B307" t="s">
        <v>662</v>
      </c>
      <c r="C307" s="1" t="s">
        <v>663</v>
      </c>
      <c r="D307">
        <v>2800</v>
      </c>
      <c r="E307">
        <v>8014</v>
      </c>
      <c r="F307">
        <f t="shared" si="18"/>
        <v>286</v>
      </c>
      <c r="G307" t="s">
        <v>20</v>
      </c>
      <c r="H307">
        <v>85</v>
      </c>
      <c r="I307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7">
        <f t="shared" si="16"/>
        <v>42448.208333333328</v>
      </c>
      <c r="O307" s="8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s="4" t="str">
        <v>plays</v>
      </c>
    </row>
    <row r="308" spans="1:20" ht="33" x14ac:dyDescent="0.45">
      <c r="A308">
        <v>306</v>
      </c>
      <c r="B308" t="s">
        <v>664</v>
      </c>
      <c r="C308" s="1" t="s">
        <v>665</v>
      </c>
      <c r="D308">
        <v>6500</v>
      </c>
      <c r="E308">
        <v>514</v>
      </c>
      <c r="F308">
        <f t="shared" si="18"/>
        <v>8</v>
      </c>
      <c r="G308" t="s">
        <v>14</v>
      </c>
      <c r="H308">
        <v>7</v>
      </c>
      <c r="I308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7">
        <f t="shared" si="16"/>
        <v>42930.208333333328</v>
      </c>
      <c r="O308" s="8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s="4" t="str">
        <v>plays</v>
      </c>
    </row>
    <row r="309" spans="1:20" ht="33" x14ac:dyDescent="0.45">
      <c r="A309">
        <v>307</v>
      </c>
      <c r="B309" t="s">
        <v>666</v>
      </c>
      <c r="C309" s="1" t="s">
        <v>667</v>
      </c>
      <c r="D309">
        <v>32900</v>
      </c>
      <c r="E309">
        <v>43473</v>
      </c>
      <c r="F309">
        <f t="shared" si="18"/>
        <v>132</v>
      </c>
      <c r="G309" t="s">
        <v>20</v>
      </c>
      <c r="H309">
        <v>659</v>
      </c>
      <c r="I309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7">
        <f t="shared" si="16"/>
        <v>41066.208333333336</v>
      </c>
      <c r="O309" s="8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s="4" t="str">
        <v>fiction</v>
      </c>
    </row>
    <row r="310" spans="1:20" ht="18" x14ac:dyDescent="0.45">
      <c r="A310">
        <v>308</v>
      </c>
      <c r="B310" t="s">
        <v>668</v>
      </c>
      <c r="C310" s="1" t="s">
        <v>669</v>
      </c>
      <c r="D310">
        <v>118200</v>
      </c>
      <c r="E310">
        <v>87560</v>
      </c>
      <c r="F310">
        <f t="shared" si="18"/>
        <v>74</v>
      </c>
      <c r="G310" t="s">
        <v>14</v>
      </c>
      <c r="H310">
        <v>803</v>
      </c>
      <c r="I310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7">
        <f t="shared" si="16"/>
        <v>40651.208333333336</v>
      </c>
      <c r="O310" s="8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s="4" t="str">
        <v>plays</v>
      </c>
    </row>
    <row r="311" spans="1:20" ht="18" x14ac:dyDescent="0.45">
      <c r="A311">
        <v>309</v>
      </c>
      <c r="B311" t="s">
        <v>670</v>
      </c>
      <c r="C311" s="1" t="s">
        <v>671</v>
      </c>
      <c r="D311">
        <v>4100</v>
      </c>
      <c r="E311">
        <v>3087</v>
      </c>
      <c r="F311">
        <f t="shared" si="18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7">
        <f t="shared" si="16"/>
        <v>40807.208333333336</v>
      </c>
      <c r="O311" s="8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s="4" t="str">
        <v>indie rock</v>
      </c>
    </row>
    <row r="312" spans="1:20" ht="18" x14ac:dyDescent="0.45">
      <c r="A312">
        <v>310</v>
      </c>
      <c r="B312" t="s">
        <v>672</v>
      </c>
      <c r="C312" s="1" t="s">
        <v>673</v>
      </c>
      <c r="D312">
        <v>7800</v>
      </c>
      <c r="E312">
        <v>1586</v>
      </c>
      <c r="F312">
        <f t="shared" si="18"/>
        <v>20</v>
      </c>
      <c r="G312" t="s">
        <v>14</v>
      </c>
      <c r="H312">
        <v>16</v>
      </c>
      <c r="I312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7">
        <f t="shared" si="16"/>
        <v>40277.208333333336</v>
      </c>
      <c r="O312" s="8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s="4" t="str">
        <v>video games</v>
      </c>
    </row>
    <row r="313" spans="1:20" ht="18" x14ac:dyDescent="0.45">
      <c r="A313">
        <v>311</v>
      </c>
      <c r="B313" t="s">
        <v>674</v>
      </c>
      <c r="C313" s="1" t="s">
        <v>675</v>
      </c>
      <c r="D313">
        <v>6300</v>
      </c>
      <c r="E313">
        <v>12812</v>
      </c>
      <c r="F313">
        <f t="shared" si="18"/>
        <v>203</v>
      </c>
      <c r="G313" t="s">
        <v>20</v>
      </c>
      <c r="H313">
        <v>121</v>
      </c>
      <c r="I313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7">
        <f t="shared" si="16"/>
        <v>40590.25</v>
      </c>
      <c r="O313" s="8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s="4" t="str">
        <v>plays</v>
      </c>
    </row>
    <row r="314" spans="1:20" ht="18" x14ac:dyDescent="0.45">
      <c r="A314">
        <v>312</v>
      </c>
      <c r="B314" t="s">
        <v>676</v>
      </c>
      <c r="C314" s="1" t="s">
        <v>677</v>
      </c>
      <c r="D314">
        <v>59100</v>
      </c>
      <c r="E314">
        <v>183345</v>
      </c>
      <c r="F314">
        <f t="shared" si="18"/>
        <v>310</v>
      </c>
      <c r="G314" t="s">
        <v>20</v>
      </c>
      <c r="H314">
        <v>3742</v>
      </c>
      <c r="I314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7">
        <f t="shared" si="16"/>
        <v>41572.208333333336</v>
      </c>
      <c r="O314" s="8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s="4" t="str">
        <v>plays</v>
      </c>
    </row>
    <row r="315" spans="1:20" ht="18" x14ac:dyDescent="0.45">
      <c r="A315">
        <v>313</v>
      </c>
      <c r="B315" t="s">
        <v>678</v>
      </c>
      <c r="C315" s="1" t="s">
        <v>679</v>
      </c>
      <c r="D315">
        <v>2200</v>
      </c>
      <c r="E315">
        <v>8697</v>
      </c>
      <c r="F315">
        <f t="shared" si="18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7">
        <f t="shared" si="16"/>
        <v>40966.25</v>
      </c>
      <c r="O315" s="8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s="4" t="str">
        <v>rock</v>
      </c>
    </row>
    <row r="316" spans="1:20" ht="18" x14ac:dyDescent="0.45">
      <c r="A316">
        <v>314</v>
      </c>
      <c r="B316" t="s">
        <v>680</v>
      </c>
      <c r="C316" s="1" t="s">
        <v>681</v>
      </c>
      <c r="D316">
        <v>1400</v>
      </c>
      <c r="E316">
        <v>4126</v>
      </c>
      <c r="F316">
        <f t="shared" si="18"/>
        <v>295</v>
      </c>
      <c r="G316" t="s">
        <v>20</v>
      </c>
      <c r="H316">
        <v>133</v>
      </c>
      <c r="I316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7">
        <f t="shared" si="16"/>
        <v>43536.208333333328</v>
      </c>
      <c r="O316" s="8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s="4" t="str">
        <v>documentary</v>
      </c>
    </row>
    <row r="317" spans="1:20" ht="33" x14ac:dyDescent="0.45">
      <c r="A317">
        <v>315</v>
      </c>
      <c r="B317" t="s">
        <v>682</v>
      </c>
      <c r="C317" s="1" t="s">
        <v>683</v>
      </c>
      <c r="D317">
        <v>9500</v>
      </c>
      <c r="E317">
        <v>3220</v>
      </c>
      <c r="F317">
        <f t="shared" si="18"/>
        <v>34</v>
      </c>
      <c r="G317" t="s">
        <v>14</v>
      </c>
      <c r="H317">
        <v>31</v>
      </c>
      <c r="I317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7">
        <f t="shared" si="16"/>
        <v>41783.208333333336</v>
      </c>
      <c r="O317" s="8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s="4" t="str">
        <v>plays</v>
      </c>
    </row>
    <row r="318" spans="1:20" ht="18" x14ac:dyDescent="0.45">
      <c r="A318">
        <v>316</v>
      </c>
      <c r="B318" t="s">
        <v>684</v>
      </c>
      <c r="C318" s="1" t="s">
        <v>685</v>
      </c>
      <c r="D318">
        <v>9600</v>
      </c>
      <c r="E318">
        <v>6401</v>
      </c>
      <c r="F318">
        <f t="shared" si="18"/>
        <v>67</v>
      </c>
      <c r="G318" t="s">
        <v>14</v>
      </c>
      <c r="H318">
        <v>108</v>
      </c>
      <c r="I318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7">
        <f t="shared" si="16"/>
        <v>43788.25</v>
      </c>
      <c r="O318" s="8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s="4" t="str">
        <v>food trucks</v>
      </c>
    </row>
    <row r="319" spans="1:20" ht="18" x14ac:dyDescent="0.45">
      <c r="A319">
        <v>317</v>
      </c>
      <c r="B319" t="s">
        <v>686</v>
      </c>
      <c r="C319" s="1" t="s">
        <v>687</v>
      </c>
      <c r="D319">
        <v>6600</v>
      </c>
      <c r="E319">
        <v>1269</v>
      </c>
      <c r="F319">
        <f t="shared" si="18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7">
        <f t="shared" si="16"/>
        <v>42869.208333333328</v>
      </c>
      <c r="O319" s="8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s="4" t="str">
        <v>plays</v>
      </c>
    </row>
    <row r="320" spans="1:20" ht="33" x14ac:dyDescent="0.45">
      <c r="A320">
        <v>318</v>
      </c>
      <c r="B320" t="s">
        <v>688</v>
      </c>
      <c r="C320" s="1" t="s">
        <v>689</v>
      </c>
      <c r="D320">
        <v>5700</v>
      </c>
      <c r="E320">
        <v>903</v>
      </c>
      <c r="F320">
        <f t="shared" si="18"/>
        <v>16</v>
      </c>
      <c r="G320" t="s">
        <v>14</v>
      </c>
      <c r="H320">
        <v>17</v>
      </c>
      <c r="I320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7">
        <f t="shared" si="16"/>
        <v>41684.25</v>
      </c>
      <c r="O320" s="8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s="4" t="str">
        <v>rock</v>
      </c>
    </row>
    <row r="321" spans="1:20" ht="18" x14ac:dyDescent="0.45">
      <c r="A321">
        <v>319</v>
      </c>
      <c r="B321" t="s">
        <v>690</v>
      </c>
      <c r="C321" s="1" t="s">
        <v>691</v>
      </c>
      <c r="D321">
        <v>8400</v>
      </c>
      <c r="E321">
        <v>3251</v>
      </c>
      <c r="F321">
        <f t="shared" si="18"/>
        <v>39</v>
      </c>
      <c r="G321" t="s">
        <v>74</v>
      </c>
      <c r="H321">
        <v>64</v>
      </c>
      <c r="I321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7">
        <f t="shared" si="16"/>
        <v>40402.208333333336</v>
      </c>
      <c r="O321" s="8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s="4" t="str">
        <v>web</v>
      </c>
    </row>
    <row r="322" spans="1:20" ht="18" x14ac:dyDescent="0.45">
      <c r="A322">
        <v>320</v>
      </c>
      <c r="B322" t="s">
        <v>692</v>
      </c>
      <c r="C322" s="1" t="s">
        <v>693</v>
      </c>
      <c r="D322">
        <v>84400</v>
      </c>
      <c r="E322">
        <v>8092</v>
      </c>
      <c r="F322">
        <f t="shared" si="18"/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7">
        <f t="shared" ref="N322:N385" si="20">(((L322/60)/60)/24)+DATE(1970,1,1)</f>
        <v>40673.208333333336</v>
      </c>
      <c r="O322" s="8">
        <f t="shared" ref="O322:O385" si="21">(((M322/60)/60)/24)+DATE(1970,1,1)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s="4" t="str">
        <v>fiction</v>
      </c>
    </row>
    <row r="323" spans="1:20" ht="33" x14ac:dyDescent="0.45">
      <c r="A323">
        <v>321</v>
      </c>
      <c r="B323" t="s">
        <v>694</v>
      </c>
      <c r="C323" s="1" t="s">
        <v>695</v>
      </c>
      <c r="D323">
        <v>170400</v>
      </c>
      <c r="E323">
        <v>160422</v>
      </c>
      <c r="F323">
        <f t="shared" ref="F323:F386" si="22">ROUND(E323/D323*100,0)</f>
        <v>94</v>
      </c>
      <c r="G323" t="s">
        <v>14</v>
      </c>
      <c r="H323">
        <v>2468</v>
      </c>
      <c r="I323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7">
        <f t="shared" si="20"/>
        <v>40634.208333333336</v>
      </c>
      <c r="O323" s="8">
        <f t="shared" si="21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s="4" t="str">
        <v>shorts</v>
      </c>
    </row>
    <row r="324" spans="1:20" ht="33" x14ac:dyDescent="0.45">
      <c r="A324">
        <v>322</v>
      </c>
      <c r="B324" t="s">
        <v>696</v>
      </c>
      <c r="C324" s="1" t="s">
        <v>697</v>
      </c>
      <c r="D324">
        <v>117900</v>
      </c>
      <c r="E324">
        <v>196377</v>
      </c>
      <c r="F324">
        <f t="shared" si="22"/>
        <v>167</v>
      </c>
      <c r="G324" t="s">
        <v>20</v>
      </c>
      <c r="H324">
        <v>5168</v>
      </c>
      <c r="I324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7">
        <f t="shared" si="20"/>
        <v>40507.25</v>
      </c>
      <c r="O324" s="8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s="4" t="str">
        <v>plays</v>
      </c>
    </row>
    <row r="325" spans="1:20" ht="18" x14ac:dyDescent="0.45">
      <c r="A325">
        <v>323</v>
      </c>
      <c r="B325" t="s">
        <v>698</v>
      </c>
      <c r="C325" s="1" t="s">
        <v>699</v>
      </c>
      <c r="D325">
        <v>8900</v>
      </c>
      <c r="E325">
        <v>2148</v>
      </c>
      <c r="F325">
        <f t="shared" si="22"/>
        <v>24</v>
      </c>
      <c r="G325" t="s">
        <v>14</v>
      </c>
      <c r="H325">
        <v>26</v>
      </c>
      <c r="I325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7">
        <f t="shared" si="20"/>
        <v>41725.208333333336</v>
      </c>
      <c r="O325" s="8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s="4" t="str">
        <v>documentary</v>
      </c>
    </row>
    <row r="326" spans="1:20" ht="18" x14ac:dyDescent="0.45">
      <c r="A326">
        <v>324</v>
      </c>
      <c r="B326" t="s">
        <v>700</v>
      </c>
      <c r="C326" s="1" t="s">
        <v>701</v>
      </c>
      <c r="D326">
        <v>7100</v>
      </c>
      <c r="E326">
        <v>11648</v>
      </c>
      <c r="F326">
        <f t="shared" si="22"/>
        <v>164</v>
      </c>
      <c r="G326" t="s">
        <v>20</v>
      </c>
      <c r="H326">
        <v>307</v>
      </c>
      <c r="I326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7">
        <f t="shared" si="20"/>
        <v>42176.208333333328</v>
      </c>
      <c r="O326" s="8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s="4" t="str">
        <v>plays</v>
      </c>
    </row>
    <row r="327" spans="1:20" ht="33" x14ac:dyDescent="0.45">
      <c r="A327">
        <v>325</v>
      </c>
      <c r="B327" t="s">
        <v>702</v>
      </c>
      <c r="C327" s="1" t="s">
        <v>703</v>
      </c>
      <c r="D327">
        <v>6500</v>
      </c>
      <c r="E327">
        <v>5897</v>
      </c>
      <c r="F327">
        <f t="shared" si="22"/>
        <v>91</v>
      </c>
      <c r="G327" t="s">
        <v>14</v>
      </c>
      <c r="H327">
        <v>73</v>
      </c>
      <c r="I327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7">
        <f t="shared" si="20"/>
        <v>43267.208333333328</v>
      </c>
      <c r="O327" s="8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s="4" t="str">
        <v>plays</v>
      </c>
    </row>
    <row r="328" spans="1:20" ht="33" x14ac:dyDescent="0.45">
      <c r="A328">
        <v>326</v>
      </c>
      <c r="B328" t="s">
        <v>704</v>
      </c>
      <c r="C328" s="1" t="s">
        <v>705</v>
      </c>
      <c r="D328">
        <v>7200</v>
      </c>
      <c r="E328">
        <v>3326</v>
      </c>
      <c r="F328">
        <f t="shared" si="22"/>
        <v>46</v>
      </c>
      <c r="G328" t="s">
        <v>14</v>
      </c>
      <c r="H328">
        <v>128</v>
      </c>
      <c r="I328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7">
        <f t="shared" si="20"/>
        <v>42364.25</v>
      </c>
      <c r="O328" s="8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s="4" t="str">
        <v>animation</v>
      </c>
    </row>
    <row r="329" spans="1:20" ht="18" x14ac:dyDescent="0.45">
      <c r="A329">
        <v>327</v>
      </c>
      <c r="B329" t="s">
        <v>706</v>
      </c>
      <c r="C329" s="1" t="s">
        <v>707</v>
      </c>
      <c r="D329">
        <v>2600</v>
      </c>
      <c r="E329">
        <v>1002</v>
      </c>
      <c r="F329">
        <f t="shared" si="22"/>
        <v>39</v>
      </c>
      <c r="G329" t="s">
        <v>14</v>
      </c>
      <c r="H329">
        <v>33</v>
      </c>
      <c r="I329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7">
        <f t="shared" si="20"/>
        <v>43705.208333333328</v>
      </c>
      <c r="O329" s="8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s="4" t="str">
        <v>plays</v>
      </c>
    </row>
    <row r="330" spans="1:20" ht="33" x14ac:dyDescent="0.45">
      <c r="A330">
        <v>328</v>
      </c>
      <c r="B330" t="s">
        <v>708</v>
      </c>
      <c r="C330" s="1" t="s">
        <v>709</v>
      </c>
      <c r="D330">
        <v>98700</v>
      </c>
      <c r="E330">
        <v>131826</v>
      </c>
      <c r="F330">
        <f t="shared" si="22"/>
        <v>134</v>
      </c>
      <c r="G330" t="s">
        <v>20</v>
      </c>
      <c r="H330">
        <v>2441</v>
      </c>
      <c r="I330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7">
        <f t="shared" si="20"/>
        <v>43434.25</v>
      </c>
      <c r="O330" s="8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s="4" t="str">
        <v>rock</v>
      </c>
    </row>
    <row r="331" spans="1:20" ht="18" x14ac:dyDescent="0.45">
      <c r="A331">
        <v>329</v>
      </c>
      <c r="B331" t="s">
        <v>710</v>
      </c>
      <c r="C331" s="1" t="s">
        <v>711</v>
      </c>
      <c r="D331">
        <v>93800</v>
      </c>
      <c r="E331">
        <v>21477</v>
      </c>
      <c r="F331">
        <f t="shared" si="22"/>
        <v>23</v>
      </c>
      <c r="G331" t="s">
        <v>47</v>
      </c>
      <c r="H331">
        <v>211</v>
      </c>
      <c r="I331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7">
        <f t="shared" si="20"/>
        <v>42716.25</v>
      </c>
      <c r="O331" s="8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s="4" t="str">
        <v>video games</v>
      </c>
    </row>
    <row r="332" spans="1:20" ht="33" x14ac:dyDescent="0.45">
      <c r="A332">
        <v>330</v>
      </c>
      <c r="B332" t="s">
        <v>712</v>
      </c>
      <c r="C332" s="1" t="s">
        <v>713</v>
      </c>
      <c r="D332">
        <v>33700</v>
      </c>
      <c r="E332">
        <v>62330</v>
      </c>
      <c r="F332">
        <f t="shared" si="22"/>
        <v>185</v>
      </c>
      <c r="G332" t="s">
        <v>20</v>
      </c>
      <c r="H332">
        <v>1385</v>
      </c>
      <c r="I332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7">
        <f t="shared" si="20"/>
        <v>43077.25</v>
      </c>
      <c r="O332" s="8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s="4" t="str">
        <v>documentary</v>
      </c>
    </row>
    <row r="333" spans="1:20" ht="18" x14ac:dyDescent="0.45">
      <c r="A333">
        <v>331</v>
      </c>
      <c r="B333" t="s">
        <v>714</v>
      </c>
      <c r="C333" s="1" t="s">
        <v>715</v>
      </c>
      <c r="D333">
        <v>3300</v>
      </c>
      <c r="E333">
        <v>14643</v>
      </c>
      <c r="F333">
        <f t="shared" si="22"/>
        <v>444</v>
      </c>
      <c r="G333" t="s">
        <v>20</v>
      </c>
      <c r="H333">
        <v>190</v>
      </c>
      <c r="I333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7">
        <f t="shared" si="20"/>
        <v>40896.25</v>
      </c>
      <c r="O333" s="8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s="4" t="str">
        <v>food trucks</v>
      </c>
    </row>
    <row r="334" spans="1:20" ht="33" x14ac:dyDescent="0.45">
      <c r="A334">
        <v>332</v>
      </c>
      <c r="B334" t="s">
        <v>716</v>
      </c>
      <c r="C334" s="1" t="s">
        <v>717</v>
      </c>
      <c r="D334">
        <v>20700</v>
      </c>
      <c r="E334">
        <v>41396</v>
      </c>
      <c r="F334">
        <f t="shared" si="22"/>
        <v>200</v>
      </c>
      <c r="G334" t="s">
        <v>20</v>
      </c>
      <c r="H334">
        <v>470</v>
      </c>
      <c r="I334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7">
        <f t="shared" si="20"/>
        <v>41361.208333333336</v>
      </c>
      <c r="O334" s="8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s="4" t="str">
        <v>wearables</v>
      </c>
    </row>
    <row r="335" spans="1:20" ht="18" x14ac:dyDescent="0.45">
      <c r="A335">
        <v>333</v>
      </c>
      <c r="B335" t="s">
        <v>718</v>
      </c>
      <c r="C335" s="1" t="s">
        <v>719</v>
      </c>
      <c r="D335">
        <v>9600</v>
      </c>
      <c r="E335">
        <v>11900</v>
      </c>
      <c r="F335">
        <f t="shared" si="22"/>
        <v>124</v>
      </c>
      <c r="G335" t="s">
        <v>20</v>
      </c>
      <c r="H335">
        <v>253</v>
      </c>
      <c r="I335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7">
        <f t="shared" si="20"/>
        <v>43424.25</v>
      </c>
      <c r="O335" s="8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s="4" t="str">
        <v>plays</v>
      </c>
    </row>
    <row r="336" spans="1:20" ht="18" x14ac:dyDescent="0.45">
      <c r="A336">
        <v>334</v>
      </c>
      <c r="B336" t="s">
        <v>720</v>
      </c>
      <c r="C336" s="1" t="s">
        <v>721</v>
      </c>
      <c r="D336">
        <v>66200</v>
      </c>
      <c r="E336">
        <v>123538</v>
      </c>
      <c r="F336">
        <f t="shared" si="22"/>
        <v>187</v>
      </c>
      <c r="G336" t="s">
        <v>20</v>
      </c>
      <c r="H336">
        <v>1113</v>
      </c>
      <c r="I336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7">
        <f t="shared" si="20"/>
        <v>43110.25</v>
      </c>
      <c r="O336" s="8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s="4" t="str">
        <v>rock</v>
      </c>
    </row>
    <row r="337" spans="1:20" ht="18" x14ac:dyDescent="0.45">
      <c r="A337">
        <v>335</v>
      </c>
      <c r="B337" t="s">
        <v>722</v>
      </c>
      <c r="C337" s="1" t="s">
        <v>723</v>
      </c>
      <c r="D337">
        <v>173800</v>
      </c>
      <c r="E337">
        <v>198628</v>
      </c>
      <c r="F337">
        <f t="shared" si="22"/>
        <v>114</v>
      </c>
      <c r="G337" t="s">
        <v>20</v>
      </c>
      <c r="H337">
        <v>2283</v>
      </c>
      <c r="I337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7">
        <f t="shared" si="20"/>
        <v>43784.25</v>
      </c>
      <c r="O337" s="8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s="4" t="str">
        <v>rock</v>
      </c>
    </row>
    <row r="338" spans="1:20" ht="18" x14ac:dyDescent="0.45">
      <c r="A338">
        <v>336</v>
      </c>
      <c r="B338" t="s">
        <v>724</v>
      </c>
      <c r="C338" s="1" t="s">
        <v>725</v>
      </c>
      <c r="D338">
        <v>70700</v>
      </c>
      <c r="E338">
        <v>68602</v>
      </c>
      <c r="F338">
        <f t="shared" si="22"/>
        <v>97</v>
      </c>
      <c r="G338" t="s">
        <v>14</v>
      </c>
      <c r="H338">
        <v>1072</v>
      </c>
      <c r="I338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7">
        <f t="shared" si="20"/>
        <v>40527.25</v>
      </c>
      <c r="O338" s="8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s="4" t="str">
        <v>rock</v>
      </c>
    </row>
    <row r="339" spans="1:20" ht="18" x14ac:dyDescent="0.45">
      <c r="A339">
        <v>337</v>
      </c>
      <c r="B339" t="s">
        <v>726</v>
      </c>
      <c r="C339" s="1" t="s">
        <v>727</v>
      </c>
      <c r="D339">
        <v>94500</v>
      </c>
      <c r="E339">
        <v>116064</v>
      </c>
      <c r="F339">
        <f t="shared" si="22"/>
        <v>123</v>
      </c>
      <c r="G339" t="s">
        <v>20</v>
      </c>
      <c r="H339">
        <v>1095</v>
      </c>
      <c r="I339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7">
        <f t="shared" si="20"/>
        <v>43780.25</v>
      </c>
      <c r="O339" s="8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s="4" t="str">
        <v>plays</v>
      </c>
    </row>
    <row r="340" spans="1:20" ht="18" x14ac:dyDescent="0.45">
      <c r="A340">
        <v>338</v>
      </c>
      <c r="B340" t="s">
        <v>728</v>
      </c>
      <c r="C340" s="1" t="s">
        <v>729</v>
      </c>
      <c r="D340">
        <v>69800</v>
      </c>
      <c r="E340">
        <v>125042</v>
      </c>
      <c r="F340">
        <f t="shared" si="22"/>
        <v>179</v>
      </c>
      <c r="G340" t="s">
        <v>20</v>
      </c>
      <c r="H340">
        <v>1690</v>
      </c>
      <c r="I340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7">
        <f t="shared" si="20"/>
        <v>40821.208333333336</v>
      </c>
      <c r="O340" s="8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s="4" t="str">
        <v>plays</v>
      </c>
    </row>
    <row r="341" spans="1:20" ht="18" x14ac:dyDescent="0.45">
      <c r="A341">
        <v>339</v>
      </c>
      <c r="B341" t="s">
        <v>730</v>
      </c>
      <c r="C341" s="1" t="s">
        <v>731</v>
      </c>
      <c r="D341">
        <v>136300</v>
      </c>
      <c r="E341">
        <v>108974</v>
      </c>
      <c r="F341">
        <f t="shared" si="22"/>
        <v>80</v>
      </c>
      <c r="G341" t="s">
        <v>74</v>
      </c>
      <c r="H341">
        <v>1297</v>
      </c>
      <c r="I341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7">
        <f t="shared" si="20"/>
        <v>42949.208333333328</v>
      </c>
      <c r="O341" s="8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s="4" t="str">
        <v>plays</v>
      </c>
    </row>
    <row r="342" spans="1:20" ht="18" x14ac:dyDescent="0.45">
      <c r="A342">
        <v>340</v>
      </c>
      <c r="B342" t="s">
        <v>732</v>
      </c>
      <c r="C342" s="1" t="s">
        <v>733</v>
      </c>
      <c r="D342">
        <v>37100</v>
      </c>
      <c r="E342">
        <v>34964</v>
      </c>
      <c r="F342">
        <f t="shared" si="22"/>
        <v>94</v>
      </c>
      <c r="G342" t="s">
        <v>14</v>
      </c>
      <c r="H342">
        <v>393</v>
      </c>
      <c r="I342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7">
        <f t="shared" si="20"/>
        <v>40889.25</v>
      </c>
      <c r="O342" s="8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s="4" t="str">
        <v>photography books</v>
      </c>
    </row>
    <row r="343" spans="1:20" ht="33" x14ac:dyDescent="0.45">
      <c r="A343">
        <v>341</v>
      </c>
      <c r="B343" t="s">
        <v>734</v>
      </c>
      <c r="C343" s="1" t="s">
        <v>735</v>
      </c>
      <c r="D343">
        <v>114300</v>
      </c>
      <c r="E343">
        <v>96777</v>
      </c>
      <c r="F343">
        <f t="shared" si="22"/>
        <v>85</v>
      </c>
      <c r="G343" t="s">
        <v>14</v>
      </c>
      <c r="H343">
        <v>1257</v>
      </c>
      <c r="I343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7">
        <f t="shared" si="20"/>
        <v>42244.208333333328</v>
      </c>
      <c r="O343" s="8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s="4" t="str">
        <v>indie rock</v>
      </c>
    </row>
    <row r="344" spans="1:20" ht="18" x14ac:dyDescent="0.45">
      <c r="A344">
        <v>342</v>
      </c>
      <c r="B344" t="s">
        <v>736</v>
      </c>
      <c r="C344" s="1" t="s">
        <v>737</v>
      </c>
      <c r="D344">
        <v>47900</v>
      </c>
      <c r="E344">
        <v>31864</v>
      </c>
      <c r="F344">
        <f t="shared" si="22"/>
        <v>67</v>
      </c>
      <c r="G344" t="s">
        <v>14</v>
      </c>
      <c r="H344">
        <v>328</v>
      </c>
      <c r="I344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7">
        <f t="shared" si="20"/>
        <v>41475.208333333336</v>
      </c>
      <c r="O344" s="8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s="4" t="str">
        <v>plays</v>
      </c>
    </row>
    <row r="345" spans="1:20" ht="18" x14ac:dyDescent="0.45">
      <c r="A345">
        <v>343</v>
      </c>
      <c r="B345" t="s">
        <v>738</v>
      </c>
      <c r="C345" s="1" t="s">
        <v>739</v>
      </c>
      <c r="D345">
        <v>9000</v>
      </c>
      <c r="E345">
        <v>4853</v>
      </c>
      <c r="F345">
        <f t="shared" si="22"/>
        <v>54</v>
      </c>
      <c r="G345" t="s">
        <v>14</v>
      </c>
      <c r="H345">
        <v>147</v>
      </c>
      <c r="I345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7">
        <f t="shared" si="20"/>
        <v>41597.25</v>
      </c>
      <c r="O345" s="8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s="4" t="str">
        <v>plays</v>
      </c>
    </row>
    <row r="346" spans="1:20" ht="18" x14ac:dyDescent="0.45">
      <c r="A346">
        <v>344</v>
      </c>
      <c r="B346" t="s">
        <v>740</v>
      </c>
      <c r="C346" s="1" t="s">
        <v>741</v>
      </c>
      <c r="D346">
        <v>197600</v>
      </c>
      <c r="E346">
        <v>82959</v>
      </c>
      <c r="F346">
        <f t="shared" si="22"/>
        <v>42</v>
      </c>
      <c r="G346" t="s">
        <v>14</v>
      </c>
      <c r="H346">
        <v>830</v>
      </c>
      <c r="I346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7">
        <f t="shared" si="20"/>
        <v>43122.25</v>
      </c>
      <c r="O346" s="8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s="4" t="str">
        <v>video games</v>
      </c>
    </row>
    <row r="347" spans="1:20" ht="18" x14ac:dyDescent="0.45">
      <c r="A347">
        <v>345</v>
      </c>
      <c r="B347" t="s">
        <v>742</v>
      </c>
      <c r="C347" s="1" t="s">
        <v>743</v>
      </c>
      <c r="D347">
        <v>157600</v>
      </c>
      <c r="E347">
        <v>23159</v>
      </c>
      <c r="F347">
        <f t="shared" si="22"/>
        <v>15</v>
      </c>
      <c r="G347" t="s">
        <v>14</v>
      </c>
      <c r="H347">
        <v>331</v>
      </c>
      <c r="I347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7">
        <f t="shared" si="20"/>
        <v>42194.208333333328</v>
      </c>
      <c r="O347" s="8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s="4" t="str">
        <v>drama</v>
      </c>
    </row>
    <row r="348" spans="1:20" ht="18" x14ac:dyDescent="0.45">
      <c r="A348">
        <v>346</v>
      </c>
      <c r="B348" t="s">
        <v>744</v>
      </c>
      <c r="C348" s="1" t="s">
        <v>745</v>
      </c>
      <c r="D348">
        <v>8000</v>
      </c>
      <c r="E348">
        <v>2758</v>
      </c>
      <c r="F348">
        <f t="shared" si="22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7">
        <f t="shared" si="20"/>
        <v>42971.208333333328</v>
      </c>
      <c r="O348" s="8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s="4" t="str">
        <v>indie rock</v>
      </c>
    </row>
    <row r="349" spans="1:20" ht="18" x14ac:dyDescent="0.45">
      <c r="A349">
        <v>347</v>
      </c>
      <c r="B349" t="s">
        <v>746</v>
      </c>
      <c r="C349" s="1" t="s">
        <v>747</v>
      </c>
      <c r="D349">
        <v>900</v>
      </c>
      <c r="E349">
        <v>12607</v>
      </c>
      <c r="F349">
        <f t="shared" si="22"/>
        <v>1401</v>
      </c>
      <c r="G349" t="s">
        <v>20</v>
      </c>
      <c r="H349">
        <v>191</v>
      </c>
      <c r="I349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7">
        <f t="shared" si="20"/>
        <v>42046.25</v>
      </c>
      <c r="O349" s="8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s="4" t="str">
        <v>web</v>
      </c>
    </row>
    <row r="350" spans="1:20" ht="18" x14ac:dyDescent="0.45">
      <c r="A350">
        <v>348</v>
      </c>
      <c r="B350" t="s">
        <v>748</v>
      </c>
      <c r="C350" s="1" t="s">
        <v>749</v>
      </c>
      <c r="D350">
        <v>199000</v>
      </c>
      <c r="E350">
        <v>142823</v>
      </c>
      <c r="F350">
        <f t="shared" si="22"/>
        <v>72</v>
      </c>
      <c r="G350" t="s">
        <v>14</v>
      </c>
      <c r="H350">
        <v>3483</v>
      </c>
      <c r="I350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7">
        <f t="shared" si="20"/>
        <v>42782.25</v>
      </c>
      <c r="O350" s="8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s="4" t="str">
        <v>food trucks</v>
      </c>
    </row>
    <row r="351" spans="1:20" ht="18" x14ac:dyDescent="0.45">
      <c r="A351">
        <v>349</v>
      </c>
      <c r="B351" t="s">
        <v>750</v>
      </c>
      <c r="C351" s="1" t="s">
        <v>751</v>
      </c>
      <c r="D351">
        <v>180800</v>
      </c>
      <c r="E351">
        <v>95958</v>
      </c>
      <c r="F351">
        <f t="shared" si="22"/>
        <v>53</v>
      </c>
      <c r="G351" t="s">
        <v>14</v>
      </c>
      <c r="H351">
        <v>923</v>
      </c>
      <c r="I351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7">
        <f t="shared" si="20"/>
        <v>42930.208333333328</v>
      </c>
      <c r="O351" s="8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s="4" t="str">
        <v>plays</v>
      </c>
    </row>
    <row r="352" spans="1:20" ht="18" x14ac:dyDescent="0.45">
      <c r="A352">
        <v>350</v>
      </c>
      <c r="B352" t="s">
        <v>752</v>
      </c>
      <c r="C352" s="1" t="s">
        <v>753</v>
      </c>
      <c r="D352">
        <v>100</v>
      </c>
      <c r="E352">
        <v>5</v>
      </c>
      <c r="F352">
        <f t="shared" si="22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7">
        <f t="shared" si="20"/>
        <v>42144.208333333328</v>
      </c>
      <c r="O352" s="8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s="4" t="str">
        <v>jazz</v>
      </c>
    </row>
    <row r="353" spans="1:20" ht="18" x14ac:dyDescent="0.45">
      <c r="A353">
        <v>351</v>
      </c>
      <c r="B353" t="s">
        <v>754</v>
      </c>
      <c r="C353" s="1" t="s">
        <v>755</v>
      </c>
      <c r="D353">
        <v>74100</v>
      </c>
      <c r="E353">
        <v>94631</v>
      </c>
      <c r="F353">
        <f t="shared" si="22"/>
        <v>128</v>
      </c>
      <c r="G353" t="s">
        <v>20</v>
      </c>
      <c r="H353">
        <v>2013</v>
      </c>
      <c r="I353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7">
        <f t="shared" si="20"/>
        <v>42240.208333333328</v>
      </c>
      <c r="O353" s="8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s="4" t="str">
        <v>rock</v>
      </c>
    </row>
    <row r="354" spans="1:20" ht="18" x14ac:dyDescent="0.45">
      <c r="A354">
        <v>352</v>
      </c>
      <c r="B354" t="s">
        <v>756</v>
      </c>
      <c r="C354" s="1" t="s">
        <v>757</v>
      </c>
      <c r="D354">
        <v>2800</v>
      </c>
      <c r="E354">
        <v>977</v>
      </c>
      <c r="F354">
        <f t="shared" si="22"/>
        <v>35</v>
      </c>
      <c r="G354" t="s">
        <v>14</v>
      </c>
      <c r="H354">
        <v>33</v>
      </c>
      <c r="I354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7">
        <f t="shared" si="20"/>
        <v>42315.25</v>
      </c>
      <c r="O354" s="8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s="4" t="str">
        <v>plays</v>
      </c>
    </row>
    <row r="355" spans="1:20" ht="18" x14ac:dyDescent="0.45">
      <c r="A355">
        <v>353</v>
      </c>
      <c r="B355" t="s">
        <v>758</v>
      </c>
      <c r="C355" s="1" t="s">
        <v>759</v>
      </c>
      <c r="D355">
        <v>33600</v>
      </c>
      <c r="E355">
        <v>137961</v>
      </c>
      <c r="F355">
        <f t="shared" si="22"/>
        <v>411</v>
      </c>
      <c r="G355" t="s">
        <v>20</v>
      </c>
      <c r="H355">
        <v>1703</v>
      </c>
      <c r="I355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7">
        <f t="shared" si="20"/>
        <v>43651.208333333328</v>
      </c>
      <c r="O355" s="8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s="4" t="str">
        <v>plays</v>
      </c>
    </row>
    <row r="356" spans="1:20" ht="18" x14ac:dyDescent="0.45">
      <c r="A356">
        <v>354</v>
      </c>
      <c r="B356" t="s">
        <v>760</v>
      </c>
      <c r="C356" s="1" t="s">
        <v>761</v>
      </c>
      <c r="D356">
        <v>6100</v>
      </c>
      <c r="E356">
        <v>7548</v>
      </c>
      <c r="F356">
        <f t="shared" si="22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7">
        <f t="shared" si="20"/>
        <v>41520.208333333336</v>
      </c>
      <c r="O356" s="8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s="4" t="str">
        <v>documentary</v>
      </c>
    </row>
    <row r="357" spans="1:20" ht="18" x14ac:dyDescent="0.45">
      <c r="A357">
        <v>355</v>
      </c>
      <c r="B357" t="s">
        <v>762</v>
      </c>
      <c r="C357" s="1" t="s">
        <v>763</v>
      </c>
      <c r="D357">
        <v>3800</v>
      </c>
      <c r="E357">
        <v>2241</v>
      </c>
      <c r="F357">
        <f t="shared" si="22"/>
        <v>59</v>
      </c>
      <c r="G357" t="s">
        <v>47</v>
      </c>
      <c r="H357">
        <v>86</v>
      </c>
      <c r="I357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7">
        <f t="shared" si="20"/>
        <v>42757.25</v>
      </c>
      <c r="O357" s="8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s="4" t="str">
        <v>wearables</v>
      </c>
    </row>
    <row r="358" spans="1:20" ht="18" x14ac:dyDescent="0.45">
      <c r="A358">
        <v>356</v>
      </c>
      <c r="B358" t="s">
        <v>764</v>
      </c>
      <c r="C358" s="1" t="s">
        <v>765</v>
      </c>
      <c r="D358">
        <v>9300</v>
      </c>
      <c r="E358">
        <v>3431</v>
      </c>
      <c r="F358">
        <f t="shared" si="22"/>
        <v>37</v>
      </c>
      <c r="G358" t="s">
        <v>14</v>
      </c>
      <c r="H358">
        <v>40</v>
      </c>
      <c r="I358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7">
        <f t="shared" si="20"/>
        <v>40922.25</v>
      </c>
      <c r="O358" s="8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s="4" t="str">
        <v>plays</v>
      </c>
    </row>
    <row r="359" spans="1:20" ht="18" x14ac:dyDescent="0.45">
      <c r="A359">
        <v>357</v>
      </c>
      <c r="B359" t="s">
        <v>766</v>
      </c>
      <c r="C359" s="1" t="s">
        <v>767</v>
      </c>
      <c r="D359">
        <v>2300</v>
      </c>
      <c r="E359">
        <v>4253</v>
      </c>
      <c r="F359">
        <f t="shared" si="22"/>
        <v>185</v>
      </c>
      <c r="G359" t="s">
        <v>20</v>
      </c>
      <c r="H359">
        <v>41</v>
      </c>
      <c r="I359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7">
        <f t="shared" si="20"/>
        <v>42250.208333333328</v>
      </c>
      <c r="O359" s="8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s="4" t="str">
        <v>video games</v>
      </c>
    </row>
    <row r="360" spans="1:20" ht="18" x14ac:dyDescent="0.45">
      <c r="A360">
        <v>358</v>
      </c>
      <c r="B360" t="s">
        <v>768</v>
      </c>
      <c r="C360" s="1" t="s">
        <v>769</v>
      </c>
      <c r="D360">
        <v>9700</v>
      </c>
      <c r="E360">
        <v>1146</v>
      </c>
      <c r="F360">
        <f t="shared" si="22"/>
        <v>12</v>
      </c>
      <c r="G360" t="s">
        <v>14</v>
      </c>
      <c r="H360">
        <v>23</v>
      </c>
      <c r="I360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7">
        <f t="shared" si="20"/>
        <v>43322.208333333328</v>
      </c>
      <c r="O360" s="8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s="4" t="str">
        <v>photography books</v>
      </c>
    </row>
    <row r="361" spans="1:20" ht="18" x14ac:dyDescent="0.45">
      <c r="A361">
        <v>359</v>
      </c>
      <c r="B361" t="s">
        <v>770</v>
      </c>
      <c r="C361" s="1" t="s">
        <v>771</v>
      </c>
      <c r="D361">
        <v>4000</v>
      </c>
      <c r="E361">
        <v>11948</v>
      </c>
      <c r="F361">
        <f t="shared" si="22"/>
        <v>299</v>
      </c>
      <c r="G361" t="s">
        <v>20</v>
      </c>
      <c r="H361">
        <v>187</v>
      </c>
      <c r="I361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7">
        <f t="shared" si="20"/>
        <v>40782.208333333336</v>
      </c>
      <c r="O361" s="8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s="4" t="str">
        <v>animation</v>
      </c>
    </row>
    <row r="362" spans="1:20" ht="18" x14ac:dyDescent="0.45">
      <c r="A362">
        <v>360</v>
      </c>
      <c r="B362" t="s">
        <v>772</v>
      </c>
      <c r="C362" s="1" t="s">
        <v>773</v>
      </c>
      <c r="D362">
        <v>59700</v>
      </c>
      <c r="E362">
        <v>135132</v>
      </c>
      <c r="F362">
        <f t="shared" si="22"/>
        <v>226</v>
      </c>
      <c r="G362" t="s">
        <v>20</v>
      </c>
      <c r="H362">
        <v>2875</v>
      </c>
      <c r="I362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7">
        <f t="shared" si="20"/>
        <v>40544.25</v>
      </c>
      <c r="O362" s="8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s="4" t="str">
        <v>plays</v>
      </c>
    </row>
    <row r="363" spans="1:20" ht="18" x14ac:dyDescent="0.45">
      <c r="A363">
        <v>361</v>
      </c>
      <c r="B363" t="s">
        <v>774</v>
      </c>
      <c r="C363" s="1" t="s">
        <v>775</v>
      </c>
      <c r="D363">
        <v>5500</v>
      </c>
      <c r="E363">
        <v>9546</v>
      </c>
      <c r="F363">
        <f t="shared" si="22"/>
        <v>174</v>
      </c>
      <c r="G363" t="s">
        <v>20</v>
      </c>
      <c r="H363">
        <v>88</v>
      </c>
      <c r="I363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7">
        <f t="shared" si="20"/>
        <v>43015.208333333328</v>
      </c>
      <c r="O363" s="8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s="4" t="str">
        <v>plays</v>
      </c>
    </row>
    <row r="364" spans="1:20" ht="18" x14ac:dyDescent="0.45">
      <c r="A364">
        <v>362</v>
      </c>
      <c r="B364" t="s">
        <v>776</v>
      </c>
      <c r="C364" s="1" t="s">
        <v>777</v>
      </c>
      <c r="D364">
        <v>3700</v>
      </c>
      <c r="E364">
        <v>13755</v>
      </c>
      <c r="F364">
        <f t="shared" si="22"/>
        <v>372</v>
      </c>
      <c r="G364" t="s">
        <v>20</v>
      </c>
      <c r="H364">
        <v>191</v>
      </c>
      <c r="I364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7">
        <f t="shared" si="20"/>
        <v>40570.25</v>
      </c>
      <c r="O364" s="8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s="4" t="str">
        <v>rock</v>
      </c>
    </row>
    <row r="365" spans="1:20" ht="18" x14ac:dyDescent="0.45">
      <c r="A365">
        <v>363</v>
      </c>
      <c r="B365" t="s">
        <v>778</v>
      </c>
      <c r="C365" s="1" t="s">
        <v>779</v>
      </c>
      <c r="D365">
        <v>5200</v>
      </c>
      <c r="E365">
        <v>8330</v>
      </c>
      <c r="F365">
        <f t="shared" si="22"/>
        <v>160</v>
      </c>
      <c r="G365" t="s">
        <v>20</v>
      </c>
      <c r="H365">
        <v>139</v>
      </c>
      <c r="I365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7">
        <f t="shared" si="20"/>
        <v>40904.25</v>
      </c>
      <c r="O365" s="8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s="4" t="str">
        <v>rock</v>
      </c>
    </row>
    <row r="366" spans="1:20" ht="18" x14ac:dyDescent="0.45">
      <c r="A366">
        <v>364</v>
      </c>
      <c r="B366" t="s">
        <v>780</v>
      </c>
      <c r="C366" s="1" t="s">
        <v>781</v>
      </c>
      <c r="D366">
        <v>900</v>
      </c>
      <c r="E366">
        <v>14547</v>
      </c>
      <c r="F366">
        <f t="shared" si="22"/>
        <v>1616</v>
      </c>
      <c r="G366" t="s">
        <v>20</v>
      </c>
      <c r="H366">
        <v>186</v>
      </c>
      <c r="I366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7">
        <f t="shared" si="20"/>
        <v>43164.25</v>
      </c>
      <c r="O366" s="8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s="4" t="str">
        <v>indie rock</v>
      </c>
    </row>
    <row r="367" spans="1:20" ht="18" x14ac:dyDescent="0.45">
      <c r="A367">
        <v>365</v>
      </c>
      <c r="B367" t="s">
        <v>782</v>
      </c>
      <c r="C367" s="1" t="s">
        <v>783</v>
      </c>
      <c r="D367">
        <v>1600</v>
      </c>
      <c r="E367">
        <v>11735</v>
      </c>
      <c r="F367">
        <f t="shared" si="22"/>
        <v>733</v>
      </c>
      <c r="G367" t="s">
        <v>20</v>
      </c>
      <c r="H367">
        <v>112</v>
      </c>
      <c r="I367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7">
        <f t="shared" si="20"/>
        <v>42733.25</v>
      </c>
      <c r="O367" s="8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s="4" t="str">
        <v>plays</v>
      </c>
    </row>
    <row r="368" spans="1:20" ht="18" x14ac:dyDescent="0.45">
      <c r="A368">
        <v>366</v>
      </c>
      <c r="B368" t="s">
        <v>784</v>
      </c>
      <c r="C368" s="1" t="s">
        <v>785</v>
      </c>
      <c r="D368">
        <v>1800</v>
      </c>
      <c r="E368">
        <v>10658</v>
      </c>
      <c r="F368">
        <f t="shared" si="22"/>
        <v>592</v>
      </c>
      <c r="G368" t="s">
        <v>20</v>
      </c>
      <c r="H368">
        <v>101</v>
      </c>
      <c r="I368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7">
        <f t="shared" si="20"/>
        <v>40546.25</v>
      </c>
      <c r="O368" s="8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s="4" t="str">
        <v>plays</v>
      </c>
    </row>
    <row r="369" spans="1:20" ht="18" x14ac:dyDescent="0.45">
      <c r="A369">
        <v>367</v>
      </c>
      <c r="B369" t="s">
        <v>786</v>
      </c>
      <c r="C369" s="1" t="s">
        <v>787</v>
      </c>
      <c r="D369">
        <v>9900</v>
      </c>
      <c r="E369">
        <v>1870</v>
      </c>
      <c r="F369">
        <f t="shared" si="22"/>
        <v>19</v>
      </c>
      <c r="G369" t="s">
        <v>14</v>
      </c>
      <c r="H369">
        <v>75</v>
      </c>
      <c r="I369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7">
        <f t="shared" si="20"/>
        <v>41930.208333333336</v>
      </c>
      <c r="O369" s="8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s="4" t="str">
        <v>plays</v>
      </c>
    </row>
    <row r="370" spans="1:20" ht="18" x14ac:dyDescent="0.45">
      <c r="A370">
        <v>368</v>
      </c>
      <c r="B370" t="s">
        <v>788</v>
      </c>
      <c r="C370" s="1" t="s">
        <v>789</v>
      </c>
      <c r="D370">
        <v>5200</v>
      </c>
      <c r="E370">
        <v>14394</v>
      </c>
      <c r="F370">
        <f t="shared" si="22"/>
        <v>277</v>
      </c>
      <c r="G370" t="s">
        <v>20</v>
      </c>
      <c r="H370">
        <v>206</v>
      </c>
      <c r="I370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7">
        <f t="shared" si="20"/>
        <v>40464.208333333336</v>
      </c>
      <c r="O370" s="8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s="4" t="str">
        <v>documentary</v>
      </c>
    </row>
    <row r="371" spans="1:20" ht="18" x14ac:dyDescent="0.45">
      <c r="A371">
        <v>369</v>
      </c>
      <c r="B371" t="s">
        <v>790</v>
      </c>
      <c r="C371" s="1" t="s">
        <v>791</v>
      </c>
      <c r="D371">
        <v>5400</v>
      </c>
      <c r="E371">
        <v>14743</v>
      </c>
      <c r="F371">
        <f t="shared" si="22"/>
        <v>273</v>
      </c>
      <c r="G371" t="s">
        <v>20</v>
      </c>
      <c r="H371">
        <v>154</v>
      </c>
      <c r="I371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7">
        <f t="shared" si="20"/>
        <v>41308.25</v>
      </c>
      <c r="O371" s="8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s="4" t="str">
        <v>television</v>
      </c>
    </row>
    <row r="372" spans="1:20" ht="18" x14ac:dyDescent="0.45">
      <c r="A372">
        <v>370</v>
      </c>
      <c r="B372" t="s">
        <v>792</v>
      </c>
      <c r="C372" s="1" t="s">
        <v>793</v>
      </c>
      <c r="D372">
        <v>112300</v>
      </c>
      <c r="E372">
        <v>178965</v>
      </c>
      <c r="F372">
        <f t="shared" si="22"/>
        <v>159</v>
      </c>
      <c r="G372" t="s">
        <v>20</v>
      </c>
      <c r="H372">
        <v>5966</v>
      </c>
      <c r="I372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7">
        <f t="shared" si="20"/>
        <v>43570.208333333328</v>
      </c>
      <c r="O372" s="8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s="4" t="str">
        <v>plays</v>
      </c>
    </row>
    <row r="373" spans="1:20" ht="18" x14ac:dyDescent="0.45">
      <c r="A373">
        <v>371</v>
      </c>
      <c r="B373" t="s">
        <v>794</v>
      </c>
      <c r="C373" s="1" t="s">
        <v>795</v>
      </c>
      <c r="D373">
        <v>189200</v>
      </c>
      <c r="E373">
        <v>128410</v>
      </c>
      <c r="F373">
        <f t="shared" si="22"/>
        <v>68</v>
      </c>
      <c r="G373" t="s">
        <v>14</v>
      </c>
      <c r="H373">
        <v>2176</v>
      </c>
      <c r="I373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7">
        <f t="shared" si="20"/>
        <v>42043.25</v>
      </c>
      <c r="O373" s="8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s="4" t="str">
        <v>plays</v>
      </c>
    </row>
    <row r="374" spans="1:20" ht="33" x14ac:dyDescent="0.45">
      <c r="A374">
        <v>372</v>
      </c>
      <c r="B374" t="s">
        <v>796</v>
      </c>
      <c r="C374" s="1" t="s">
        <v>797</v>
      </c>
      <c r="D374">
        <v>900</v>
      </c>
      <c r="E374">
        <v>14324</v>
      </c>
      <c r="F374">
        <f t="shared" si="22"/>
        <v>1592</v>
      </c>
      <c r="G374" t="s">
        <v>20</v>
      </c>
      <c r="H374">
        <v>169</v>
      </c>
      <c r="I374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7">
        <f t="shared" si="20"/>
        <v>42012.25</v>
      </c>
      <c r="O374" s="8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s="4" t="str">
        <v>documentary</v>
      </c>
    </row>
    <row r="375" spans="1:20" ht="18" x14ac:dyDescent="0.45">
      <c r="A375">
        <v>373</v>
      </c>
      <c r="B375" t="s">
        <v>798</v>
      </c>
      <c r="C375" s="1" t="s">
        <v>799</v>
      </c>
      <c r="D375">
        <v>22500</v>
      </c>
      <c r="E375">
        <v>164291</v>
      </c>
      <c r="F375">
        <f t="shared" si="22"/>
        <v>730</v>
      </c>
      <c r="G375" t="s">
        <v>20</v>
      </c>
      <c r="H375">
        <v>2106</v>
      </c>
      <c r="I375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7">
        <f t="shared" si="20"/>
        <v>42964.208333333328</v>
      </c>
      <c r="O375" s="8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s="4" t="str">
        <v>plays</v>
      </c>
    </row>
    <row r="376" spans="1:20" ht="33" x14ac:dyDescent="0.45">
      <c r="A376">
        <v>374</v>
      </c>
      <c r="B376" t="s">
        <v>800</v>
      </c>
      <c r="C376" s="1" t="s">
        <v>801</v>
      </c>
      <c r="D376">
        <v>167400</v>
      </c>
      <c r="E376">
        <v>22073</v>
      </c>
      <c r="F376">
        <f t="shared" si="22"/>
        <v>13</v>
      </c>
      <c r="G376" t="s">
        <v>14</v>
      </c>
      <c r="H376">
        <v>441</v>
      </c>
      <c r="I376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7">
        <f t="shared" si="20"/>
        <v>43476.25</v>
      </c>
      <c r="O376" s="8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s="4" t="str">
        <v>documentary</v>
      </c>
    </row>
    <row r="377" spans="1:20" ht="33" x14ac:dyDescent="0.45">
      <c r="A377">
        <v>375</v>
      </c>
      <c r="B377" t="s">
        <v>802</v>
      </c>
      <c r="C377" s="1" t="s">
        <v>803</v>
      </c>
      <c r="D377">
        <v>2700</v>
      </c>
      <c r="E377">
        <v>1479</v>
      </c>
      <c r="F377">
        <f t="shared" si="22"/>
        <v>55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7">
        <f t="shared" si="20"/>
        <v>42293.208333333328</v>
      </c>
      <c r="O377" s="8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s="4" t="str">
        <v>indie rock</v>
      </c>
    </row>
    <row r="378" spans="1:20" ht="18" x14ac:dyDescent="0.45">
      <c r="A378">
        <v>376</v>
      </c>
      <c r="B378" t="s">
        <v>804</v>
      </c>
      <c r="C378" s="1" t="s">
        <v>805</v>
      </c>
      <c r="D378">
        <v>3400</v>
      </c>
      <c r="E378">
        <v>12275</v>
      </c>
      <c r="F378">
        <f t="shared" si="22"/>
        <v>361</v>
      </c>
      <c r="G378" t="s">
        <v>20</v>
      </c>
      <c r="H378">
        <v>131</v>
      </c>
      <c r="I378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7">
        <f t="shared" si="20"/>
        <v>41826.208333333336</v>
      </c>
      <c r="O378" s="8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s="4" t="str">
        <v>rock</v>
      </c>
    </row>
    <row r="379" spans="1:20" ht="18" x14ac:dyDescent="0.45">
      <c r="A379">
        <v>377</v>
      </c>
      <c r="B379" t="s">
        <v>806</v>
      </c>
      <c r="C379" s="1" t="s">
        <v>807</v>
      </c>
      <c r="D379">
        <v>49700</v>
      </c>
      <c r="E379">
        <v>5098</v>
      </c>
      <c r="F379">
        <f t="shared" si="22"/>
        <v>10</v>
      </c>
      <c r="G379" t="s">
        <v>14</v>
      </c>
      <c r="H379">
        <v>127</v>
      </c>
      <c r="I379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7">
        <f t="shared" si="20"/>
        <v>43760.208333333328</v>
      </c>
      <c r="O379" s="8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s="4" t="str">
        <v>plays</v>
      </c>
    </row>
    <row r="380" spans="1:20" ht="18" x14ac:dyDescent="0.45">
      <c r="A380">
        <v>378</v>
      </c>
      <c r="B380" t="s">
        <v>808</v>
      </c>
      <c r="C380" s="1" t="s">
        <v>809</v>
      </c>
      <c r="D380">
        <v>178200</v>
      </c>
      <c r="E380">
        <v>24882</v>
      </c>
      <c r="F380">
        <f t="shared" si="22"/>
        <v>14</v>
      </c>
      <c r="G380" t="s">
        <v>14</v>
      </c>
      <c r="H380">
        <v>355</v>
      </c>
      <c r="I380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7">
        <f t="shared" si="20"/>
        <v>43241.208333333328</v>
      </c>
      <c r="O380" s="8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s="4" t="str">
        <v>documentary</v>
      </c>
    </row>
    <row r="381" spans="1:20" ht="18" x14ac:dyDescent="0.45">
      <c r="A381">
        <v>379</v>
      </c>
      <c r="B381" t="s">
        <v>810</v>
      </c>
      <c r="C381" s="1" t="s">
        <v>811</v>
      </c>
      <c r="D381">
        <v>7200</v>
      </c>
      <c r="E381">
        <v>2912</v>
      </c>
      <c r="F381">
        <f t="shared" si="22"/>
        <v>40</v>
      </c>
      <c r="G381" t="s">
        <v>14</v>
      </c>
      <c r="H381">
        <v>44</v>
      </c>
      <c r="I381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7">
        <f t="shared" si="20"/>
        <v>40843.208333333336</v>
      </c>
      <c r="O381" s="8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s="4" t="str">
        <v>plays</v>
      </c>
    </row>
    <row r="382" spans="1:20" ht="33" x14ac:dyDescent="0.45">
      <c r="A382">
        <v>380</v>
      </c>
      <c r="B382" t="s">
        <v>812</v>
      </c>
      <c r="C382" s="1" t="s">
        <v>813</v>
      </c>
      <c r="D382">
        <v>2500</v>
      </c>
      <c r="E382">
        <v>4008</v>
      </c>
      <c r="F382">
        <f t="shared" si="22"/>
        <v>160</v>
      </c>
      <c r="G382" t="s">
        <v>20</v>
      </c>
      <c r="H382">
        <v>84</v>
      </c>
      <c r="I382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7">
        <f t="shared" si="20"/>
        <v>41448.208333333336</v>
      </c>
      <c r="O382" s="8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s="4" t="str">
        <v>plays</v>
      </c>
    </row>
    <row r="383" spans="1:20" ht="18" x14ac:dyDescent="0.45">
      <c r="A383">
        <v>381</v>
      </c>
      <c r="B383" t="s">
        <v>814</v>
      </c>
      <c r="C383" s="1" t="s">
        <v>815</v>
      </c>
      <c r="D383">
        <v>5300</v>
      </c>
      <c r="E383">
        <v>9749</v>
      </c>
      <c r="F383">
        <f t="shared" si="22"/>
        <v>184</v>
      </c>
      <c r="G383" t="s">
        <v>20</v>
      </c>
      <c r="H383">
        <v>155</v>
      </c>
      <c r="I383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7">
        <f t="shared" si="20"/>
        <v>42163.208333333328</v>
      </c>
      <c r="O383" s="8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s="4" t="str">
        <v>plays</v>
      </c>
    </row>
    <row r="384" spans="1:20" ht="33" x14ac:dyDescent="0.45">
      <c r="A384">
        <v>382</v>
      </c>
      <c r="B384" t="s">
        <v>816</v>
      </c>
      <c r="C384" s="1" t="s">
        <v>817</v>
      </c>
      <c r="D384">
        <v>9100</v>
      </c>
      <c r="E384">
        <v>5803</v>
      </c>
      <c r="F384">
        <f t="shared" si="22"/>
        <v>64</v>
      </c>
      <c r="G384" t="s">
        <v>14</v>
      </c>
      <c r="H384">
        <v>67</v>
      </c>
      <c r="I384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7">
        <f t="shared" si="20"/>
        <v>43024.208333333328</v>
      </c>
      <c r="O384" s="8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s="4" t="str">
        <v>photography books</v>
      </c>
    </row>
    <row r="385" spans="1:20" ht="18" x14ac:dyDescent="0.45">
      <c r="A385">
        <v>383</v>
      </c>
      <c r="B385" t="s">
        <v>818</v>
      </c>
      <c r="C385" s="1" t="s">
        <v>819</v>
      </c>
      <c r="D385">
        <v>6300</v>
      </c>
      <c r="E385">
        <v>14199</v>
      </c>
      <c r="F385">
        <f t="shared" si="22"/>
        <v>225</v>
      </c>
      <c r="G385" t="s">
        <v>20</v>
      </c>
      <c r="H385">
        <v>189</v>
      </c>
      <c r="I385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7">
        <f t="shared" si="20"/>
        <v>43509.25</v>
      </c>
      <c r="O385" s="8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s="4" t="str">
        <v>food trucks</v>
      </c>
    </row>
    <row r="386" spans="1:20" ht="18" x14ac:dyDescent="0.45">
      <c r="A386">
        <v>384</v>
      </c>
      <c r="B386" t="s">
        <v>820</v>
      </c>
      <c r="C386" s="1" t="s">
        <v>821</v>
      </c>
      <c r="D386">
        <v>114400</v>
      </c>
      <c r="E386">
        <v>196779</v>
      </c>
      <c r="F386">
        <f t="shared" si="22"/>
        <v>172</v>
      </c>
      <c r="G386" t="s">
        <v>20</v>
      </c>
      <c r="H386">
        <v>4799</v>
      </c>
      <c r="I386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7">
        <f t="shared" ref="N386:N449" si="24">(((L386/60)/60)/24)+DATE(1970,1,1)</f>
        <v>42776.25</v>
      </c>
      <c r="O386" s="8">
        <f t="shared" ref="O386:O449" si="25">(((M386/60)/60)/24)+DATE(1970,1,1)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s="4" t="str">
        <v>documentary</v>
      </c>
    </row>
    <row r="387" spans="1:20" ht="33" x14ac:dyDescent="0.45">
      <c r="A387">
        <v>385</v>
      </c>
      <c r="B387" t="s">
        <v>822</v>
      </c>
      <c r="C387" s="1" t="s">
        <v>823</v>
      </c>
      <c r="D387">
        <v>38900</v>
      </c>
      <c r="E387">
        <v>56859</v>
      </c>
      <c r="F387">
        <f t="shared" ref="F387:F450" si="26">ROUND(E387/D387*100,0)</f>
        <v>146</v>
      </c>
      <c r="G387" t="s">
        <v>20</v>
      </c>
      <c r="H387">
        <v>1137</v>
      </c>
      <c r="I387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7">
        <f t="shared" si="24"/>
        <v>43553.208333333328</v>
      </c>
      <c r="O387" s="8">
        <f t="shared" si="25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s="4" t="str">
        <v>nonfiction</v>
      </c>
    </row>
    <row r="388" spans="1:20" ht="33" x14ac:dyDescent="0.45">
      <c r="A388">
        <v>386</v>
      </c>
      <c r="B388" t="s">
        <v>824</v>
      </c>
      <c r="C388" s="1" t="s">
        <v>825</v>
      </c>
      <c r="D388">
        <v>135500</v>
      </c>
      <c r="E388">
        <v>103554</v>
      </c>
      <c r="F388">
        <f t="shared" si="26"/>
        <v>76</v>
      </c>
      <c r="G388" t="s">
        <v>14</v>
      </c>
      <c r="H388">
        <v>1068</v>
      </c>
      <c r="I388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7">
        <f t="shared" si="24"/>
        <v>40355.208333333336</v>
      </c>
      <c r="O388" s="8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s="4" t="str">
        <v>plays</v>
      </c>
    </row>
    <row r="389" spans="1:20" ht="18" x14ac:dyDescent="0.45">
      <c r="A389">
        <v>387</v>
      </c>
      <c r="B389" t="s">
        <v>826</v>
      </c>
      <c r="C389" s="1" t="s">
        <v>827</v>
      </c>
      <c r="D389">
        <v>109000</v>
      </c>
      <c r="E389">
        <v>42795</v>
      </c>
      <c r="F389">
        <f t="shared" si="26"/>
        <v>39</v>
      </c>
      <c r="G389" t="s">
        <v>14</v>
      </c>
      <c r="H389">
        <v>424</v>
      </c>
      <c r="I389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7">
        <f t="shared" si="24"/>
        <v>41072.208333333336</v>
      </c>
      <c r="O389" s="8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s="4" t="str">
        <v>wearables</v>
      </c>
    </row>
    <row r="390" spans="1:20" ht="18" x14ac:dyDescent="0.45">
      <c r="A390">
        <v>388</v>
      </c>
      <c r="B390" t="s">
        <v>828</v>
      </c>
      <c r="C390" s="1" t="s">
        <v>829</v>
      </c>
      <c r="D390">
        <v>114800</v>
      </c>
      <c r="E390">
        <v>12938</v>
      </c>
      <c r="F390">
        <f t="shared" si="26"/>
        <v>11</v>
      </c>
      <c r="G390" t="s">
        <v>74</v>
      </c>
      <c r="H390">
        <v>145</v>
      </c>
      <c r="I390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7">
        <f t="shared" si="24"/>
        <v>40912.25</v>
      </c>
      <c r="O390" s="8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s="4" t="str">
        <v>indie rock</v>
      </c>
    </row>
    <row r="391" spans="1:20" ht="18" x14ac:dyDescent="0.45">
      <c r="A391">
        <v>389</v>
      </c>
      <c r="B391" t="s">
        <v>830</v>
      </c>
      <c r="C391" s="1" t="s">
        <v>831</v>
      </c>
      <c r="D391">
        <v>83000</v>
      </c>
      <c r="E391">
        <v>101352</v>
      </c>
      <c r="F391">
        <f t="shared" si="26"/>
        <v>122</v>
      </c>
      <c r="G391" t="s">
        <v>20</v>
      </c>
      <c r="H391">
        <v>1152</v>
      </c>
      <c r="I391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7">
        <f t="shared" si="24"/>
        <v>40479.208333333336</v>
      </c>
      <c r="O391" s="8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s="4" t="str">
        <v>plays</v>
      </c>
    </row>
    <row r="392" spans="1:20" ht="18" x14ac:dyDescent="0.45">
      <c r="A392">
        <v>390</v>
      </c>
      <c r="B392" t="s">
        <v>832</v>
      </c>
      <c r="C392" s="1" t="s">
        <v>833</v>
      </c>
      <c r="D392">
        <v>2400</v>
      </c>
      <c r="E392">
        <v>4477</v>
      </c>
      <c r="F392">
        <f t="shared" si="26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7">
        <f t="shared" si="24"/>
        <v>41530.208333333336</v>
      </c>
      <c r="O392" s="8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s="4" t="str">
        <v>photography books</v>
      </c>
    </row>
    <row r="393" spans="1:20" ht="18" x14ac:dyDescent="0.45">
      <c r="A393">
        <v>391</v>
      </c>
      <c r="B393" t="s">
        <v>834</v>
      </c>
      <c r="C393" s="1" t="s">
        <v>835</v>
      </c>
      <c r="D393">
        <v>60400</v>
      </c>
      <c r="E393">
        <v>4393</v>
      </c>
      <c r="F393">
        <f t="shared" si="26"/>
        <v>7</v>
      </c>
      <c r="G393" t="s">
        <v>14</v>
      </c>
      <c r="H393">
        <v>151</v>
      </c>
      <c r="I393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7">
        <f t="shared" si="24"/>
        <v>41653.25</v>
      </c>
      <c r="O393" s="8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s="4" t="str">
        <v>nonfiction</v>
      </c>
    </row>
    <row r="394" spans="1:20" ht="33" x14ac:dyDescent="0.45">
      <c r="A394">
        <v>392</v>
      </c>
      <c r="B394" t="s">
        <v>836</v>
      </c>
      <c r="C394" s="1" t="s">
        <v>837</v>
      </c>
      <c r="D394">
        <v>102900</v>
      </c>
      <c r="E394">
        <v>67546</v>
      </c>
      <c r="F394">
        <f t="shared" si="26"/>
        <v>66</v>
      </c>
      <c r="G394" t="s">
        <v>14</v>
      </c>
      <c r="H394">
        <v>1608</v>
      </c>
      <c r="I394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7">
        <f t="shared" si="24"/>
        <v>40549.25</v>
      </c>
      <c r="O394" s="8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s="4" t="str">
        <v>wearables</v>
      </c>
    </row>
    <row r="395" spans="1:20" ht="18" x14ac:dyDescent="0.45">
      <c r="A395">
        <v>393</v>
      </c>
      <c r="B395" t="s">
        <v>838</v>
      </c>
      <c r="C395" s="1" t="s">
        <v>839</v>
      </c>
      <c r="D395">
        <v>62800</v>
      </c>
      <c r="E395">
        <v>143788</v>
      </c>
      <c r="F395">
        <f t="shared" si="26"/>
        <v>229</v>
      </c>
      <c r="G395" t="s">
        <v>20</v>
      </c>
      <c r="H395">
        <v>3059</v>
      </c>
      <c r="I395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7">
        <f t="shared" si="24"/>
        <v>42933.208333333328</v>
      </c>
      <c r="O395" s="8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s="4" t="str">
        <v>jazz</v>
      </c>
    </row>
    <row r="396" spans="1:20" ht="18" x14ac:dyDescent="0.45">
      <c r="A396">
        <v>394</v>
      </c>
      <c r="B396" t="s">
        <v>840</v>
      </c>
      <c r="C396" s="1" t="s">
        <v>841</v>
      </c>
      <c r="D396">
        <v>800</v>
      </c>
      <c r="E396">
        <v>3755</v>
      </c>
      <c r="F396">
        <f t="shared" si="26"/>
        <v>469</v>
      </c>
      <c r="G396" t="s">
        <v>20</v>
      </c>
      <c r="H396">
        <v>34</v>
      </c>
      <c r="I396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7">
        <f t="shared" si="24"/>
        <v>41484.208333333336</v>
      </c>
      <c r="O396" s="8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s="4" t="str">
        <v>documentary</v>
      </c>
    </row>
    <row r="397" spans="1:20" ht="33" x14ac:dyDescent="0.45">
      <c r="A397">
        <v>395</v>
      </c>
      <c r="B397" t="s">
        <v>295</v>
      </c>
      <c r="C397" s="1" t="s">
        <v>842</v>
      </c>
      <c r="D397">
        <v>7100</v>
      </c>
      <c r="E397">
        <v>9238</v>
      </c>
      <c r="F397">
        <f t="shared" si="26"/>
        <v>130</v>
      </c>
      <c r="G397" t="s">
        <v>20</v>
      </c>
      <c r="H397">
        <v>220</v>
      </c>
      <c r="I397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7">
        <f t="shared" si="24"/>
        <v>40885.25</v>
      </c>
      <c r="O397" s="8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s="4" t="str">
        <v>plays</v>
      </c>
    </row>
    <row r="398" spans="1:20" ht="18" x14ac:dyDescent="0.45">
      <c r="A398">
        <v>396</v>
      </c>
      <c r="B398" t="s">
        <v>843</v>
      </c>
      <c r="C398" s="1" t="s">
        <v>844</v>
      </c>
      <c r="D398">
        <v>46100</v>
      </c>
      <c r="E398">
        <v>77012</v>
      </c>
      <c r="F398">
        <f t="shared" si="26"/>
        <v>167</v>
      </c>
      <c r="G398" t="s">
        <v>20</v>
      </c>
      <c r="H398">
        <v>1604</v>
      </c>
      <c r="I398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7">
        <f t="shared" si="24"/>
        <v>43378.208333333328</v>
      </c>
      <c r="O398" s="8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s="4" t="str">
        <v>drama</v>
      </c>
    </row>
    <row r="399" spans="1:20" ht="18" x14ac:dyDescent="0.45">
      <c r="A399">
        <v>397</v>
      </c>
      <c r="B399" t="s">
        <v>845</v>
      </c>
      <c r="C399" s="1" t="s">
        <v>846</v>
      </c>
      <c r="D399">
        <v>8100</v>
      </c>
      <c r="E399">
        <v>14083</v>
      </c>
      <c r="F399">
        <f t="shared" si="26"/>
        <v>174</v>
      </c>
      <c r="G399" t="s">
        <v>20</v>
      </c>
      <c r="H399">
        <v>454</v>
      </c>
      <c r="I399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7">
        <f t="shared" si="24"/>
        <v>41417.208333333336</v>
      </c>
      <c r="O399" s="8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s="4" t="str">
        <v>rock</v>
      </c>
    </row>
    <row r="400" spans="1:20" ht="33" x14ac:dyDescent="0.45">
      <c r="A400">
        <v>398</v>
      </c>
      <c r="B400" t="s">
        <v>847</v>
      </c>
      <c r="C400" s="1" t="s">
        <v>848</v>
      </c>
      <c r="D400">
        <v>1700</v>
      </c>
      <c r="E400">
        <v>12202</v>
      </c>
      <c r="F400">
        <f t="shared" si="26"/>
        <v>718</v>
      </c>
      <c r="G400" t="s">
        <v>20</v>
      </c>
      <c r="H400">
        <v>123</v>
      </c>
      <c r="I400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7">
        <f t="shared" si="24"/>
        <v>43228.208333333328</v>
      </c>
      <c r="O400" s="8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s="4" t="str">
        <v>animation</v>
      </c>
    </row>
    <row r="401" spans="1:20" ht="18" x14ac:dyDescent="0.45">
      <c r="A401">
        <v>399</v>
      </c>
      <c r="B401" t="s">
        <v>849</v>
      </c>
      <c r="C401" s="1" t="s">
        <v>850</v>
      </c>
      <c r="D401">
        <v>97300</v>
      </c>
      <c r="E401">
        <v>62127</v>
      </c>
      <c r="F401">
        <f t="shared" si="26"/>
        <v>64</v>
      </c>
      <c r="G401" t="s">
        <v>14</v>
      </c>
      <c r="H401">
        <v>941</v>
      </c>
      <c r="I401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7">
        <f t="shared" si="24"/>
        <v>40576.25</v>
      </c>
      <c r="O401" s="8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s="4" t="str">
        <v>indie rock</v>
      </c>
    </row>
    <row r="402" spans="1:20" ht="33" x14ac:dyDescent="0.45">
      <c r="A402">
        <v>400</v>
      </c>
      <c r="B402" t="s">
        <v>851</v>
      </c>
      <c r="C402" s="1" t="s">
        <v>852</v>
      </c>
      <c r="D402">
        <v>100</v>
      </c>
      <c r="E402">
        <v>2</v>
      </c>
      <c r="F402">
        <f t="shared" si="26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7">
        <f t="shared" si="24"/>
        <v>41502.208333333336</v>
      </c>
      <c r="O402" s="8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s="4" t="str">
        <v>photography books</v>
      </c>
    </row>
    <row r="403" spans="1:20" ht="18" x14ac:dyDescent="0.45">
      <c r="A403">
        <v>401</v>
      </c>
      <c r="B403" t="s">
        <v>853</v>
      </c>
      <c r="C403" s="1" t="s">
        <v>854</v>
      </c>
      <c r="D403">
        <v>900</v>
      </c>
      <c r="E403">
        <v>13772</v>
      </c>
      <c r="F403">
        <f t="shared" si="26"/>
        <v>1530</v>
      </c>
      <c r="G403" t="s">
        <v>20</v>
      </c>
      <c r="H403">
        <v>299</v>
      </c>
      <c r="I403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7">
        <f t="shared" si="24"/>
        <v>43765.208333333328</v>
      </c>
      <c r="O403" s="8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s="4" t="str">
        <v>plays</v>
      </c>
    </row>
    <row r="404" spans="1:20" ht="18" x14ac:dyDescent="0.45">
      <c r="A404">
        <v>402</v>
      </c>
      <c r="B404" t="s">
        <v>855</v>
      </c>
      <c r="C404" s="1" t="s">
        <v>856</v>
      </c>
      <c r="D404">
        <v>7300</v>
      </c>
      <c r="E404">
        <v>2946</v>
      </c>
      <c r="F404">
        <f t="shared" si="26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7">
        <f t="shared" si="24"/>
        <v>40914.25</v>
      </c>
      <c r="O404" s="8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s="4" t="str">
        <v>shorts</v>
      </c>
    </row>
    <row r="405" spans="1:20" ht="18" x14ac:dyDescent="0.45">
      <c r="A405">
        <v>403</v>
      </c>
      <c r="B405" t="s">
        <v>857</v>
      </c>
      <c r="C405" s="1" t="s">
        <v>858</v>
      </c>
      <c r="D405">
        <v>195800</v>
      </c>
      <c r="E405">
        <v>168820</v>
      </c>
      <c r="F405">
        <f t="shared" si="26"/>
        <v>86</v>
      </c>
      <c r="G405" t="s">
        <v>14</v>
      </c>
      <c r="H405">
        <v>3015</v>
      </c>
      <c r="I405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7">
        <f t="shared" si="24"/>
        <v>40310.208333333336</v>
      </c>
      <c r="O405" s="8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s="4" t="str">
        <v>plays</v>
      </c>
    </row>
    <row r="406" spans="1:20" ht="18" x14ac:dyDescent="0.45">
      <c r="A406">
        <v>404</v>
      </c>
      <c r="B406" t="s">
        <v>859</v>
      </c>
      <c r="C406" s="1" t="s">
        <v>860</v>
      </c>
      <c r="D406">
        <v>48900</v>
      </c>
      <c r="E406">
        <v>154321</v>
      </c>
      <c r="F406">
        <f t="shared" si="26"/>
        <v>316</v>
      </c>
      <c r="G406" t="s">
        <v>20</v>
      </c>
      <c r="H406">
        <v>2237</v>
      </c>
      <c r="I406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7">
        <f t="shared" si="24"/>
        <v>43053.25</v>
      </c>
      <c r="O406" s="8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s="4" t="str">
        <v>plays</v>
      </c>
    </row>
    <row r="407" spans="1:20" ht="18" x14ac:dyDescent="0.45">
      <c r="A407">
        <v>405</v>
      </c>
      <c r="B407" t="s">
        <v>861</v>
      </c>
      <c r="C407" s="1" t="s">
        <v>862</v>
      </c>
      <c r="D407">
        <v>29600</v>
      </c>
      <c r="E407">
        <v>26527</v>
      </c>
      <c r="F407">
        <f t="shared" si="26"/>
        <v>90</v>
      </c>
      <c r="G407" t="s">
        <v>14</v>
      </c>
      <c r="H407">
        <v>435</v>
      </c>
      <c r="I407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7">
        <f t="shared" si="24"/>
        <v>43255.208333333328</v>
      </c>
      <c r="O407" s="8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s="4" t="str">
        <v>plays</v>
      </c>
    </row>
    <row r="408" spans="1:20" ht="33" x14ac:dyDescent="0.45">
      <c r="A408">
        <v>406</v>
      </c>
      <c r="B408" t="s">
        <v>863</v>
      </c>
      <c r="C408" s="1" t="s">
        <v>864</v>
      </c>
      <c r="D408">
        <v>39300</v>
      </c>
      <c r="E408">
        <v>71583</v>
      </c>
      <c r="F408">
        <f t="shared" si="26"/>
        <v>182</v>
      </c>
      <c r="G408" t="s">
        <v>20</v>
      </c>
      <c r="H408">
        <v>645</v>
      </c>
      <c r="I408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7">
        <f t="shared" si="24"/>
        <v>41304.25</v>
      </c>
      <c r="O408" s="8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s="4" t="str">
        <v>documentary</v>
      </c>
    </row>
    <row r="409" spans="1:20" ht="18" x14ac:dyDescent="0.45">
      <c r="A409">
        <v>407</v>
      </c>
      <c r="B409" t="s">
        <v>865</v>
      </c>
      <c r="C409" s="1" t="s">
        <v>866</v>
      </c>
      <c r="D409">
        <v>3400</v>
      </c>
      <c r="E409">
        <v>12100</v>
      </c>
      <c r="F409">
        <f t="shared" si="26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7">
        <f t="shared" si="24"/>
        <v>43751.208333333328</v>
      </c>
      <c r="O409" s="8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s="4" t="str">
        <v>plays</v>
      </c>
    </row>
    <row r="410" spans="1:20" ht="18" x14ac:dyDescent="0.45">
      <c r="A410">
        <v>408</v>
      </c>
      <c r="B410" t="s">
        <v>867</v>
      </c>
      <c r="C410" s="1" t="s">
        <v>868</v>
      </c>
      <c r="D410">
        <v>9200</v>
      </c>
      <c r="E410">
        <v>12129</v>
      </c>
      <c r="F410">
        <f t="shared" si="26"/>
        <v>132</v>
      </c>
      <c r="G410" t="s">
        <v>20</v>
      </c>
      <c r="H410">
        <v>154</v>
      </c>
      <c r="I410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7">
        <f t="shared" si="24"/>
        <v>42541.208333333328</v>
      </c>
      <c r="O410" s="8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s="4" t="str">
        <v>documentary</v>
      </c>
    </row>
    <row r="411" spans="1:20" ht="18" x14ac:dyDescent="0.45">
      <c r="A411">
        <v>409</v>
      </c>
      <c r="B411" t="s">
        <v>243</v>
      </c>
      <c r="C411" s="1" t="s">
        <v>869</v>
      </c>
      <c r="D411">
        <v>135600</v>
      </c>
      <c r="E411">
        <v>62804</v>
      </c>
      <c r="F411">
        <f t="shared" si="26"/>
        <v>46</v>
      </c>
      <c r="G411" t="s">
        <v>14</v>
      </c>
      <c r="H411">
        <v>714</v>
      </c>
      <c r="I411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7">
        <f t="shared" si="24"/>
        <v>42843.208333333328</v>
      </c>
      <c r="O411" s="8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s="4" t="str">
        <v>rock</v>
      </c>
    </row>
    <row r="412" spans="1:20" ht="18" x14ac:dyDescent="0.45">
      <c r="A412">
        <v>410</v>
      </c>
      <c r="B412" t="s">
        <v>870</v>
      </c>
      <c r="C412" s="1" t="s">
        <v>871</v>
      </c>
      <c r="D412">
        <v>153700</v>
      </c>
      <c r="E412">
        <v>55536</v>
      </c>
      <c r="F412">
        <f t="shared" si="26"/>
        <v>36</v>
      </c>
      <c r="G412" t="s">
        <v>47</v>
      </c>
      <c r="H412">
        <v>1111</v>
      </c>
      <c r="I412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7">
        <f t="shared" si="24"/>
        <v>42122.208333333328</v>
      </c>
      <c r="O412" s="8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s="4" t="str">
        <v>mobile games</v>
      </c>
    </row>
    <row r="413" spans="1:20" ht="18" x14ac:dyDescent="0.45">
      <c r="A413">
        <v>411</v>
      </c>
      <c r="B413" t="s">
        <v>872</v>
      </c>
      <c r="C413" s="1" t="s">
        <v>873</v>
      </c>
      <c r="D413">
        <v>7800</v>
      </c>
      <c r="E413">
        <v>8161</v>
      </c>
      <c r="F413">
        <f t="shared" si="26"/>
        <v>105</v>
      </c>
      <c r="G413" t="s">
        <v>20</v>
      </c>
      <c r="H413">
        <v>82</v>
      </c>
      <c r="I413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7">
        <f t="shared" si="24"/>
        <v>42884.208333333328</v>
      </c>
      <c r="O413" s="8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s="4" t="str">
        <v>plays</v>
      </c>
    </row>
    <row r="414" spans="1:20" ht="18" x14ac:dyDescent="0.45">
      <c r="A414">
        <v>412</v>
      </c>
      <c r="B414" t="s">
        <v>874</v>
      </c>
      <c r="C414" s="1" t="s">
        <v>875</v>
      </c>
      <c r="D414">
        <v>2100</v>
      </c>
      <c r="E414">
        <v>14046</v>
      </c>
      <c r="F414">
        <f t="shared" si="26"/>
        <v>669</v>
      </c>
      <c r="G414" t="s">
        <v>20</v>
      </c>
      <c r="H414">
        <v>134</v>
      </c>
      <c r="I414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7">
        <f t="shared" si="24"/>
        <v>41642.25</v>
      </c>
      <c r="O414" s="8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s="4" t="str">
        <v>fiction</v>
      </c>
    </row>
    <row r="415" spans="1:20" ht="18" x14ac:dyDescent="0.45">
      <c r="A415">
        <v>413</v>
      </c>
      <c r="B415" t="s">
        <v>876</v>
      </c>
      <c r="C415" s="1" t="s">
        <v>877</v>
      </c>
      <c r="D415">
        <v>189500</v>
      </c>
      <c r="E415">
        <v>117628</v>
      </c>
      <c r="F415">
        <f t="shared" si="26"/>
        <v>62</v>
      </c>
      <c r="G415" t="s">
        <v>47</v>
      </c>
      <c r="H415">
        <v>1089</v>
      </c>
      <c r="I415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7">
        <f t="shared" si="24"/>
        <v>43431.25</v>
      </c>
      <c r="O415" s="8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s="4" t="str">
        <v>animation</v>
      </c>
    </row>
    <row r="416" spans="1:20" ht="18" x14ac:dyDescent="0.45">
      <c r="A416">
        <v>414</v>
      </c>
      <c r="B416" t="s">
        <v>878</v>
      </c>
      <c r="C416" s="1" t="s">
        <v>879</v>
      </c>
      <c r="D416">
        <v>188200</v>
      </c>
      <c r="E416">
        <v>159405</v>
      </c>
      <c r="F416">
        <f t="shared" si="26"/>
        <v>85</v>
      </c>
      <c r="G416" t="s">
        <v>14</v>
      </c>
      <c r="H416">
        <v>5497</v>
      </c>
      <c r="I416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7">
        <f t="shared" si="24"/>
        <v>40288.208333333336</v>
      </c>
      <c r="O416" s="8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s="4" t="str">
        <v>food trucks</v>
      </c>
    </row>
    <row r="417" spans="1:20" ht="18" x14ac:dyDescent="0.45">
      <c r="A417">
        <v>415</v>
      </c>
      <c r="B417" t="s">
        <v>880</v>
      </c>
      <c r="C417" s="1" t="s">
        <v>881</v>
      </c>
      <c r="D417">
        <v>113500</v>
      </c>
      <c r="E417">
        <v>12552</v>
      </c>
      <c r="F417">
        <f t="shared" si="26"/>
        <v>11</v>
      </c>
      <c r="G417" t="s">
        <v>14</v>
      </c>
      <c r="H417">
        <v>418</v>
      </c>
      <c r="I417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7">
        <f t="shared" si="24"/>
        <v>40921.25</v>
      </c>
      <c r="O417" s="8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s="4" t="str">
        <v>plays</v>
      </c>
    </row>
    <row r="418" spans="1:20" ht="33" x14ac:dyDescent="0.45">
      <c r="A418">
        <v>416</v>
      </c>
      <c r="B418" t="s">
        <v>882</v>
      </c>
      <c r="C418" s="1" t="s">
        <v>883</v>
      </c>
      <c r="D418">
        <v>134600</v>
      </c>
      <c r="E418">
        <v>59007</v>
      </c>
      <c r="F418">
        <f t="shared" si="26"/>
        <v>44</v>
      </c>
      <c r="G418" t="s">
        <v>14</v>
      </c>
      <c r="H418">
        <v>1439</v>
      </c>
      <c r="I418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7">
        <f t="shared" si="24"/>
        <v>40560.25</v>
      </c>
      <c r="O418" s="8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s="4" t="str">
        <v>documentary</v>
      </c>
    </row>
    <row r="419" spans="1:20" ht="18" x14ac:dyDescent="0.45">
      <c r="A419">
        <v>417</v>
      </c>
      <c r="B419" t="s">
        <v>884</v>
      </c>
      <c r="C419" s="1" t="s">
        <v>885</v>
      </c>
      <c r="D419">
        <v>1700</v>
      </c>
      <c r="E419">
        <v>943</v>
      </c>
      <c r="F419">
        <f t="shared" si="26"/>
        <v>55</v>
      </c>
      <c r="G419" t="s">
        <v>14</v>
      </c>
      <c r="H419">
        <v>15</v>
      </c>
      <c r="I419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7">
        <f t="shared" si="24"/>
        <v>43407.208333333328</v>
      </c>
      <c r="O419" s="8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s="4" t="str">
        <v>plays</v>
      </c>
    </row>
    <row r="420" spans="1:20" ht="18" x14ac:dyDescent="0.45">
      <c r="A420">
        <v>418</v>
      </c>
      <c r="B420" t="s">
        <v>105</v>
      </c>
      <c r="C420" s="1" t="s">
        <v>886</v>
      </c>
      <c r="D420">
        <v>163700</v>
      </c>
      <c r="E420">
        <v>93963</v>
      </c>
      <c r="F420">
        <f t="shared" si="26"/>
        <v>57</v>
      </c>
      <c r="G420" t="s">
        <v>14</v>
      </c>
      <c r="H420">
        <v>1999</v>
      </c>
      <c r="I420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7">
        <f t="shared" si="24"/>
        <v>41035.208333333336</v>
      </c>
      <c r="O420" s="8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s="4" t="str">
        <v>documentary</v>
      </c>
    </row>
    <row r="421" spans="1:20" ht="18" x14ac:dyDescent="0.45">
      <c r="A421">
        <v>419</v>
      </c>
      <c r="B421" t="s">
        <v>887</v>
      </c>
      <c r="C421" s="1" t="s">
        <v>888</v>
      </c>
      <c r="D421">
        <v>113800</v>
      </c>
      <c r="E421">
        <v>140469</v>
      </c>
      <c r="F421">
        <f t="shared" si="26"/>
        <v>123</v>
      </c>
      <c r="G421" t="s">
        <v>20</v>
      </c>
      <c r="H421">
        <v>5203</v>
      </c>
      <c r="I421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7">
        <f t="shared" si="24"/>
        <v>40899.25</v>
      </c>
      <c r="O421" s="8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s="4" t="str">
        <v>web</v>
      </c>
    </row>
    <row r="422" spans="1:20" ht="18" x14ac:dyDescent="0.45">
      <c r="A422">
        <v>420</v>
      </c>
      <c r="B422" t="s">
        <v>889</v>
      </c>
      <c r="C422" s="1" t="s">
        <v>890</v>
      </c>
      <c r="D422">
        <v>5000</v>
      </c>
      <c r="E422">
        <v>6423</v>
      </c>
      <c r="F422">
        <f t="shared" si="26"/>
        <v>128</v>
      </c>
      <c r="G422" t="s">
        <v>20</v>
      </c>
      <c r="H422">
        <v>94</v>
      </c>
      <c r="I422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7">
        <f t="shared" si="24"/>
        <v>42911.208333333328</v>
      </c>
      <c r="O422" s="8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s="4" t="str">
        <v>plays</v>
      </c>
    </row>
    <row r="423" spans="1:20" ht="18" x14ac:dyDescent="0.45">
      <c r="A423">
        <v>421</v>
      </c>
      <c r="B423" t="s">
        <v>891</v>
      </c>
      <c r="C423" s="1" t="s">
        <v>892</v>
      </c>
      <c r="D423">
        <v>9400</v>
      </c>
      <c r="E423">
        <v>6015</v>
      </c>
      <c r="F423">
        <f t="shared" si="26"/>
        <v>64</v>
      </c>
      <c r="G423" t="s">
        <v>14</v>
      </c>
      <c r="H423">
        <v>118</v>
      </c>
      <c r="I423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7">
        <f t="shared" si="24"/>
        <v>42915.208333333328</v>
      </c>
      <c r="O423" s="8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s="4" t="str">
        <v>wearables</v>
      </c>
    </row>
    <row r="424" spans="1:20" ht="33" x14ac:dyDescent="0.45">
      <c r="A424">
        <v>422</v>
      </c>
      <c r="B424" t="s">
        <v>893</v>
      </c>
      <c r="C424" s="1" t="s">
        <v>894</v>
      </c>
      <c r="D424">
        <v>8700</v>
      </c>
      <c r="E424">
        <v>11075</v>
      </c>
      <c r="F424">
        <f t="shared" si="26"/>
        <v>127</v>
      </c>
      <c r="G424" t="s">
        <v>20</v>
      </c>
      <c r="H424">
        <v>205</v>
      </c>
      <c r="I424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7">
        <f t="shared" si="24"/>
        <v>40285.208333333336</v>
      </c>
      <c r="O424" s="8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s="4" t="str">
        <v>plays</v>
      </c>
    </row>
    <row r="425" spans="1:20" ht="18" x14ac:dyDescent="0.45">
      <c r="A425">
        <v>423</v>
      </c>
      <c r="B425" t="s">
        <v>895</v>
      </c>
      <c r="C425" s="1" t="s">
        <v>896</v>
      </c>
      <c r="D425">
        <v>147800</v>
      </c>
      <c r="E425">
        <v>15723</v>
      </c>
      <c r="F425">
        <f t="shared" si="26"/>
        <v>11</v>
      </c>
      <c r="G425" t="s">
        <v>14</v>
      </c>
      <c r="H425">
        <v>162</v>
      </c>
      <c r="I425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7">
        <f t="shared" si="24"/>
        <v>40808.208333333336</v>
      </c>
      <c r="O425" s="8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s="4" t="str">
        <v>food trucks</v>
      </c>
    </row>
    <row r="426" spans="1:20" ht="18" x14ac:dyDescent="0.45">
      <c r="A426">
        <v>424</v>
      </c>
      <c r="B426" t="s">
        <v>897</v>
      </c>
      <c r="C426" s="1" t="s">
        <v>898</v>
      </c>
      <c r="D426">
        <v>5100</v>
      </c>
      <c r="E426">
        <v>2064</v>
      </c>
      <c r="F426">
        <f t="shared" si="26"/>
        <v>40</v>
      </c>
      <c r="G426" t="s">
        <v>14</v>
      </c>
      <c r="H426">
        <v>83</v>
      </c>
      <c r="I426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7">
        <f t="shared" si="24"/>
        <v>43208.208333333328</v>
      </c>
      <c r="O426" s="8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s="4" t="str">
        <v>indie rock</v>
      </c>
    </row>
    <row r="427" spans="1:20" ht="18" x14ac:dyDescent="0.45">
      <c r="A427">
        <v>425</v>
      </c>
      <c r="B427" t="s">
        <v>899</v>
      </c>
      <c r="C427" s="1" t="s">
        <v>900</v>
      </c>
      <c r="D427">
        <v>2700</v>
      </c>
      <c r="E427">
        <v>7767</v>
      </c>
      <c r="F427">
        <f t="shared" si="26"/>
        <v>288</v>
      </c>
      <c r="G427" t="s">
        <v>20</v>
      </c>
      <c r="H427">
        <v>92</v>
      </c>
      <c r="I427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7">
        <f t="shared" si="24"/>
        <v>42213.208333333328</v>
      </c>
      <c r="O427" s="8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s="4" t="str">
        <v>photography books</v>
      </c>
    </row>
    <row r="428" spans="1:20" ht="18" x14ac:dyDescent="0.45">
      <c r="A428">
        <v>426</v>
      </c>
      <c r="B428" t="s">
        <v>901</v>
      </c>
      <c r="C428" s="1" t="s">
        <v>902</v>
      </c>
      <c r="D428">
        <v>1800</v>
      </c>
      <c r="E428">
        <v>10313</v>
      </c>
      <c r="F428">
        <f t="shared" si="26"/>
        <v>573</v>
      </c>
      <c r="G428" t="s">
        <v>20</v>
      </c>
      <c r="H428">
        <v>219</v>
      </c>
      <c r="I428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7">
        <f t="shared" si="24"/>
        <v>41332.25</v>
      </c>
      <c r="O428" s="8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s="4" t="str">
        <v>plays</v>
      </c>
    </row>
    <row r="429" spans="1:20" ht="18" x14ac:dyDescent="0.45">
      <c r="A429">
        <v>427</v>
      </c>
      <c r="B429" t="s">
        <v>903</v>
      </c>
      <c r="C429" s="1" t="s">
        <v>904</v>
      </c>
      <c r="D429">
        <v>174500</v>
      </c>
      <c r="E429">
        <v>197018</v>
      </c>
      <c r="F429">
        <f t="shared" si="26"/>
        <v>113</v>
      </c>
      <c r="G429" t="s">
        <v>20</v>
      </c>
      <c r="H429">
        <v>2526</v>
      </c>
      <c r="I429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7">
        <f t="shared" si="24"/>
        <v>41895.208333333336</v>
      </c>
      <c r="O429" s="8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s="4" t="str">
        <v>plays</v>
      </c>
    </row>
    <row r="430" spans="1:20" ht="18" x14ac:dyDescent="0.45">
      <c r="A430">
        <v>428</v>
      </c>
      <c r="B430" t="s">
        <v>905</v>
      </c>
      <c r="C430" s="1" t="s">
        <v>906</v>
      </c>
      <c r="D430">
        <v>101400</v>
      </c>
      <c r="E430">
        <v>47037</v>
      </c>
      <c r="F430">
        <f t="shared" si="26"/>
        <v>46</v>
      </c>
      <c r="G430" t="s">
        <v>14</v>
      </c>
      <c r="H430">
        <v>747</v>
      </c>
      <c r="I430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7">
        <f t="shared" si="24"/>
        <v>40585.25</v>
      </c>
      <c r="O430" s="8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s="4" t="str">
        <v>animation</v>
      </c>
    </row>
    <row r="431" spans="1:20" ht="18" x14ac:dyDescent="0.45">
      <c r="A431">
        <v>429</v>
      </c>
      <c r="B431" t="s">
        <v>907</v>
      </c>
      <c r="C431" s="1" t="s">
        <v>908</v>
      </c>
      <c r="D431">
        <v>191000</v>
      </c>
      <c r="E431">
        <v>173191</v>
      </c>
      <c r="F431">
        <f t="shared" si="26"/>
        <v>91</v>
      </c>
      <c r="G431" t="s">
        <v>74</v>
      </c>
      <c r="H431">
        <v>2138</v>
      </c>
      <c r="I431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7">
        <f t="shared" si="24"/>
        <v>41680.25</v>
      </c>
      <c r="O431" s="8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s="4" t="str">
        <v>photography books</v>
      </c>
    </row>
    <row r="432" spans="1:20" ht="33" x14ac:dyDescent="0.45">
      <c r="A432">
        <v>430</v>
      </c>
      <c r="B432" t="s">
        <v>909</v>
      </c>
      <c r="C432" s="1" t="s">
        <v>910</v>
      </c>
      <c r="D432">
        <v>8100</v>
      </c>
      <c r="E432">
        <v>5487</v>
      </c>
      <c r="F432">
        <f t="shared" si="26"/>
        <v>68</v>
      </c>
      <c r="G432" t="s">
        <v>14</v>
      </c>
      <c r="H432">
        <v>84</v>
      </c>
      <c r="I432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7">
        <f t="shared" si="24"/>
        <v>43737.208333333328</v>
      </c>
      <c r="O432" s="8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s="4" t="str">
        <v>plays</v>
      </c>
    </row>
    <row r="433" spans="1:20" ht="18" x14ac:dyDescent="0.45">
      <c r="A433">
        <v>431</v>
      </c>
      <c r="B433" t="s">
        <v>911</v>
      </c>
      <c r="C433" s="1" t="s">
        <v>912</v>
      </c>
      <c r="D433">
        <v>5100</v>
      </c>
      <c r="E433">
        <v>9817</v>
      </c>
      <c r="F433">
        <f t="shared" si="26"/>
        <v>192</v>
      </c>
      <c r="G433" t="s">
        <v>20</v>
      </c>
      <c r="H433">
        <v>94</v>
      </c>
      <c r="I433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7">
        <f t="shared" si="24"/>
        <v>43273.208333333328</v>
      </c>
      <c r="O433" s="8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s="4" t="str">
        <v>plays</v>
      </c>
    </row>
    <row r="434" spans="1:20" ht="33" x14ac:dyDescent="0.45">
      <c r="A434">
        <v>432</v>
      </c>
      <c r="B434" t="s">
        <v>913</v>
      </c>
      <c r="C434" s="1" t="s">
        <v>914</v>
      </c>
      <c r="D434">
        <v>7700</v>
      </c>
      <c r="E434">
        <v>6369</v>
      </c>
      <c r="F434">
        <f t="shared" si="26"/>
        <v>83</v>
      </c>
      <c r="G434" t="s">
        <v>14</v>
      </c>
      <c r="H434">
        <v>91</v>
      </c>
      <c r="I434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7">
        <f t="shared" si="24"/>
        <v>41761.208333333336</v>
      </c>
      <c r="O434" s="8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s="4" t="str">
        <v>plays</v>
      </c>
    </row>
    <row r="435" spans="1:20" ht="18" x14ac:dyDescent="0.45">
      <c r="A435">
        <v>433</v>
      </c>
      <c r="B435" t="s">
        <v>915</v>
      </c>
      <c r="C435" s="1" t="s">
        <v>916</v>
      </c>
      <c r="D435">
        <v>121400</v>
      </c>
      <c r="E435">
        <v>65755</v>
      </c>
      <c r="F435">
        <f t="shared" si="26"/>
        <v>54</v>
      </c>
      <c r="G435" t="s">
        <v>14</v>
      </c>
      <c r="H435">
        <v>792</v>
      </c>
      <c r="I435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7">
        <f t="shared" si="24"/>
        <v>41603.25</v>
      </c>
      <c r="O435" s="8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s="4" t="str">
        <v>documentary</v>
      </c>
    </row>
    <row r="436" spans="1:20" ht="18" x14ac:dyDescent="0.45">
      <c r="A436">
        <v>434</v>
      </c>
      <c r="B436" t="s">
        <v>917</v>
      </c>
      <c r="C436" s="1" t="s">
        <v>918</v>
      </c>
      <c r="D436">
        <v>5400</v>
      </c>
      <c r="E436">
        <v>903</v>
      </c>
      <c r="F436">
        <f t="shared" si="26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7">
        <f t="shared" si="24"/>
        <v>42705.25</v>
      </c>
      <c r="O436" s="8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s="4" t="str">
        <v>plays</v>
      </c>
    </row>
    <row r="437" spans="1:20" ht="18" x14ac:dyDescent="0.45">
      <c r="A437">
        <v>435</v>
      </c>
      <c r="B437" t="s">
        <v>919</v>
      </c>
      <c r="C437" s="1" t="s">
        <v>920</v>
      </c>
      <c r="D437">
        <v>152400</v>
      </c>
      <c r="E437">
        <v>178120</v>
      </c>
      <c r="F437">
        <f t="shared" si="26"/>
        <v>117</v>
      </c>
      <c r="G437" t="s">
        <v>20</v>
      </c>
      <c r="H437">
        <v>1713</v>
      </c>
      <c r="I437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7">
        <f t="shared" si="24"/>
        <v>41988.25</v>
      </c>
      <c r="O437" s="8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s="4" t="str">
        <v>plays</v>
      </c>
    </row>
    <row r="438" spans="1:20" ht="18" x14ac:dyDescent="0.45">
      <c r="A438">
        <v>436</v>
      </c>
      <c r="B438" t="s">
        <v>921</v>
      </c>
      <c r="C438" s="1" t="s">
        <v>922</v>
      </c>
      <c r="D438">
        <v>1300</v>
      </c>
      <c r="E438">
        <v>13678</v>
      </c>
      <c r="F438">
        <f t="shared" si="26"/>
        <v>1052</v>
      </c>
      <c r="G438" t="s">
        <v>20</v>
      </c>
      <c r="H438">
        <v>249</v>
      </c>
      <c r="I438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7">
        <f t="shared" si="24"/>
        <v>43575.208333333328</v>
      </c>
      <c r="O438" s="8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s="4" t="str">
        <v>jazz</v>
      </c>
    </row>
    <row r="439" spans="1:20" ht="18" x14ac:dyDescent="0.45">
      <c r="A439">
        <v>437</v>
      </c>
      <c r="B439" t="s">
        <v>923</v>
      </c>
      <c r="C439" s="1" t="s">
        <v>924</v>
      </c>
      <c r="D439">
        <v>8100</v>
      </c>
      <c r="E439">
        <v>9969</v>
      </c>
      <c r="F439">
        <f t="shared" si="26"/>
        <v>123</v>
      </c>
      <c r="G439" t="s">
        <v>20</v>
      </c>
      <c r="H439">
        <v>192</v>
      </c>
      <c r="I439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7">
        <f t="shared" si="24"/>
        <v>42260.208333333328</v>
      </c>
      <c r="O439" s="8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s="4" t="str">
        <v>animation</v>
      </c>
    </row>
    <row r="440" spans="1:20" ht="33" x14ac:dyDescent="0.45">
      <c r="A440">
        <v>438</v>
      </c>
      <c r="B440" t="s">
        <v>925</v>
      </c>
      <c r="C440" s="1" t="s">
        <v>926</v>
      </c>
      <c r="D440">
        <v>8300</v>
      </c>
      <c r="E440">
        <v>14827</v>
      </c>
      <c r="F440">
        <f t="shared" si="26"/>
        <v>179</v>
      </c>
      <c r="G440" t="s">
        <v>20</v>
      </c>
      <c r="H440">
        <v>247</v>
      </c>
      <c r="I440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7">
        <f t="shared" si="24"/>
        <v>41337.25</v>
      </c>
      <c r="O440" s="8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s="4" t="str">
        <v>plays</v>
      </c>
    </row>
    <row r="441" spans="1:20" ht="18" x14ac:dyDescent="0.45">
      <c r="A441">
        <v>439</v>
      </c>
      <c r="B441" t="s">
        <v>927</v>
      </c>
      <c r="C441" s="1" t="s">
        <v>928</v>
      </c>
      <c r="D441">
        <v>28400</v>
      </c>
      <c r="E441">
        <v>100900</v>
      </c>
      <c r="F441">
        <f t="shared" si="26"/>
        <v>355</v>
      </c>
      <c r="G441" t="s">
        <v>20</v>
      </c>
      <c r="H441">
        <v>2293</v>
      </c>
      <c r="I441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7">
        <f t="shared" si="24"/>
        <v>42680.208333333328</v>
      </c>
      <c r="O441" s="8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s="4" t="str">
        <v>science fiction</v>
      </c>
    </row>
    <row r="442" spans="1:20" ht="18" x14ac:dyDescent="0.45">
      <c r="A442">
        <v>440</v>
      </c>
      <c r="B442" t="s">
        <v>929</v>
      </c>
      <c r="C442" s="1" t="s">
        <v>930</v>
      </c>
      <c r="D442">
        <v>102500</v>
      </c>
      <c r="E442">
        <v>165954</v>
      </c>
      <c r="F442">
        <f t="shared" si="26"/>
        <v>162</v>
      </c>
      <c r="G442" t="s">
        <v>20</v>
      </c>
      <c r="H442">
        <v>3131</v>
      </c>
      <c r="I442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7">
        <f t="shared" si="24"/>
        <v>42916.208333333328</v>
      </c>
      <c r="O442" s="8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s="4" t="str">
        <v>television</v>
      </c>
    </row>
    <row r="443" spans="1:20" ht="18" x14ac:dyDescent="0.45">
      <c r="A443">
        <v>441</v>
      </c>
      <c r="B443" t="s">
        <v>931</v>
      </c>
      <c r="C443" s="1" t="s">
        <v>932</v>
      </c>
      <c r="D443">
        <v>7000</v>
      </c>
      <c r="E443">
        <v>1744</v>
      </c>
      <c r="F443">
        <f t="shared" si="26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7">
        <f t="shared" si="24"/>
        <v>41025.208333333336</v>
      </c>
      <c r="O443" s="8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s="4" t="str">
        <v>wearables</v>
      </c>
    </row>
    <row r="444" spans="1:20" ht="18" x14ac:dyDescent="0.45">
      <c r="A444">
        <v>442</v>
      </c>
      <c r="B444" t="s">
        <v>933</v>
      </c>
      <c r="C444" s="1" t="s">
        <v>934</v>
      </c>
      <c r="D444">
        <v>5400</v>
      </c>
      <c r="E444">
        <v>10731</v>
      </c>
      <c r="F444">
        <f t="shared" si="26"/>
        <v>199</v>
      </c>
      <c r="G444" t="s">
        <v>20</v>
      </c>
      <c r="H444">
        <v>143</v>
      </c>
      <c r="I444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7">
        <f t="shared" si="24"/>
        <v>42980.208333333328</v>
      </c>
      <c r="O444" s="8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s="4" t="str">
        <v>plays</v>
      </c>
    </row>
    <row r="445" spans="1:20" ht="18" x14ac:dyDescent="0.45">
      <c r="A445">
        <v>443</v>
      </c>
      <c r="B445" t="s">
        <v>935</v>
      </c>
      <c r="C445" s="1" t="s">
        <v>936</v>
      </c>
      <c r="D445">
        <v>9300</v>
      </c>
      <c r="E445">
        <v>3232</v>
      </c>
      <c r="F445">
        <f t="shared" si="26"/>
        <v>35</v>
      </c>
      <c r="G445" t="s">
        <v>74</v>
      </c>
      <c r="H445">
        <v>90</v>
      </c>
      <c r="I445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7">
        <f t="shared" si="24"/>
        <v>40451.208333333336</v>
      </c>
      <c r="O445" s="8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s="4" t="str">
        <v>plays</v>
      </c>
    </row>
    <row r="446" spans="1:20" ht="18" x14ac:dyDescent="0.45">
      <c r="A446">
        <v>444</v>
      </c>
      <c r="B446" t="s">
        <v>748</v>
      </c>
      <c r="C446" s="1" t="s">
        <v>937</v>
      </c>
      <c r="D446">
        <v>6200</v>
      </c>
      <c r="E446">
        <v>10938</v>
      </c>
      <c r="F446">
        <f t="shared" si="26"/>
        <v>176</v>
      </c>
      <c r="G446" t="s">
        <v>20</v>
      </c>
      <c r="H446">
        <v>296</v>
      </c>
      <c r="I446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7">
        <f t="shared" si="24"/>
        <v>40748.208333333336</v>
      </c>
      <c r="O446" s="8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s="4" t="str">
        <v>indie rock</v>
      </c>
    </row>
    <row r="447" spans="1:20" ht="33" x14ac:dyDescent="0.45">
      <c r="A447">
        <v>445</v>
      </c>
      <c r="B447" t="s">
        <v>938</v>
      </c>
      <c r="C447" s="1" t="s">
        <v>939</v>
      </c>
      <c r="D447">
        <v>2100</v>
      </c>
      <c r="E447">
        <v>10739</v>
      </c>
      <c r="F447">
        <f t="shared" si="26"/>
        <v>511</v>
      </c>
      <c r="G447" t="s">
        <v>20</v>
      </c>
      <c r="H447">
        <v>170</v>
      </c>
      <c r="I447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7">
        <f t="shared" si="24"/>
        <v>40515.25</v>
      </c>
      <c r="O447" s="8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s="4" t="str">
        <v>plays</v>
      </c>
    </row>
    <row r="448" spans="1:20" ht="18" x14ac:dyDescent="0.45">
      <c r="A448">
        <v>446</v>
      </c>
      <c r="B448" t="s">
        <v>940</v>
      </c>
      <c r="C448" s="1" t="s">
        <v>941</v>
      </c>
      <c r="D448">
        <v>6800</v>
      </c>
      <c r="E448">
        <v>5579</v>
      </c>
      <c r="F448">
        <f t="shared" si="26"/>
        <v>82</v>
      </c>
      <c r="G448" t="s">
        <v>14</v>
      </c>
      <c r="H448">
        <v>186</v>
      </c>
      <c r="I448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7">
        <f t="shared" si="24"/>
        <v>41261.25</v>
      </c>
      <c r="O448" s="8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s="4" t="str">
        <v>wearables</v>
      </c>
    </row>
    <row r="449" spans="1:20" ht="33" x14ac:dyDescent="0.45">
      <c r="A449">
        <v>447</v>
      </c>
      <c r="B449" t="s">
        <v>942</v>
      </c>
      <c r="C449" s="1" t="s">
        <v>943</v>
      </c>
      <c r="D449">
        <v>155200</v>
      </c>
      <c r="E449">
        <v>37754</v>
      </c>
      <c r="F449">
        <f t="shared" si="26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7">
        <f t="shared" si="24"/>
        <v>43088.25</v>
      </c>
      <c r="O449" s="8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s="4" t="str">
        <v>television</v>
      </c>
    </row>
    <row r="450" spans="1:20" ht="18" x14ac:dyDescent="0.45">
      <c r="A450">
        <v>448</v>
      </c>
      <c r="B450" t="s">
        <v>944</v>
      </c>
      <c r="C450" s="1" t="s">
        <v>945</v>
      </c>
      <c r="D450">
        <v>89900</v>
      </c>
      <c r="E450">
        <v>45384</v>
      </c>
      <c r="F450">
        <f t="shared" si="26"/>
        <v>50</v>
      </c>
      <c r="G450" t="s">
        <v>14</v>
      </c>
      <c r="H450">
        <v>605</v>
      </c>
      <c r="I450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7">
        <f t="shared" ref="N450:N513" si="28">(((L450/60)/60)/24)+DATE(1970,1,1)</f>
        <v>41378.208333333336</v>
      </c>
      <c r="O450" s="8">
        <f t="shared" ref="O450:O513" si="29">(((M450/60)/60)/24)+DATE(1970,1,1)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s="4" t="str">
        <v>video games</v>
      </c>
    </row>
    <row r="451" spans="1:20" ht="18" x14ac:dyDescent="0.45">
      <c r="A451">
        <v>449</v>
      </c>
      <c r="B451" t="s">
        <v>946</v>
      </c>
      <c r="C451" s="1" t="s">
        <v>947</v>
      </c>
      <c r="D451">
        <v>900</v>
      </c>
      <c r="E451">
        <v>8703</v>
      </c>
      <c r="F451">
        <f t="shared" ref="F451:F514" si="30">ROUND(E451/D451*100,0)</f>
        <v>967</v>
      </c>
      <c r="G451" t="s">
        <v>20</v>
      </c>
      <c r="H451">
        <v>86</v>
      </c>
      <c r="I451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7">
        <f t="shared" si="28"/>
        <v>43530.25</v>
      </c>
      <c r="O451" s="8">
        <f t="shared" si="29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s="4" t="str">
        <v>video games</v>
      </c>
    </row>
    <row r="452" spans="1:20" ht="18" x14ac:dyDescent="0.45">
      <c r="A452">
        <v>450</v>
      </c>
      <c r="B452" t="s">
        <v>948</v>
      </c>
      <c r="C452" s="1" t="s">
        <v>949</v>
      </c>
      <c r="D452">
        <v>100</v>
      </c>
      <c r="E452">
        <v>4</v>
      </c>
      <c r="F452">
        <f t="shared" si="30"/>
        <v>4</v>
      </c>
      <c r="G452" t="s">
        <v>14</v>
      </c>
      <c r="H452">
        <v>1</v>
      </c>
      <c r="I452">
        <f t="shared" ref="I452:I515" si="31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7">
        <f t="shared" si="28"/>
        <v>43394.208333333328</v>
      </c>
      <c r="O452" s="8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s="4" t="str">
        <v>animation</v>
      </c>
    </row>
    <row r="453" spans="1:20" ht="18" x14ac:dyDescent="0.45">
      <c r="A453">
        <v>451</v>
      </c>
      <c r="B453" t="s">
        <v>950</v>
      </c>
      <c r="C453" s="1" t="s">
        <v>951</v>
      </c>
      <c r="D453">
        <v>148400</v>
      </c>
      <c r="E453">
        <v>182302</v>
      </c>
      <c r="F453">
        <f t="shared" si="30"/>
        <v>123</v>
      </c>
      <c r="G453" t="s">
        <v>20</v>
      </c>
      <c r="H453">
        <v>6286</v>
      </c>
      <c r="I453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7">
        <f t="shared" si="28"/>
        <v>42935.208333333328</v>
      </c>
      <c r="O453" s="8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s="4" t="str">
        <v>rock</v>
      </c>
    </row>
    <row r="454" spans="1:20" ht="33" x14ac:dyDescent="0.45">
      <c r="A454">
        <v>452</v>
      </c>
      <c r="B454" t="s">
        <v>952</v>
      </c>
      <c r="C454" s="1" t="s">
        <v>953</v>
      </c>
      <c r="D454">
        <v>4800</v>
      </c>
      <c r="E454">
        <v>3045</v>
      </c>
      <c r="F454">
        <f t="shared" si="30"/>
        <v>63</v>
      </c>
      <c r="G454" t="s">
        <v>14</v>
      </c>
      <c r="H454">
        <v>31</v>
      </c>
      <c r="I454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7">
        <f t="shared" si="28"/>
        <v>40365.208333333336</v>
      </c>
      <c r="O454" s="8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s="4" t="str">
        <v>drama</v>
      </c>
    </row>
    <row r="455" spans="1:20" ht="33" x14ac:dyDescent="0.45">
      <c r="A455">
        <v>453</v>
      </c>
      <c r="B455" t="s">
        <v>954</v>
      </c>
      <c r="C455" s="1" t="s">
        <v>955</v>
      </c>
      <c r="D455">
        <v>182400</v>
      </c>
      <c r="E455">
        <v>102749</v>
      </c>
      <c r="F455">
        <f t="shared" si="30"/>
        <v>56</v>
      </c>
      <c r="G455" t="s">
        <v>14</v>
      </c>
      <c r="H455">
        <v>1181</v>
      </c>
      <c r="I455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7">
        <f t="shared" si="28"/>
        <v>42705.25</v>
      </c>
      <c r="O455" s="8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s="4" t="str">
        <v>science fiction</v>
      </c>
    </row>
    <row r="456" spans="1:20" ht="18" x14ac:dyDescent="0.45">
      <c r="A456">
        <v>454</v>
      </c>
      <c r="B456" t="s">
        <v>956</v>
      </c>
      <c r="C456" s="1" t="s">
        <v>957</v>
      </c>
      <c r="D456">
        <v>4000</v>
      </c>
      <c r="E456">
        <v>1763</v>
      </c>
      <c r="F456">
        <f t="shared" si="30"/>
        <v>44</v>
      </c>
      <c r="G456" t="s">
        <v>14</v>
      </c>
      <c r="H456">
        <v>39</v>
      </c>
      <c r="I456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7">
        <f t="shared" si="28"/>
        <v>41568.208333333336</v>
      </c>
      <c r="O456" s="8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s="4" t="str">
        <v>drama</v>
      </c>
    </row>
    <row r="457" spans="1:20" ht="18" x14ac:dyDescent="0.45">
      <c r="A457">
        <v>455</v>
      </c>
      <c r="B457" t="s">
        <v>958</v>
      </c>
      <c r="C457" s="1" t="s">
        <v>959</v>
      </c>
      <c r="D457">
        <v>116500</v>
      </c>
      <c r="E457">
        <v>137904</v>
      </c>
      <c r="F457">
        <f t="shared" si="30"/>
        <v>118</v>
      </c>
      <c r="G457" t="s">
        <v>20</v>
      </c>
      <c r="H457">
        <v>3727</v>
      </c>
      <c r="I457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7">
        <f t="shared" si="28"/>
        <v>40809.208333333336</v>
      </c>
      <c r="O457" s="8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s="4" t="str">
        <v>plays</v>
      </c>
    </row>
    <row r="458" spans="1:20" ht="33" x14ac:dyDescent="0.45">
      <c r="A458">
        <v>456</v>
      </c>
      <c r="B458" t="s">
        <v>960</v>
      </c>
      <c r="C458" s="1" t="s">
        <v>961</v>
      </c>
      <c r="D458">
        <v>146400</v>
      </c>
      <c r="E458">
        <v>152438</v>
      </c>
      <c r="F458">
        <f t="shared" si="30"/>
        <v>104</v>
      </c>
      <c r="G458" t="s">
        <v>20</v>
      </c>
      <c r="H458">
        <v>1605</v>
      </c>
      <c r="I458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7">
        <f t="shared" si="28"/>
        <v>43141.25</v>
      </c>
      <c r="O458" s="8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s="4" t="str">
        <v>indie rock</v>
      </c>
    </row>
    <row r="459" spans="1:20" ht="18" x14ac:dyDescent="0.45">
      <c r="A459">
        <v>457</v>
      </c>
      <c r="B459" t="s">
        <v>962</v>
      </c>
      <c r="C459" s="1" t="s">
        <v>963</v>
      </c>
      <c r="D459">
        <v>5000</v>
      </c>
      <c r="E459">
        <v>1332</v>
      </c>
      <c r="F459">
        <f t="shared" si="30"/>
        <v>27</v>
      </c>
      <c r="G459" t="s">
        <v>14</v>
      </c>
      <c r="H459">
        <v>46</v>
      </c>
      <c r="I459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7">
        <f t="shared" si="28"/>
        <v>42657.208333333328</v>
      </c>
      <c r="O459" s="8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s="4" t="str">
        <v>plays</v>
      </c>
    </row>
    <row r="460" spans="1:20" ht="18" x14ac:dyDescent="0.45">
      <c r="A460">
        <v>458</v>
      </c>
      <c r="B460" t="s">
        <v>964</v>
      </c>
      <c r="C460" s="1" t="s">
        <v>965</v>
      </c>
      <c r="D460">
        <v>33800</v>
      </c>
      <c r="E460">
        <v>118706</v>
      </c>
      <c r="F460">
        <f t="shared" si="30"/>
        <v>351</v>
      </c>
      <c r="G460" t="s">
        <v>20</v>
      </c>
      <c r="H460">
        <v>2120</v>
      </c>
      <c r="I460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7">
        <f t="shared" si="28"/>
        <v>40265.208333333336</v>
      </c>
      <c r="O460" s="8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s="4" t="str">
        <v>plays</v>
      </c>
    </row>
    <row r="461" spans="1:20" ht="18" x14ac:dyDescent="0.45">
      <c r="A461">
        <v>459</v>
      </c>
      <c r="B461" t="s">
        <v>966</v>
      </c>
      <c r="C461" s="1" t="s">
        <v>967</v>
      </c>
      <c r="D461">
        <v>6300</v>
      </c>
      <c r="E461">
        <v>5674</v>
      </c>
      <c r="F461">
        <f t="shared" si="30"/>
        <v>90</v>
      </c>
      <c r="G461" t="s">
        <v>14</v>
      </c>
      <c r="H461">
        <v>105</v>
      </c>
      <c r="I461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7">
        <f t="shared" si="28"/>
        <v>42001.25</v>
      </c>
      <c r="O461" s="8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s="4" t="str">
        <v>documentary</v>
      </c>
    </row>
    <row r="462" spans="1:20" ht="18" x14ac:dyDescent="0.45">
      <c r="A462">
        <v>460</v>
      </c>
      <c r="B462" t="s">
        <v>968</v>
      </c>
      <c r="C462" s="1" t="s">
        <v>969</v>
      </c>
      <c r="D462">
        <v>2400</v>
      </c>
      <c r="E462">
        <v>4119</v>
      </c>
      <c r="F462">
        <f t="shared" si="30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7">
        <f t="shared" si="28"/>
        <v>40399.208333333336</v>
      </c>
      <c r="O462" s="8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s="4" t="str">
        <v>plays</v>
      </c>
    </row>
    <row r="463" spans="1:20" ht="18" x14ac:dyDescent="0.45">
      <c r="A463">
        <v>461</v>
      </c>
      <c r="B463" t="s">
        <v>970</v>
      </c>
      <c r="C463" s="1" t="s">
        <v>971</v>
      </c>
      <c r="D463">
        <v>98800</v>
      </c>
      <c r="E463">
        <v>139354</v>
      </c>
      <c r="F463">
        <f t="shared" si="30"/>
        <v>141</v>
      </c>
      <c r="G463" t="s">
        <v>20</v>
      </c>
      <c r="H463">
        <v>2080</v>
      </c>
      <c r="I463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7">
        <f t="shared" si="28"/>
        <v>41757.208333333336</v>
      </c>
      <c r="O463" s="8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s="4" t="str">
        <v>drama</v>
      </c>
    </row>
    <row r="464" spans="1:20" ht="18" x14ac:dyDescent="0.45">
      <c r="A464">
        <v>462</v>
      </c>
      <c r="B464" t="s">
        <v>972</v>
      </c>
      <c r="C464" s="1" t="s">
        <v>973</v>
      </c>
      <c r="D464">
        <v>188800</v>
      </c>
      <c r="E464">
        <v>57734</v>
      </c>
      <c r="F464">
        <f t="shared" si="30"/>
        <v>31</v>
      </c>
      <c r="G464" t="s">
        <v>14</v>
      </c>
      <c r="H464">
        <v>535</v>
      </c>
      <c r="I464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7">
        <f t="shared" si="28"/>
        <v>41304.25</v>
      </c>
      <c r="O464" s="8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s="4" t="str">
        <v>mobile games</v>
      </c>
    </row>
    <row r="465" spans="1:20" ht="33" x14ac:dyDescent="0.45">
      <c r="A465">
        <v>463</v>
      </c>
      <c r="B465" t="s">
        <v>974</v>
      </c>
      <c r="C465" s="1" t="s">
        <v>975</v>
      </c>
      <c r="D465">
        <v>134300</v>
      </c>
      <c r="E465">
        <v>145265</v>
      </c>
      <c r="F465">
        <f t="shared" si="30"/>
        <v>108</v>
      </c>
      <c r="G465" t="s">
        <v>20</v>
      </c>
      <c r="H465">
        <v>2105</v>
      </c>
      <c r="I465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7">
        <f t="shared" si="28"/>
        <v>41639.25</v>
      </c>
      <c r="O465" s="8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s="4" t="str">
        <v>animation</v>
      </c>
    </row>
    <row r="466" spans="1:20" ht="18" x14ac:dyDescent="0.45">
      <c r="A466">
        <v>464</v>
      </c>
      <c r="B466" t="s">
        <v>976</v>
      </c>
      <c r="C466" s="1" t="s">
        <v>977</v>
      </c>
      <c r="D466">
        <v>71200</v>
      </c>
      <c r="E466">
        <v>95020</v>
      </c>
      <c r="F466">
        <f t="shared" si="30"/>
        <v>133</v>
      </c>
      <c r="G466" t="s">
        <v>20</v>
      </c>
      <c r="H466">
        <v>2436</v>
      </c>
      <c r="I466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7">
        <f t="shared" si="28"/>
        <v>43142.25</v>
      </c>
      <c r="O466" s="8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s="4" t="str">
        <v>plays</v>
      </c>
    </row>
    <row r="467" spans="1:20" ht="18" x14ac:dyDescent="0.45">
      <c r="A467">
        <v>465</v>
      </c>
      <c r="B467" t="s">
        <v>978</v>
      </c>
      <c r="C467" s="1" t="s">
        <v>979</v>
      </c>
      <c r="D467">
        <v>4700</v>
      </c>
      <c r="E467">
        <v>8829</v>
      </c>
      <c r="F467">
        <f t="shared" si="30"/>
        <v>188</v>
      </c>
      <c r="G467" t="s">
        <v>20</v>
      </c>
      <c r="H467">
        <v>80</v>
      </c>
      <c r="I467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7">
        <f t="shared" si="28"/>
        <v>43127.25</v>
      </c>
      <c r="O467" s="8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s="4" t="str">
        <v>translations</v>
      </c>
    </row>
    <row r="468" spans="1:20" ht="18" x14ac:dyDescent="0.45">
      <c r="A468">
        <v>466</v>
      </c>
      <c r="B468" t="s">
        <v>980</v>
      </c>
      <c r="C468" s="1" t="s">
        <v>981</v>
      </c>
      <c r="D468">
        <v>1200</v>
      </c>
      <c r="E468">
        <v>3984</v>
      </c>
      <c r="F468">
        <f t="shared" si="30"/>
        <v>332</v>
      </c>
      <c r="G468" t="s">
        <v>20</v>
      </c>
      <c r="H468">
        <v>42</v>
      </c>
      <c r="I468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7">
        <f t="shared" si="28"/>
        <v>41409.208333333336</v>
      </c>
      <c r="O468" s="8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s="4" t="str">
        <v>wearables</v>
      </c>
    </row>
    <row r="469" spans="1:20" ht="33" x14ac:dyDescent="0.45">
      <c r="A469">
        <v>467</v>
      </c>
      <c r="B469" t="s">
        <v>982</v>
      </c>
      <c r="C469" s="1" t="s">
        <v>983</v>
      </c>
      <c r="D469">
        <v>1400</v>
      </c>
      <c r="E469">
        <v>8053</v>
      </c>
      <c r="F469">
        <f t="shared" si="30"/>
        <v>575</v>
      </c>
      <c r="G469" t="s">
        <v>20</v>
      </c>
      <c r="H469">
        <v>139</v>
      </c>
      <c r="I469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7">
        <f t="shared" si="28"/>
        <v>42331.25</v>
      </c>
      <c r="O469" s="8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s="4" t="str">
        <v>web</v>
      </c>
    </row>
    <row r="470" spans="1:20" ht="18" x14ac:dyDescent="0.45">
      <c r="A470">
        <v>468</v>
      </c>
      <c r="B470" t="s">
        <v>984</v>
      </c>
      <c r="C470" s="1" t="s">
        <v>985</v>
      </c>
      <c r="D470">
        <v>4000</v>
      </c>
      <c r="E470">
        <v>1620</v>
      </c>
      <c r="F470">
        <f t="shared" si="30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7">
        <f t="shared" si="28"/>
        <v>43569.208333333328</v>
      </c>
      <c r="O470" s="8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s="4" t="str">
        <v>plays</v>
      </c>
    </row>
    <row r="471" spans="1:20" ht="18" x14ac:dyDescent="0.45">
      <c r="A471">
        <v>469</v>
      </c>
      <c r="B471" t="s">
        <v>986</v>
      </c>
      <c r="C471" s="1" t="s">
        <v>987</v>
      </c>
      <c r="D471">
        <v>5600</v>
      </c>
      <c r="E471">
        <v>10328</v>
      </c>
      <c r="F471">
        <f t="shared" si="30"/>
        <v>184</v>
      </c>
      <c r="G471" t="s">
        <v>20</v>
      </c>
      <c r="H471">
        <v>159</v>
      </c>
      <c r="I471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7">
        <f t="shared" si="28"/>
        <v>42142.208333333328</v>
      </c>
      <c r="O471" s="8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s="4" t="str">
        <v>drama</v>
      </c>
    </row>
    <row r="472" spans="1:20" ht="18" x14ac:dyDescent="0.45">
      <c r="A472">
        <v>470</v>
      </c>
      <c r="B472" t="s">
        <v>988</v>
      </c>
      <c r="C472" s="1" t="s">
        <v>989</v>
      </c>
      <c r="D472">
        <v>3600</v>
      </c>
      <c r="E472">
        <v>10289</v>
      </c>
      <c r="F472">
        <f t="shared" si="30"/>
        <v>286</v>
      </c>
      <c r="G472" t="s">
        <v>20</v>
      </c>
      <c r="H472">
        <v>381</v>
      </c>
      <c r="I472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7">
        <f t="shared" si="28"/>
        <v>42716.25</v>
      </c>
      <c r="O472" s="8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s="4" t="str">
        <v>wearables</v>
      </c>
    </row>
    <row r="473" spans="1:20" ht="18" x14ac:dyDescent="0.45">
      <c r="A473">
        <v>471</v>
      </c>
      <c r="B473" t="s">
        <v>446</v>
      </c>
      <c r="C473" s="1" t="s">
        <v>990</v>
      </c>
      <c r="D473">
        <v>3100</v>
      </c>
      <c r="E473">
        <v>9889</v>
      </c>
      <c r="F473">
        <f t="shared" si="30"/>
        <v>319</v>
      </c>
      <c r="G473" t="s">
        <v>20</v>
      </c>
      <c r="H473">
        <v>194</v>
      </c>
      <c r="I473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7">
        <f t="shared" si="28"/>
        <v>41031.208333333336</v>
      </c>
      <c r="O473" s="8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s="4" t="str">
        <v>food trucks</v>
      </c>
    </row>
    <row r="474" spans="1:20" ht="33" x14ac:dyDescent="0.45">
      <c r="A474">
        <v>472</v>
      </c>
      <c r="B474" t="s">
        <v>991</v>
      </c>
      <c r="C474" s="1" t="s">
        <v>992</v>
      </c>
      <c r="D474">
        <v>153800</v>
      </c>
      <c r="E474">
        <v>60342</v>
      </c>
      <c r="F474">
        <f t="shared" si="30"/>
        <v>39</v>
      </c>
      <c r="G474" t="s">
        <v>14</v>
      </c>
      <c r="H474">
        <v>575</v>
      </c>
      <c r="I474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7">
        <f t="shared" si="28"/>
        <v>43535.208333333328</v>
      </c>
      <c r="O474" s="8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s="4" t="str">
        <v>rock</v>
      </c>
    </row>
    <row r="475" spans="1:20" ht="18" x14ac:dyDescent="0.45">
      <c r="A475">
        <v>473</v>
      </c>
      <c r="B475" t="s">
        <v>993</v>
      </c>
      <c r="C475" s="1" t="s">
        <v>994</v>
      </c>
      <c r="D475">
        <v>5000</v>
      </c>
      <c r="E475">
        <v>8907</v>
      </c>
      <c r="F475">
        <f t="shared" si="30"/>
        <v>178</v>
      </c>
      <c r="G475" t="s">
        <v>20</v>
      </c>
      <c r="H475">
        <v>106</v>
      </c>
      <c r="I475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7">
        <f t="shared" si="28"/>
        <v>43277.208333333328</v>
      </c>
      <c r="O475" s="8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s="4" t="str">
        <v>electric music</v>
      </c>
    </row>
    <row r="476" spans="1:20" ht="18" x14ac:dyDescent="0.45">
      <c r="A476">
        <v>474</v>
      </c>
      <c r="B476" t="s">
        <v>995</v>
      </c>
      <c r="C476" s="1" t="s">
        <v>996</v>
      </c>
      <c r="D476">
        <v>4000</v>
      </c>
      <c r="E476">
        <v>14606</v>
      </c>
      <c r="F476">
        <f t="shared" si="30"/>
        <v>365</v>
      </c>
      <c r="G476" t="s">
        <v>20</v>
      </c>
      <c r="H476">
        <v>142</v>
      </c>
      <c r="I476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7">
        <f t="shared" si="28"/>
        <v>41989.25</v>
      </c>
      <c r="O476" s="8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s="4" t="str">
        <v>television</v>
      </c>
    </row>
    <row r="477" spans="1:20" ht="33" x14ac:dyDescent="0.45">
      <c r="A477">
        <v>475</v>
      </c>
      <c r="B477" t="s">
        <v>997</v>
      </c>
      <c r="C477" s="1" t="s">
        <v>998</v>
      </c>
      <c r="D477">
        <v>7400</v>
      </c>
      <c r="E477">
        <v>8432</v>
      </c>
      <c r="F477">
        <f t="shared" si="30"/>
        <v>114</v>
      </c>
      <c r="G477" t="s">
        <v>20</v>
      </c>
      <c r="H477">
        <v>211</v>
      </c>
      <c r="I477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7">
        <f t="shared" si="28"/>
        <v>41450.208333333336</v>
      </c>
      <c r="O477" s="8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s="4" t="str">
        <v>translations</v>
      </c>
    </row>
    <row r="478" spans="1:20" ht="33" x14ac:dyDescent="0.45">
      <c r="A478">
        <v>476</v>
      </c>
      <c r="B478" t="s">
        <v>999</v>
      </c>
      <c r="C478" s="1" t="s">
        <v>1000</v>
      </c>
      <c r="D478">
        <v>191500</v>
      </c>
      <c r="E478">
        <v>57122</v>
      </c>
      <c r="F478">
        <f t="shared" si="30"/>
        <v>30</v>
      </c>
      <c r="G478" t="s">
        <v>14</v>
      </c>
      <c r="H478">
        <v>1120</v>
      </c>
      <c r="I478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7">
        <f t="shared" si="28"/>
        <v>43322.208333333328</v>
      </c>
      <c r="O478" s="8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s="4" t="str">
        <v>fiction</v>
      </c>
    </row>
    <row r="479" spans="1:20" ht="18" x14ac:dyDescent="0.45">
      <c r="A479">
        <v>477</v>
      </c>
      <c r="B479" t="s">
        <v>1001</v>
      </c>
      <c r="C479" s="1" t="s">
        <v>1002</v>
      </c>
      <c r="D479">
        <v>8500</v>
      </c>
      <c r="E479">
        <v>4613</v>
      </c>
      <c r="F479">
        <f t="shared" si="30"/>
        <v>54</v>
      </c>
      <c r="G479" t="s">
        <v>14</v>
      </c>
      <c r="H479">
        <v>113</v>
      </c>
      <c r="I479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7">
        <f t="shared" si="28"/>
        <v>40720.208333333336</v>
      </c>
      <c r="O479" s="8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s="4" t="str">
        <v>science fiction</v>
      </c>
    </row>
    <row r="480" spans="1:20" ht="18" x14ac:dyDescent="0.45">
      <c r="A480">
        <v>478</v>
      </c>
      <c r="B480" t="s">
        <v>1003</v>
      </c>
      <c r="C480" s="1" t="s">
        <v>1004</v>
      </c>
      <c r="D480">
        <v>68800</v>
      </c>
      <c r="E480">
        <v>162603</v>
      </c>
      <c r="F480">
        <f t="shared" si="30"/>
        <v>236</v>
      </c>
      <c r="G480" t="s">
        <v>20</v>
      </c>
      <c r="H480">
        <v>2756</v>
      </c>
      <c r="I480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7">
        <f t="shared" si="28"/>
        <v>42072.208333333328</v>
      </c>
      <c r="O480" s="8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s="4" t="str">
        <v>wearables</v>
      </c>
    </row>
    <row r="481" spans="1:20" ht="18" x14ac:dyDescent="0.45">
      <c r="A481">
        <v>479</v>
      </c>
      <c r="B481" t="s">
        <v>1005</v>
      </c>
      <c r="C481" s="1" t="s">
        <v>1006</v>
      </c>
      <c r="D481">
        <v>2400</v>
      </c>
      <c r="E481">
        <v>12310</v>
      </c>
      <c r="F481">
        <f t="shared" si="30"/>
        <v>513</v>
      </c>
      <c r="G481" t="s">
        <v>20</v>
      </c>
      <c r="H481">
        <v>173</v>
      </c>
      <c r="I481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7">
        <f t="shared" si="28"/>
        <v>42945.208333333328</v>
      </c>
      <c r="O481" s="8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s="4" t="str">
        <v>food trucks</v>
      </c>
    </row>
    <row r="482" spans="1:20" ht="18" x14ac:dyDescent="0.45">
      <c r="A482">
        <v>480</v>
      </c>
      <c r="B482" t="s">
        <v>1007</v>
      </c>
      <c r="C482" s="1" t="s">
        <v>1008</v>
      </c>
      <c r="D482">
        <v>8600</v>
      </c>
      <c r="E482">
        <v>8656</v>
      </c>
      <c r="F482">
        <f t="shared" si="30"/>
        <v>101</v>
      </c>
      <c r="G482" t="s">
        <v>20</v>
      </c>
      <c r="H482">
        <v>87</v>
      </c>
      <c r="I482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7">
        <f t="shared" si="28"/>
        <v>40248.25</v>
      </c>
      <c r="O482" s="8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s="4" t="str">
        <v>photography books</v>
      </c>
    </row>
    <row r="483" spans="1:20" ht="33" x14ac:dyDescent="0.45">
      <c r="A483">
        <v>481</v>
      </c>
      <c r="B483" t="s">
        <v>1009</v>
      </c>
      <c r="C483" s="1" t="s">
        <v>1010</v>
      </c>
      <c r="D483">
        <v>196600</v>
      </c>
      <c r="E483">
        <v>159931</v>
      </c>
      <c r="F483">
        <f t="shared" si="30"/>
        <v>81</v>
      </c>
      <c r="G483" t="s">
        <v>14</v>
      </c>
      <c r="H483">
        <v>1538</v>
      </c>
      <c r="I483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7">
        <f t="shared" si="28"/>
        <v>41913.208333333336</v>
      </c>
      <c r="O483" s="8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s="4" t="str">
        <v>plays</v>
      </c>
    </row>
    <row r="484" spans="1:20" ht="33" x14ac:dyDescent="0.45">
      <c r="A484">
        <v>482</v>
      </c>
      <c r="B484" t="s">
        <v>1011</v>
      </c>
      <c r="C484" s="1" t="s">
        <v>1012</v>
      </c>
      <c r="D484">
        <v>4200</v>
      </c>
      <c r="E484">
        <v>689</v>
      </c>
      <c r="F484">
        <f t="shared" si="30"/>
        <v>16</v>
      </c>
      <c r="G484" t="s">
        <v>14</v>
      </c>
      <c r="H484">
        <v>9</v>
      </c>
      <c r="I484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7">
        <f t="shared" si="28"/>
        <v>40963.25</v>
      </c>
      <c r="O484" s="8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s="4" t="str">
        <v>fiction</v>
      </c>
    </row>
    <row r="485" spans="1:20" ht="18" x14ac:dyDescent="0.45">
      <c r="A485">
        <v>483</v>
      </c>
      <c r="B485" t="s">
        <v>1013</v>
      </c>
      <c r="C485" s="1" t="s">
        <v>1014</v>
      </c>
      <c r="D485">
        <v>91400</v>
      </c>
      <c r="E485">
        <v>48236</v>
      </c>
      <c r="F485">
        <f t="shared" si="30"/>
        <v>53</v>
      </c>
      <c r="G485" t="s">
        <v>14</v>
      </c>
      <c r="H485">
        <v>554</v>
      </c>
      <c r="I485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7">
        <f t="shared" si="28"/>
        <v>43811.25</v>
      </c>
      <c r="O485" s="8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s="4" t="str">
        <v>plays</v>
      </c>
    </row>
    <row r="486" spans="1:20" ht="18" x14ac:dyDescent="0.45">
      <c r="A486">
        <v>484</v>
      </c>
      <c r="B486" t="s">
        <v>1015</v>
      </c>
      <c r="C486" s="1" t="s">
        <v>1016</v>
      </c>
      <c r="D486">
        <v>29600</v>
      </c>
      <c r="E486">
        <v>77021</v>
      </c>
      <c r="F486">
        <f t="shared" si="30"/>
        <v>260</v>
      </c>
      <c r="G486" t="s">
        <v>20</v>
      </c>
      <c r="H486">
        <v>1572</v>
      </c>
      <c r="I486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7">
        <f t="shared" si="28"/>
        <v>41855.208333333336</v>
      </c>
      <c r="O486" s="8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s="4" t="str">
        <v>food trucks</v>
      </c>
    </row>
    <row r="487" spans="1:20" ht="33" x14ac:dyDescent="0.45">
      <c r="A487">
        <v>485</v>
      </c>
      <c r="B487" t="s">
        <v>1017</v>
      </c>
      <c r="C487" s="1" t="s">
        <v>1018</v>
      </c>
      <c r="D487">
        <v>90600</v>
      </c>
      <c r="E487">
        <v>27844</v>
      </c>
      <c r="F487">
        <f t="shared" si="30"/>
        <v>31</v>
      </c>
      <c r="G487" t="s">
        <v>14</v>
      </c>
      <c r="H487">
        <v>648</v>
      </c>
      <c r="I487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7">
        <f t="shared" si="28"/>
        <v>43626.208333333328</v>
      </c>
      <c r="O487" s="8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s="4" t="str">
        <v>plays</v>
      </c>
    </row>
    <row r="488" spans="1:20" ht="33" x14ac:dyDescent="0.45">
      <c r="A488">
        <v>486</v>
      </c>
      <c r="B488" t="s">
        <v>1019</v>
      </c>
      <c r="C488" s="1" t="s">
        <v>1020</v>
      </c>
      <c r="D488">
        <v>5200</v>
      </c>
      <c r="E488">
        <v>702</v>
      </c>
      <c r="F488">
        <f t="shared" si="30"/>
        <v>14</v>
      </c>
      <c r="G488" t="s">
        <v>14</v>
      </c>
      <c r="H488">
        <v>21</v>
      </c>
      <c r="I488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7">
        <f t="shared" si="28"/>
        <v>43168.25</v>
      </c>
      <c r="O488" s="8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s="4" t="str">
        <v>translations</v>
      </c>
    </row>
    <row r="489" spans="1:20" ht="18" x14ac:dyDescent="0.45">
      <c r="A489">
        <v>487</v>
      </c>
      <c r="B489" t="s">
        <v>1021</v>
      </c>
      <c r="C489" s="1" t="s">
        <v>1022</v>
      </c>
      <c r="D489">
        <v>110300</v>
      </c>
      <c r="E489">
        <v>197024</v>
      </c>
      <c r="F489">
        <f t="shared" si="30"/>
        <v>179</v>
      </c>
      <c r="G489" t="s">
        <v>20</v>
      </c>
      <c r="H489">
        <v>2346</v>
      </c>
      <c r="I489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7">
        <f t="shared" si="28"/>
        <v>42845.208333333328</v>
      </c>
      <c r="O489" s="8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s="4" t="str">
        <v>plays</v>
      </c>
    </row>
    <row r="490" spans="1:20" ht="18" x14ac:dyDescent="0.45">
      <c r="A490">
        <v>488</v>
      </c>
      <c r="B490" t="s">
        <v>1023</v>
      </c>
      <c r="C490" s="1" t="s">
        <v>1024</v>
      </c>
      <c r="D490">
        <v>5300</v>
      </c>
      <c r="E490">
        <v>11663</v>
      </c>
      <c r="F490">
        <f t="shared" si="30"/>
        <v>220</v>
      </c>
      <c r="G490" t="s">
        <v>20</v>
      </c>
      <c r="H490">
        <v>115</v>
      </c>
      <c r="I490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7">
        <f t="shared" si="28"/>
        <v>42403.25</v>
      </c>
      <c r="O490" s="8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s="4" t="str">
        <v>plays</v>
      </c>
    </row>
    <row r="491" spans="1:20" ht="18" x14ac:dyDescent="0.45">
      <c r="A491">
        <v>489</v>
      </c>
      <c r="B491" t="s">
        <v>1025</v>
      </c>
      <c r="C491" s="1" t="s">
        <v>1026</v>
      </c>
      <c r="D491">
        <v>9200</v>
      </c>
      <c r="E491">
        <v>9339</v>
      </c>
      <c r="F491">
        <f t="shared" si="30"/>
        <v>102</v>
      </c>
      <c r="G491" t="s">
        <v>20</v>
      </c>
      <c r="H491">
        <v>85</v>
      </c>
      <c r="I491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7">
        <f t="shared" si="28"/>
        <v>40406.208333333336</v>
      </c>
      <c r="O491" s="8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s="4" t="str">
        <v>wearables</v>
      </c>
    </row>
    <row r="492" spans="1:20" ht="33" x14ac:dyDescent="0.45">
      <c r="A492">
        <v>490</v>
      </c>
      <c r="B492" t="s">
        <v>1027</v>
      </c>
      <c r="C492" s="1" t="s">
        <v>1028</v>
      </c>
      <c r="D492">
        <v>2400</v>
      </c>
      <c r="E492">
        <v>4596</v>
      </c>
      <c r="F492">
        <f t="shared" si="30"/>
        <v>192</v>
      </c>
      <c r="G492" t="s">
        <v>20</v>
      </c>
      <c r="H492">
        <v>144</v>
      </c>
      <c r="I492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7">
        <f t="shared" si="28"/>
        <v>43786.25</v>
      </c>
      <c r="O492" s="8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s="4" t="str">
        <v>audio</v>
      </c>
    </row>
    <row r="493" spans="1:20" ht="33" x14ac:dyDescent="0.45">
      <c r="A493">
        <v>491</v>
      </c>
      <c r="B493" t="s">
        <v>1030</v>
      </c>
      <c r="C493" s="1" t="s">
        <v>1031</v>
      </c>
      <c r="D493">
        <v>56800</v>
      </c>
      <c r="E493">
        <v>173437</v>
      </c>
      <c r="F493">
        <f t="shared" si="30"/>
        <v>305</v>
      </c>
      <c r="G493" t="s">
        <v>20</v>
      </c>
      <c r="H493">
        <v>2443</v>
      </c>
      <c r="I493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7">
        <f t="shared" si="28"/>
        <v>41456.208333333336</v>
      </c>
      <c r="O493" s="8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s="4" t="str">
        <v>food trucks</v>
      </c>
    </row>
    <row r="494" spans="1:20" ht="18" x14ac:dyDescent="0.45">
      <c r="A494">
        <v>492</v>
      </c>
      <c r="B494" t="s">
        <v>1032</v>
      </c>
      <c r="C494" s="1" t="s">
        <v>1033</v>
      </c>
      <c r="D494">
        <v>191000</v>
      </c>
      <c r="E494">
        <v>45831</v>
      </c>
      <c r="F494">
        <f t="shared" si="30"/>
        <v>24</v>
      </c>
      <c r="G494" t="s">
        <v>74</v>
      </c>
      <c r="H494">
        <v>595</v>
      </c>
      <c r="I494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7">
        <f t="shared" si="28"/>
        <v>40336.208333333336</v>
      </c>
      <c r="O494" s="8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s="4" t="str">
        <v>shorts</v>
      </c>
    </row>
    <row r="495" spans="1:20" ht="18" x14ac:dyDescent="0.45">
      <c r="A495">
        <v>493</v>
      </c>
      <c r="B495" t="s">
        <v>1034</v>
      </c>
      <c r="C495" s="1" t="s">
        <v>1035</v>
      </c>
      <c r="D495">
        <v>900</v>
      </c>
      <c r="E495">
        <v>6514</v>
      </c>
      <c r="F495">
        <f t="shared" si="30"/>
        <v>724</v>
      </c>
      <c r="G495" t="s">
        <v>20</v>
      </c>
      <c r="H495">
        <v>64</v>
      </c>
      <c r="I495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7">
        <f t="shared" si="28"/>
        <v>43645.208333333328</v>
      </c>
      <c r="O495" s="8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s="4" t="str">
        <v>photography books</v>
      </c>
    </row>
    <row r="496" spans="1:20" ht="33" x14ac:dyDescent="0.45">
      <c r="A496">
        <v>494</v>
      </c>
      <c r="B496" t="s">
        <v>1036</v>
      </c>
      <c r="C496" s="1" t="s">
        <v>1037</v>
      </c>
      <c r="D496">
        <v>2500</v>
      </c>
      <c r="E496">
        <v>13684</v>
      </c>
      <c r="F496">
        <f t="shared" si="30"/>
        <v>547</v>
      </c>
      <c r="G496" t="s">
        <v>20</v>
      </c>
      <c r="H496">
        <v>268</v>
      </c>
      <c r="I496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7">
        <f t="shared" si="28"/>
        <v>40990.208333333336</v>
      </c>
      <c r="O496" s="8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s="4" t="str">
        <v>wearables</v>
      </c>
    </row>
    <row r="497" spans="1:20" ht="18" x14ac:dyDescent="0.45">
      <c r="A497">
        <v>495</v>
      </c>
      <c r="B497" t="s">
        <v>1038</v>
      </c>
      <c r="C497" s="1" t="s">
        <v>1039</v>
      </c>
      <c r="D497">
        <v>3200</v>
      </c>
      <c r="E497">
        <v>13264</v>
      </c>
      <c r="F497">
        <f t="shared" si="30"/>
        <v>415</v>
      </c>
      <c r="G497" t="s">
        <v>20</v>
      </c>
      <c r="H497">
        <v>195</v>
      </c>
      <c r="I497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7">
        <f t="shared" si="28"/>
        <v>41800.208333333336</v>
      </c>
      <c r="O497" s="8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s="4" t="str">
        <v>plays</v>
      </c>
    </row>
    <row r="498" spans="1:20" ht="18" x14ac:dyDescent="0.45">
      <c r="A498">
        <v>496</v>
      </c>
      <c r="B498" t="s">
        <v>1040</v>
      </c>
      <c r="C498" s="1" t="s">
        <v>1041</v>
      </c>
      <c r="D498">
        <v>183800</v>
      </c>
      <c r="E498">
        <v>1667</v>
      </c>
      <c r="F498">
        <f t="shared" si="30"/>
        <v>1</v>
      </c>
      <c r="G498" t="s">
        <v>14</v>
      </c>
      <c r="H498">
        <v>54</v>
      </c>
      <c r="I498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7">
        <f t="shared" si="28"/>
        <v>42876.208333333328</v>
      </c>
      <c r="O498" s="8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s="4" t="str">
        <v>animation</v>
      </c>
    </row>
    <row r="499" spans="1:20" ht="18" x14ac:dyDescent="0.45">
      <c r="A499">
        <v>497</v>
      </c>
      <c r="B499" t="s">
        <v>1042</v>
      </c>
      <c r="C499" s="1" t="s">
        <v>1043</v>
      </c>
      <c r="D499">
        <v>9800</v>
      </c>
      <c r="E499">
        <v>3349</v>
      </c>
      <c r="F499">
        <f t="shared" si="30"/>
        <v>34</v>
      </c>
      <c r="G499" t="s">
        <v>14</v>
      </c>
      <c r="H499">
        <v>120</v>
      </c>
      <c r="I499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7">
        <f t="shared" si="28"/>
        <v>42724.25</v>
      </c>
      <c r="O499" s="8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s="4" t="str">
        <v>wearables</v>
      </c>
    </row>
    <row r="500" spans="1:20" ht="18" x14ac:dyDescent="0.45">
      <c r="A500">
        <v>498</v>
      </c>
      <c r="B500" t="s">
        <v>1044</v>
      </c>
      <c r="C500" s="1" t="s">
        <v>1045</v>
      </c>
      <c r="D500">
        <v>193400</v>
      </c>
      <c r="E500">
        <v>46317</v>
      </c>
      <c r="F500">
        <f t="shared" si="30"/>
        <v>24</v>
      </c>
      <c r="G500" t="s">
        <v>14</v>
      </c>
      <c r="H500">
        <v>579</v>
      </c>
      <c r="I500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7">
        <f t="shared" si="28"/>
        <v>42005.25</v>
      </c>
      <c r="O500" s="8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s="4" t="str">
        <v>web</v>
      </c>
    </row>
    <row r="501" spans="1:20" ht="33" x14ac:dyDescent="0.45">
      <c r="A501">
        <v>499</v>
      </c>
      <c r="B501" t="s">
        <v>1046</v>
      </c>
      <c r="C501" s="1" t="s">
        <v>1047</v>
      </c>
      <c r="D501">
        <v>163800</v>
      </c>
      <c r="E501">
        <v>78743</v>
      </c>
      <c r="F501">
        <f t="shared" si="30"/>
        <v>48</v>
      </c>
      <c r="G501" t="s">
        <v>14</v>
      </c>
      <c r="H501">
        <v>2072</v>
      </c>
      <c r="I501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7">
        <f t="shared" si="28"/>
        <v>42444.208333333328</v>
      </c>
      <c r="O501" s="8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s="4" t="str">
        <v>documentary</v>
      </c>
    </row>
    <row r="502" spans="1:20" ht="18" x14ac:dyDescent="0.45">
      <c r="A502">
        <v>500</v>
      </c>
      <c r="B502" t="s">
        <v>1048</v>
      </c>
      <c r="C502" s="1" t="s">
        <v>1049</v>
      </c>
      <c r="D502">
        <v>100</v>
      </c>
      <c r="E502">
        <v>0</v>
      </c>
      <c r="F502">
        <f t="shared" si="30"/>
        <v>0</v>
      </c>
      <c r="G502" t="s">
        <v>14</v>
      </c>
      <c r="H502">
        <v>0</v>
      </c>
      <c r="I502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7">
        <f t="shared" si="28"/>
        <v>41395.208333333336</v>
      </c>
      <c r="O502" s="8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s="4" t="str">
        <v>plays</v>
      </c>
    </row>
    <row r="503" spans="1:20" ht="18" x14ac:dyDescent="0.45">
      <c r="A503">
        <v>501</v>
      </c>
      <c r="B503" t="s">
        <v>1050</v>
      </c>
      <c r="C503" s="1" t="s">
        <v>1051</v>
      </c>
      <c r="D503">
        <v>153600</v>
      </c>
      <c r="E503">
        <v>107743</v>
      </c>
      <c r="F503">
        <f t="shared" si="30"/>
        <v>70</v>
      </c>
      <c r="G503" t="s">
        <v>14</v>
      </c>
      <c r="H503">
        <v>1796</v>
      </c>
      <c r="I503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7">
        <f t="shared" si="28"/>
        <v>41345.208333333336</v>
      </c>
      <c r="O503" s="8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s="4" t="str">
        <v>documentary</v>
      </c>
    </row>
    <row r="504" spans="1:20" ht="18" x14ac:dyDescent="0.45">
      <c r="A504">
        <v>502</v>
      </c>
      <c r="B504" t="s">
        <v>477</v>
      </c>
      <c r="C504" s="1" t="s">
        <v>1052</v>
      </c>
      <c r="D504">
        <v>1300</v>
      </c>
      <c r="E504">
        <v>6889</v>
      </c>
      <c r="F504">
        <f t="shared" si="30"/>
        <v>530</v>
      </c>
      <c r="G504" t="s">
        <v>20</v>
      </c>
      <c r="H504">
        <v>186</v>
      </c>
      <c r="I504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7">
        <f t="shared" si="28"/>
        <v>41117.208333333336</v>
      </c>
      <c r="O504" s="8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s="4" t="str">
        <v>video games</v>
      </c>
    </row>
    <row r="505" spans="1:20" ht="33" x14ac:dyDescent="0.45">
      <c r="A505">
        <v>503</v>
      </c>
      <c r="B505" t="s">
        <v>1053</v>
      </c>
      <c r="C505" s="1" t="s">
        <v>1054</v>
      </c>
      <c r="D505">
        <v>25500</v>
      </c>
      <c r="E505">
        <v>45983</v>
      </c>
      <c r="F505">
        <f t="shared" si="30"/>
        <v>180</v>
      </c>
      <c r="G505" t="s">
        <v>20</v>
      </c>
      <c r="H505">
        <v>460</v>
      </c>
      <c r="I505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7">
        <f t="shared" si="28"/>
        <v>42186.208333333328</v>
      </c>
      <c r="O505" s="8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s="4" t="str">
        <v>drama</v>
      </c>
    </row>
    <row r="506" spans="1:20" ht="18" x14ac:dyDescent="0.45">
      <c r="A506">
        <v>504</v>
      </c>
      <c r="B506" t="s">
        <v>1055</v>
      </c>
      <c r="C506" s="1" t="s">
        <v>1056</v>
      </c>
      <c r="D506">
        <v>7500</v>
      </c>
      <c r="E506">
        <v>6924</v>
      </c>
      <c r="F506">
        <f t="shared" si="30"/>
        <v>92</v>
      </c>
      <c r="G506" t="s">
        <v>14</v>
      </c>
      <c r="H506">
        <v>62</v>
      </c>
      <c r="I506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7">
        <f t="shared" si="28"/>
        <v>42142.208333333328</v>
      </c>
      <c r="O506" s="8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s="4" t="str">
        <v>rock</v>
      </c>
    </row>
    <row r="507" spans="1:20" ht="18" x14ac:dyDescent="0.45">
      <c r="A507">
        <v>505</v>
      </c>
      <c r="B507" t="s">
        <v>1057</v>
      </c>
      <c r="C507" s="1" t="s">
        <v>1058</v>
      </c>
      <c r="D507">
        <v>89900</v>
      </c>
      <c r="E507">
        <v>12497</v>
      </c>
      <c r="F507">
        <f t="shared" si="30"/>
        <v>14</v>
      </c>
      <c r="G507" t="s">
        <v>14</v>
      </c>
      <c r="H507">
        <v>347</v>
      </c>
      <c r="I507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7">
        <f t="shared" si="28"/>
        <v>41341.25</v>
      </c>
      <c r="O507" s="8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s="4" t="str">
        <v>radio &amp; podcasts</v>
      </c>
    </row>
    <row r="508" spans="1:20" ht="18" x14ac:dyDescent="0.45">
      <c r="A508">
        <v>506</v>
      </c>
      <c r="B508" t="s">
        <v>1059</v>
      </c>
      <c r="C508" s="1" t="s">
        <v>1060</v>
      </c>
      <c r="D508">
        <v>18000</v>
      </c>
      <c r="E508">
        <v>166874</v>
      </c>
      <c r="F508">
        <f t="shared" si="30"/>
        <v>927</v>
      </c>
      <c r="G508" t="s">
        <v>20</v>
      </c>
      <c r="H508">
        <v>2528</v>
      </c>
      <c r="I508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7">
        <f t="shared" si="28"/>
        <v>43062.25</v>
      </c>
      <c r="O508" s="8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s="4" t="str">
        <v>plays</v>
      </c>
    </row>
    <row r="509" spans="1:20" ht="33" x14ac:dyDescent="0.45">
      <c r="A509">
        <v>507</v>
      </c>
      <c r="B509" t="s">
        <v>1061</v>
      </c>
      <c r="C509" s="1" t="s">
        <v>1062</v>
      </c>
      <c r="D509">
        <v>2100</v>
      </c>
      <c r="E509">
        <v>837</v>
      </c>
      <c r="F509">
        <f t="shared" si="30"/>
        <v>40</v>
      </c>
      <c r="G509" t="s">
        <v>14</v>
      </c>
      <c r="H509">
        <v>19</v>
      </c>
      <c r="I509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7">
        <f t="shared" si="28"/>
        <v>41373.208333333336</v>
      </c>
      <c r="O509" s="8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s="4" t="str">
        <v>web</v>
      </c>
    </row>
    <row r="510" spans="1:20" ht="18" x14ac:dyDescent="0.45">
      <c r="A510">
        <v>508</v>
      </c>
      <c r="B510" t="s">
        <v>1063</v>
      </c>
      <c r="C510" s="1" t="s">
        <v>1064</v>
      </c>
      <c r="D510">
        <v>172700</v>
      </c>
      <c r="E510">
        <v>193820</v>
      </c>
      <c r="F510">
        <f t="shared" si="30"/>
        <v>112</v>
      </c>
      <c r="G510" t="s">
        <v>20</v>
      </c>
      <c r="H510">
        <v>3657</v>
      </c>
      <c r="I510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7">
        <f t="shared" si="28"/>
        <v>43310.208333333328</v>
      </c>
      <c r="O510" s="8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s="4" t="str">
        <v>plays</v>
      </c>
    </row>
    <row r="511" spans="1:20" ht="18" x14ac:dyDescent="0.45">
      <c r="A511">
        <v>509</v>
      </c>
      <c r="B511" t="s">
        <v>398</v>
      </c>
      <c r="C511" s="1" t="s">
        <v>1065</v>
      </c>
      <c r="D511">
        <v>168500</v>
      </c>
      <c r="E511">
        <v>119510</v>
      </c>
      <c r="F511">
        <f t="shared" si="30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7">
        <f t="shared" si="28"/>
        <v>41034.208333333336</v>
      </c>
      <c r="O511" s="8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s="4" t="str">
        <v>plays</v>
      </c>
    </row>
    <row r="512" spans="1:20" ht="18" x14ac:dyDescent="0.45">
      <c r="A512">
        <v>510</v>
      </c>
      <c r="B512" t="s">
        <v>1066</v>
      </c>
      <c r="C512" s="1" t="s">
        <v>1067</v>
      </c>
      <c r="D512">
        <v>7800</v>
      </c>
      <c r="E512">
        <v>9289</v>
      </c>
      <c r="F512">
        <f t="shared" si="30"/>
        <v>119</v>
      </c>
      <c r="G512" t="s">
        <v>20</v>
      </c>
      <c r="H512">
        <v>131</v>
      </c>
      <c r="I512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7">
        <f t="shared" si="28"/>
        <v>43251.208333333328</v>
      </c>
      <c r="O512" s="8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s="4" t="str">
        <v>drama</v>
      </c>
    </row>
    <row r="513" spans="1:20" ht="18" x14ac:dyDescent="0.45">
      <c r="A513">
        <v>511</v>
      </c>
      <c r="B513" t="s">
        <v>1068</v>
      </c>
      <c r="C513" s="1" t="s">
        <v>1069</v>
      </c>
      <c r="D513">
        <v>147800</v>
      </c>
      <c r="E513">
        <v>35498</v>
      </c>
      <c r="F513">
        <f t="shared" si="30"/>
        <v>24</v>
      </c>
      <c r="G513" t="s">
        <v>14</v>
      </c>
      <c r="H513">
        <v>362</v>
      </c>
      <c r="I513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7">
        <f t="shared" si="28"/>
        <v>43671.208333333328</v>
      </c>
      <c r="O513" s="8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s="4" t="str">
        <v>plays</v>
      </c>
    </row>
    <row r="514" spans="1:20" ht="18" x14ac:dyDescent="0.45">
      <c r="A514">
        <v>512</v>
      </c>
      <c r="B514" t="s">
        <v>1070</v>
      </c>
      <c r="C514" s="1" t="s">
        <v>1071</v>
      </c>
      <c r="D514">
        <v>9100</v>
      </c>
      <c r="E514">
        <v>12678</v>
      </c>
      <c r="F514">
        <f t="shared" si="30"/>
        <v>139</v>
      </c>
      <c r="G514" t="s">
        <v>20</v>
      </c>
      <c r="H514">
        <v>239</v>
      </c>
      <c r="I514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7">
        <f t="shared" ref="N514:N577" si="32">(((L514/60)/60)/24)+DATE(1970,1,1)</f>
        <v>41825.208333333336</v>
      </c>
      <c r="O514" s="8">
        <f t="shared" ref="O514:O577" si="33">(((M514/60)/60)/24)+DATE(1970,1,1)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s="4" t="str">
        <v>video games</v>
      </c>
    </row>
    <row r="515" spans="1:20" ht="18" x14ac:dyDescent="0.45">
      <c r="A515">
        <v>513</v>
      </c>
      <c r="B515" t="s">
        <v>1072</v>
      </c>
      <c r="C515" s="1" t="s">
        <v>1073</v>
      </c>
      <c r="D515">
        <v>8300</v>
      </c>
      <c r="E515">
        <v>3260</v>
      </c>
      <c r="F515">
        <f t="shared" ref="F515:F578" si="34">ROUND(E515/D515*100,0)</f>
        <v>39</v>
      </c>
      <c r="G515" t="s">
        <v>74</v>
      </c>
      <c r="H515">
        <v>35</v>
      </c>
      <c r="I515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7">
        <f t="shared" si="32"/>
        <v>40430.208333333336</v>
      </c>
      <c r="O515" s="8">
        <f t="shared" si="33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s="4" t="str">
        <v>television</v>
      </c>
    </row>
    <row r="516" spans="1:20" ht="18" x14ac:dyDescent="0.45">
      <c r="A516">
        <v>514</v>
      </c>
      <c r="B516" t="s">
        <v>1074</v>
      </c>
      <c r="C516" s="1" t="s">
        <v>1075</v>
      </c>
      <c r="D516">
        <v>138700</v>
      </c>
      <c r="E516">
        <v>31123</v>
      </c>
      <c r="F516">
        <f t="shared" si="34"/>
        <v>22</v>
      </c>
      <c r="G516" t="s">
        <v>74</v>
      </c>
      <c r="H516">
        <v>528</v>
      </c>
      <c r="I516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7">
        <f t="shared" si="32"/>
        <v>41614.25</v>
      </c>
      <c r="O516" s="8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s="4" t="str">
        <v>rock</v>
      </c>
    </row>
    <row r="517" spans="1:20" ht="18" x14ac:dyDescent="0.45">
      <c r="A517">
        <v>515</v>
      </c>
      <c r="B517" t="s">
        <v>1076</v>
      </c>
      <c r="C517" s="1" t="s">
        <v>1077</v>
      </c>
      <c r="D517">
        <v>8600</v>
      </c>
      <c r="E517">
        <v>4797</v>
      </c>
      <c r="F517">
        <f t="shared" si="34"/>
        <v>56</v>
      </c>
      <c r="G517" t="s">
        <v>14</v>
      </c>
      <c r="H517">
        <v>133</v>
      </c>
      <c r="I517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7">
        <f t="shared" si="32"/>
        <v>40900.25</v>
      </c>
      <c r="O517" s="8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s="4" t="str">
        <v>plays</v>
      </c>
    </row>
    <row r="518" spans="1:20" ht="18" x14ac:dyDescent="0.45">
      <c r="A518">
        <v>516</v>
      </c>
      <c r="B518" t="s">
        <v>1078</v>
      </c>
      <c r="C518" s="1" t="s">
        <v>1079</v>
      </c>
      <c r="D518">
        <v>125400</v>
      </c>
      <c r="E518">
        <v>53324</v>
      </c>
      <c r="F518">
        <f t="shared" si="34"/>
        <v>43</v>
      </c>
      <c r="G518" t="s">
        <v>14</v>
      </c>
      <c r="H518">
        <v>846</v>
      </c>
      <c r="I518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7">
        <f t="shared" si="32"/>
        <v>40396.208333333336</v>
      </c>
      <c r="O518" s="8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s="4" t="str">
        <v>nonfiction</v>
      </c>
    </row>
    <row r="519" spans="1:20" ht="18" x14ac:dyDescent="0.45">
      <c r="A519">
        <v>517</v>
      </c>
      <c r="B519" t="s">
        <v>1080</v>
      </c>
      <c r="C519" s="1" t="s">
        <v>1081</v>
      </c>
      <c r="D519">
        <v>5900</v>
      </c>
      <c r="E519">
        <v>6608</v>
      </c>
      <c r="F519">
        <f t="shared" si="34"/>
        <v>112</v>
      </c>
      <c r="G519" t="s">
        <v>20</v>
      </c>
      <c r="H519">
        <v>78</v>
      </c>
      <c r="I519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7">
        <f t="shared" si="32"/>
        <v>42860.208333333328</v>
      </c>
      <c r="O519" s="8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s="4" t="str">
        <v>food trucks</v>
      </c>
    </row>
    <row r="520" spans="1:20" ht="33" x14ac:dyDescent="0.45">
      <c r="A520">
        <v>518</v>
      </c>
      <c r="B520" t="s">
        <v>1082</v>
      </c>
      <c r="C520" s="1" t="s">
        <v>1083</v>
      </c>
      <c r="D520">
        <v>8800</v>
      </c>
      <c r="E520">
        <v>622</v>
      </c>
      <c r="F520">
        <f t="shared" si="34"/>
        <v>7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7">
        <f t="shared" si="32"/>
        <v>43154.25</v>
      </c>
      <c r="O520" s="8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s="4" t="str">
        <v>animation</v>
      </c>
    </row>
    <row r="521" spans="1:20" ht="18" x14ac:dyDescent="0.45">
      <c r="A521">
        <v>519</v>
      </c>
      <c r="B521" t="s">
        <v>1084</v>
      </c>
      <c r="C521" s="1" t="s">
        <v>1085</v>
      </c>
      <c r="D521">
        <v>177700</v>
      </c>
      <c r="E521">
        <v>180802</v>
      </c>
      <c r="F521">
        <f t="shared" si="34"/>
        <v>102</v>
      </c>
      <c r="G521" t="s">
        <v>20</v>
      </c>
      <c r="H521">
        <v>1773</v>
      </c>
      <c r="I521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7">
        <f t="shared" si="32"/>
        <v>42012.25</v>
      </c>
      <c r="O521" s="8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s="4" t="str">
        <v>rock</v>
      </c>
    </row>
    <row r="522" spans="1:20" ht="18" x14ac:dyDescent="0.45">
      <c r="A522">
        <v>520</v>
      </c>
      <c r="B522" t="s">
        <v>1086</v>
      </c>
      <c r="C522" s="1" t="s">
        <v>1087</v>
      </c>
      <c r="D522">
        <v>800</v>
      </c>
      <c r="E522">
        <v>3406</v>
      </c>
      <c r="F522">
        <f t="shared" si="34"/>
        <v>426</v>
      </c>
      <c r="G522" t="s">
        <v>20</v>
      </c>
      <c r="H522">
        <v>32</v>
      </c>
      <c r="I522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7">
        <f t="shared" si="32"/>
        <v>43574.208333333328</v>
      </c>
      <c r="O522" s="8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s="4" t="str">
        <v>plays</v>
      </c>
    </row>
    <row r="523" spans="1:20" ht="18" x14ac:dyDescent="0.45">
      <c r="A523">
        <v>521</v>
      </c>
      <c r="B523" t="s">
        <v>1088</v>
      </c>
      <c r="C523" s="1" t="s">
        <v>141</v>
      </c>
      <c r="D523">
        <v>7600</v>
      </c>
      <c r="E523">
        <v>11061</v>
      </c>
      <c r="F523">
        <f t="shared" si="34"/>
        <v>146</v>
      </c>
      <c r="G523" t="s">
        <v>20</v>
      </c>
      <c r="H523">
        <v>369</v>
      </c>
      <c r="I523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7">
        <f t="shared" si="32"/>
        <v>42605.208333333328</v>
      </c>
      <c r="O523" s="8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s="4" t="str">
        <v>drama</v>
      </c>
    </row>
    <row r="524" spans="1:20" ht="33" x14ac:dyDescent="0.45">
      <c r="A524">
        <v>522</v>
      </c>
      <c r="B524" t="s">
        <v>1089</v>
      </c>
      <c r="C524" s="1" t="s">
        <v>1090</v>
      </c>
      <c r="D524">
        <v>50500</v>
      </c>
      <c r="E524">
        <v>16389</v>
      </c>
      <c r="F524">
        <f t="shared" si="34"/>
        <v>32</v>
      </c>
      <c r="G524" t="s">
        <v>14</v>
      </c>
      <c r="H524">
        <v>191</v>
      </c>
      <c r="I524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7">
        <f t="shared" si="32"/>
        <v>41093.208333333336</v>
      </c>
      <c r="O524" s="8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s="4" t="str">
        <v>shorts</v>
      </c>
    </row>
    <row r="525" spans="1:20" ht="18" x14ac:dyDescent="0.45">
      <c r="A525">
        <v>523</v>
      </c>
      <c r="B525" t="s">
        <v>1091</v>
      </c>
      <c r="C525" s="1" t="s">
        <v>1092</v>
      </c>
      <c r="D525">
        <v>900</v>
      </c>
      <c r="E525">
        <v>6303</v>
      </c>
      <c r="F525">
        <f t="shared" si="34"/>
        <v>700</v>
      </c>
      <c r="G525" t="s">
        <v>20</v>
      </c>
      <c r="H525">
        <v>89</v>
      </c>
      <c r="I525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7">
        <f t="shared" si="32"/>
        <v>40241.25</v>
      </c>
      <c r="O525" s="8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s="4" t="str">
        <v>shorts</v>
      </c>
    </row>
    <row r="526" spans="1:20" ht="18" x14ac:dyDescent="0.45">
      <c r="A526">
        <v>524</v>
      </c>
      <c r="B526" t="s">
        <v>1093</v>
      </c>
      <c r="C526" s="1" t="s">
        <v>1094</v>
      </c>
      <c r="D526">
        <v>96700</v>
      </c>
      <c r="E526">
        <v>81136</v>
      </c>
      <c r="F526">
        <f t="shared" si="34"/>
        <v>84</v>
      </c>
      <c r="G526" t="s">
        <v>14</v>
      </c>
      <c r="H526">
        <v>1979</v>
      </c>
      <c r="I526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7">
        <f t="shared" si="32"/>
        <v>40294.208333333336</v>
      </c>
      <c r="O526" s="8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s="4" t="str">
        <v>plays</v>
      </c>
    </row>
    <row r="527" spans="1:20" ht="33" x14ac:dyDescent="0.45">
      <c r="A527">
        <v>525</v>
      </c>
      <c r="B527" t="s">
        <v>1095</v>
      </c>
      <c r="C527" s="1" t="s">
        <v>1096</v>
      </c>
      <c r="D527">
        <v>2100</v>
      </c>
      <c r="E527">
        <v>1768</v>
      </c>
      <c r="F527">
        <f t="shared" si="34"/>
        <v>84</v>
      </c>
      <c r="G527" t="s">
        <v>14</v>
      </c>
      <c r="H527">
        <v>63</v>
      </c>
      <c r="I527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7">
        <f t="shared" si="32"/>
        <v>40505.25</v>
      </c>
      <c r="O527" s="8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s="4" t="str">
        <v>wearables</v>
      </c>
    </row>
    <row r="528" spans="1:20" ht="33" x14ac:dyDescent="0.45">
      <c r="A528">
        <v>526</v>
      </c>
      <c r="B528" t="s">
        <v>1097</v>
      </c>
      <c r="C528" s="1" t="s">
        <v>1098</v>
      </c>
      <c r="D528">
        <v>8300</v>
      </c>
      <c r="E528">
        <v>12944</v>
      </c>
      <c r="F528">
        <f t="shared" si="34"/>
        <v>156</v>
      </c>
      <c r="G528" t="s">
        <v>20</v>
      </c>
      <c r="H528">
        <v>147</v>
      </c>
      <c r="I528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7">
        <f t="shared" si="32"/>
        <v>42364.25</v>
      </c>
      <c r="O528" s="8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s="4" t="str">
        <v>plays</v>
      </c>
    </row>
    <row r="529" spans="1:20" ht="18" x14ac:dyDescent="0.45">
      <c r="A529">
        <v>527</v>
      </c>
      <c r="B529" t="s">
        <v>1099</v>
      </c>
      <c r="C529" s="1" t="s">
        <v>1100</v>
      </c>
      <c r="D529">
        <v>189200</v>
      </c>
      <c r="E529">
        <v>188480</v>
      </c>
      <c r="F529">
        <f t="shared" si="34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7">
        <f t="shared" si="32"/>
        <v>42405.25</v>
      </c>
      <c r="O529" s="8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s="4" t="str">
        <v>animation</v>
      </c>
    </row>
    <row r="530" spans="1:20" ht="18" x14ac:dyDescent="0.45">
      <c r="A530">
        <v>528</v>
      </c>
      <c r="B530" t="s">
        <v>1101</v>
      </c>
      <c r="C530" s="1" t="s">
        <v>1102</v>
      </c>
      <c r="D530">
        <v>9000</v>
      </c>
      <c r="E530">
        <v>7227</v>
      </c>
      <c r="F530">
        <f t="shared" si="34"/>
        <v>80</v>
      </c>
      <c r="G530" t="s">
        <v>14</v>
      </c>
      <c r="H530">
        <v>80</v>
      </c>
      <c r="I530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7">
        <f t="shared" si="32"/>
        <v>41601.25</v>
      </c>
      <c r="O530" s="8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s="4" t="str">
        <v>indie rock</v>
      </c>
    </row>
    <row r="531" spans="1:20" ht="18" x14ac:dyDescent="0.45">
      <c r="A531">
        <v>529</v>
      </c>
      <c r="B531" t="s">
        <v>1103</v>
      </c>
      <c r="C531" s="1" t="s">
        <v>1104</v>
      </c>
      <c r="D531">
        <v>5100</v>
      </c>
      <c r="E531">
        <v>574</v>
      </c>
      <c r="F531">
        <f t="shared" si="34"/>
        <v>11</v>
      </c>
      <c r="G531" t="s">
        <v>14</v>
      </c>
      <c r="H531">
        <v>9</v>
      </c>
      <c r="I531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7">
        <f t="shared" si="32"/>
        <v>41769.208333333336</v>
      </c>
      <c r="O531" s="8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s="4" t="str">
        <v>video games</v>
      </c>
    </row>
    <row r="532" spans="1:20" ht="33" x14ac:dyDescent="0.45">
      <c r="A532">
        <v>530</v>
      </c>
      <c r="B532" t="s">
        <v>1105</v>
      </c>
      <c r="C532" s="1" t="s">
        <v>1106</v>
      </c>
      <c r="D532">
        <v>105000</v>
      </c>
      <c r="E532">
        <v>96328</v>
      </c>
      <c r="F532">
        <f t="shared" si="34"/>
        <v>92</v>
      </c>
      <c r="G532" t="s">
        <v>14</v>
      </c>
      <c r="H532">
        <v>1784</v>
      </c>
      <c r="I532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7">
        <f t="shared" si="32"/>
        <v>40421.208333333336</v>
      </c>
      <c r="O532" s="8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s="4" t="str">
        <v>fiction</v>
      </c>
    </row>
    <row r="533" spans="1:20" ht="33" x14ac:dyDescent="0.45">
      <c r="A533">
        <v>531</v>
      </c>
      <c r="B533" t="s">
        <v>1107</v>
      </c>
      <c r="C533" s="1" t="s">
        <v>1108</v>
      </c>
      <c r="D533">
        <v>186700</v>
      </c>
      <c r="E533">
        <v>178338</v>
      </c>
      <c r="F533">
        <f t="shared" si="34"/>
        <v>96</v>
      </c>
      <c r="G533" t="s">
        <v>47</v>
      </c>
      <c r="H533">
        <v>3640</v>
      </c>
      <c r="I533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7">
        <f t="shared" si="32"/>
        <v>41589.25</v>
      </c>
      <c r="O533" s="8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s="4" t="str">
        <v>video games</v>
      </c>
    </row>
    <row r="534" spans="1:20" ht="18" x14ac:dyDescent="0.45">
      <c r="A534">
        <v>532</v>
      </c>
      <c r="B534" t="s">
        <v>1109</v>
      </c>
      <c r="C534" s="1" t="s">
        <v>1110</v>
      </c>
      <c r="D534">
        <v>1600</v>
      </c>
      <c r="E534">
        <v>8046</v>
      </c>
      <c r="F534">
        <f t="shared" si="34"/>
        <v>503</v>
      </c>
      <c r="G534" t="s">
        <v>20</v>
      </c>
      <c r="H534">
        <v>126</v>
      </c>
      <c r="I534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7">
        <f t="shared" si="32"/>
        <v>43125.25</v>
      </c>
      <c r="O534" s="8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s="4" t="str">
        <v>plays</v>
      </c>
    </row>
    <row r="535" spans="1:20" ht="18" x14ac:dyDescent="0.45">
      <c r="A535">
        <v>533</v>
      </c>
      <c r="B535" t="s">
        <v>1111</v>
      </c>
      <c r="C535" s="1" t="s">
        <v>1112</v>
      </c>
      <c r="D535">
        <v>115600</v>
      </c>
      <c r="E535">
        <v>184086</v>
      </c>
      <c r="F535">
        <f t="shared" si="34"/>
        <v>159</v>
      </c>
      <c r="G535" t="s">
        <v>20</v>
      </c>
      <c r="H535">
        <v>2218</v>
      </c>
      <c r="I535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7">
        <f t="shared" si="32"/>
        <v>41479.208333333336</v>
      </c>
      <c r="O535" s="8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s="4" t="str">
        <v>indie rock</v>
      </c>
    </row>
    <row r="536" spans="1:20" ht="18" x14ac:dyDescent="0.45">
      <c r="A536">
        <v>534</v>
      </c>
      <c r="B536" t="s">
        <v>1113</v>
      </c>
      <c r="C536" s="1" t="s">
        <v>1114</v>
      </c>
      <c r="D536">
        <v>89100</v>
      </c>
      <c r="E536">
        <v>13385</v>
      </c>
      <c r="F536">
        <f t="shared" si="34"/>
        <v>15</v>
      </c>
      <c r="G536" t="s">
        <v>14</v>
      </c>
      <c r="H536">
        <v>243</v>
      </c>
      <c r="I536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7">
        <f t="shared" si="32"/>
        <v>43329.208333333328</v>
      </c>
      <c r="O536" s="8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s="4" t="str">
        <v>drama</v>
      </c>
    </row>
    <row r="537" spans="1:20" ht="18" x14ac:dyDescent="0.45">
      <c r="A537">
        <v>535</v>
      </c>
      <c r="B537" t="s">
        <v>1115</v>
      </c>
      <c r="C537" s="1" t="s">
        <v>1116</v>
      </c>
      <c r="D537">
        <v>2600</v>
      </c>
      <c r="E537">
        <v>12533</v>
      </c>
      <c r="F537">
        <f t="shared" si="34"/>
        <v>482</v>
      </c>
      <c r="G537" t="s">
        <v>20</v>
      </c>
      <c r="H537">
        <v>202</v>
      </c>
      <c r="I537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7">
        <f t="shared" si="32"/>
        <v>43259.208333333328</v>
      </c>
      <c r="O537" s="8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s="4" t="str">
        <v>plays</v>
      </c>
    </row>
    <row r="538" spans="1:20" ht="18" x14ac:dyDescent="0.45">
      <c r="A538">
        <v>536</v>
      </c>
      <c r="B538" t="s">
        <v>1117</v>
      </c>
      <c r="C538" s="1" t="s">
        <v>1118</v>
      </c>
      <c r="D538">
        <v>9800</v>
      </c>
      <c r="E538">
        <v>14697</v>
      </c>
      <c r="F538">
        <f t="shared" si="34"/>
        <v>150</v>
      </c>
      <c r="G538" t="s">
        <v>20</v>
      </c>
      <c r="H538">
        <v>140</v>
      </c>
      <c r="I538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7">
        <f t="shared" si="32"/>
        <v>40414.208333333336</v>
      </c>
      <c r="O538" s="8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s="4" t="str">
        <v>fiction</v>
      </c>
    </row>
    <row r="539" spans="1:20" ht="18" x14ac:dyDescent="0.45">
      <c r="A539">
        <v>537</v>
      </c>
      <c r="B539" t="s">
        <v>1119</v>
      </c>
      <c r="C539" s="1" t="s">
        <v>1120</v>
      </c>
      <c r="D539">
        <v>84400</v>
      </c>
      <c r="E539">
        <v>98935</v>
      </c>
      <c r="F539">
        <f t="shared" si="34"/>
        <v>117</v>
      </c>
      <c r="G539" t="s">
        <v>20</v>
      </c>
      <c r="H539">
        <v>1052</v>
      </c>
      <c r="I539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7">
        <f t="shared" si="32"/>
        <v>43342.208333333328</v>
      </c>
      <c r="O539" s="8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s="4" t="str">
        <v>documentary</v>
      </c>
    </row>
    <row r="540" spans="1:20" ht="18" x14ac:dyDescent="0.45">
      <c r="A540">
        <v>538</v>
      </c>
      <c r="B540" t="s">
        <v>1121</v>
      </c>
      <c r="C540" s="1" t="s">
        <v>1122</v>
      </c>
      <c r="D540">
        <v>151300</v>
      </c>
      <c r="E540">
        <v>57034</v>
      </c>
      <c r="F540">
        <f t="shared" si="34"/>
        <v>38</v>
      </c>
      <c r="G540" t="s">
        <v>14</v>
      </c>
      <c r="H540">
        <v>1296</v>
      </c>
      <c r="I540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7">
        <f t="shared" si="32"/>
        <v>41539.208333333336</v>
      </c>
      <c r="O540" s="8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s="4" t="str">
        <v>mobile games</v>
      </c>
    </row>
    <row r="541" spans="1:20" ht="18" x14ac:dyDescent="0.45">
      <c r="A541">
        <v>539</v>
      </c>
      <c r="B541" t="s">
        <v>1123</v>
      </c>
      <c r="C541" s="1" t="s">
        <v>1124</v>
      </c>
      <c r="D541">
        <v>9800</v>
      </c>
      <c r="E541">
        <v>7120</v>
      </c>
      <c r="F541">
        <f t="shared" si="34"/>
        <v>73</v>
      </c>
      <c r="G541" t="s">
        <v>14</v>
      </c>
      <c r="H541">
        <v>77</v>
      </c>
      <c r="I541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7">
        <f t="shared" si="32"/>
        <v>43647.208333333328</v>
      </c>
      <c r="O541" s="8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s="4" t="str">
        <v>food trucks</v>
      </c>
    </row>
    <row r="542" spans="1:20" ht="18" x14ac:dyDescent="0.45">
      <c r="A542">
        <v>540</v>
      </c>
      <c r="B542" t="s">
        <v>1125</v>
      </c>
      <c r="C542" s="1" t="s">
        <v>1126</v>
      </c>
      <c r="D542">
        <v>5300</v>
      </c>
      <c r="E542">
        <v>14097</v>
      </c>
      <c r="F542">
        <f t="shared" si="34"/>
        <v>266</v>
      </c>
      <c r="G542" t="s">
        <v>20</v>
      </c>
      <c r="H542">
        <v>247</v>
      </c>
      <c r="I542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7">
        <f t="shared" si="32"/>
        <v>43225.208333333328</v>
      </c>
      <c r="O542" s="8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s="4" t="str">
        <v>photography books</v>
      </c>
    </row>
    <row r="543" spans="1:20" ht="18" x14ac:dyDescent="0.45">
      <c r="A543">
        <v>541</v>
      </c>
      <c r="B543" t="s">
        <v>1127</v>
      </c>
      <c r="C543" s="1" t="s">
        <v>1128</v>
      </c>
      <c r="D543">
        <v>178000</v>
      </c>
      <c r="E543">
        <v>43086</v>
      </c>
      <c r="F543">
        <f t="shared" si="34"/>
        <v>24</v>
      </c>
      <c r="G543" t="s">
        <v>14</v>
      </c>
      <c r="H543">
        <v>395</v>
      </c>
      <c r="I543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7">
        <f t="shared" si="32"/>
        <v>42165.208333333328</v>
      </c>
      <c r="O543" s="8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s="4" t="str">
        <v>mobile games</v>
      </c>
    </row>
    <row r="544" spans="1:20" ht="18" x14ac:dyDescent="0.45">
      <c r="A544">
        <v>542</v>
      </c>
      <c r="B544" t="s">
        <v>1129</v>
      </c>
      <c r="C544" s="1" t="s">
        <v>1130</v>
      </c>
      <c r="D544">
        <v>77000</v>
      </c>
      <c r="E544">
        <v>1930</v>
      </c>
      <c r="F544">
        <f t="shared" si="34"/>
        <v>3</v>
      </c>
      <c r="G544" t="s">
        <v>14</v>
      </c>
      <c r="H544">
        <v>49</v>
      </c>
      <c r="I544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7">
        <f t="shared" si="32"/>
        <v>42391.25</v>
      </c>
      <c r="O544" s="8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s="4" t="str">
        <v>indie rock</v>
      </c>
    </row>
    <row r="545" spans="1:20" ht="18" x14ac:dyDescent="0.45">
      <c r="A545">
        <v>543</v>
      </c>
      <c r="B545" t="s">
        <v>1131</v>
      </c>
      <c r="C545" s="1" t="s">
        <v>1132</v>
      </c>
      <c r="D545">
        <v>84900</v>
      </c>
      <c r="E545">
        <v>13864</v>
      </c>
      <c r="F545">
        <f t="shared" si="34"/>
        <v>16</v>
      </c>
      <c r="G545" t="s">
        <v>14</v>
      </c>
      <c r="H545">
        <v>180</v>
      </c>
      <c r="I545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7">
        <f t="shared" si="32"/>
        <v>41528.208333333336</v>
      </c>
      <c r="O545" s="8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s="4" t="str">
        <v>video games</v>
      </c>
    </row>
    <row r="546" spans="1:20" ht="33" x14ac:dyDescent="0.45">
      <c r="A546">
        <v>544</v>
      </c>
      <c r="B546" t="s">
        <v>1133</v>
      </c>
      <c r="C546" s="1" t="s">
        <v>1134</v>
      </c>
      <c r="D546">
        <v>2800</v>
      </c>
      <c r="E546">
        <v>7742</v>
      </c>
      <c r="F546">
        <f t="shared" si="34"/>
        <v>277</v>
      </c>
      <c r="G546" t="s">
        <v>20</v>
      </c>
      <c r="H546">
        <v>84</v>
      </c>
      <c r="I546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7">
        <f t="shared" si="32"/>
        <v>42377.25</v>
      </c>
      <c r="O546" s="8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s="4" t="str">
        <v>rock</v>
      </c>
    </row>
    <row r="547" spans="1:20" ht="18" x14ac:dyDescent="0.45">
      <c r="A547">
        <v>545</v>
      </c>
      <c r="B547" t="s">
        <v>1135</v>
      </c>
      <c r="C547" s="1" t="s">
        <v>1136</v>
      </c>
      <c r="D547">
        <v>184800</v>
      </c>
      <c r="E547">
        <v>164109</v>
      </c>
      <c r="F547">
        <f t="shared" si="34"/>
        <v>89</v>
      </c>
      <c r="G547" t="s">
        <v>14</v>
      </c>
      <c r="H547">
        <v>2690</v>
      </c>
      <c r="I547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7">
        <f t="shared" si="32"/>
        <v>43824.25</v>
      </c>
      <c r="O547" s="8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s="4" t="str">
        <v>plays</v>
      </c>
    </row>
    <row r="548" spans="1:20" ht="33" x14ac:dyDescent="0.45">
      <c r="A548">
        <v>546</v>
      </c>
      <c r="B548" t="s">
        <v>1137</v>
      </c>
      <c r="C548" s="1" t="s">
        <v>1138</v>
      </c>
      <c r="D548">
        <v>4200</v>
      </c>
      <c r="E548">
        <v>6870</v>
      </c>
      <c r="F548">
        <f t="shared" si="34"/>
        <v>164</v>
      </c>
      <c r="G548" t="s">
        <v>20</v>
      </c>
      <c r="H548">
        <v>88</v>
      </c>
      <c r="I548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7">
        <f t="shared" si="32"/>
        <v>43360.208333333328</v>
      </c>
      <c r="O548" s="8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s="4" t="str">
        <v>plays</v>
      </c>
    </row>
    <row r="549" spans="1:20" ht="18" x14ac:dyDescent="0.45">
      <c r="A549">
        <v>547</v>
      </c>
      <c r="B549" t="s">
        <v>1139</v>
      </c>
      <c r="C549" s="1" t="s">
        <v>1140</v>
      </c>
      <c r="D549">
        <v>1300</v>
      </c>
      <c r="E549">
        <v>12597</v>
      </c>
      <c r="F549">
        <f t="shared" si="34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7">
        <f t="shared" si="32"/>
        <v>42029.25</v>
      </c>
      <c r="O549" s="8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s="4" t="str">
        <v>drama</v>
      </c>
    </row>
    <row r="550" spans="1:20" ht="18" x14ac:dyDescent="0.45">
      <c r="A550">
        <v>548</v>
      </c>
      <c r="B550" t="s">
        <v>1141</v>
      </c>
      <c r="C550" s="1" t="s">
        <v>1142</v>
      </c>
      <c r="D550">
        <v>66100</v>
      </c>
      <c r="E550">
        <v>179074</v>
      </c>
      <c r="F550">
        <f t="shared" si="34"/>
        <v>271</v>
      </c>
      <c r="G550" t="s">
        <v>20</v>
      </c>
      <c r="H550">
        <v>2985</v>
      </c>
      <c r="I550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7">
        <f t="shared" si="32"/>
        <v>42461.208333333328</v>
      </c>
      <c r="O550" s="8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s="4" t="str">
        <v>plays</v>
      </c>
    </row>
    <row r="551" spans="1:20" ht="33" x14ac:dyDescent="0.45">
      <c r="A551">
        <v>549</v>
      </c>
      <c r="B551" t="s">
        <v>1143</v>
      </c>
      <c r="C551" s="1" t="s">
        <v>1144</v>
      </c>
      <c r="D551">
        <v>29500</v>
      </c>
      <c r="E551">
        <v>83843</v>
      </c>
      <c r="F551">
        <f t="shared" si="34"/>
        <v>284</v>
      </c>
      <c r="G551" t="s">
        <v>20</v>
      </c>
      <c r="H551">
        <v>762</v>
      </c>
      <c r="I551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7">
        <f t="shared" si="32"/>
        <v>41422.208333333336</v>
      </c>
      <c r="O551" s="8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s="4" t="str">
        <v>wearables</v>
      </c>
    </row>
    <row r="552" spans="1:20" ht="33" x14ac:dyDescent="0.45">
      <c r="A552">
        <v>550</v>
      </c>
      <c r="B552" t="s">
        <v>1145</v>
      </c>
      <c r="C552" s="1" t="s">
        <v>1146</v>
      </c>
      <c r="D552">
        <v>100</v>
      </c>
      <c r="E552">
        <v>4</v>
      </c>
      <c r="F552">
        <f t="shared" si="34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7">
        <f t="shared" si="32"/>
        <v>40968.25</v>
      </c>
      <c r="O552" s="8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s="4" t="str">
        <v>indie rock</v>
      </c>
    </row>
    <row r="553" spans="1:20" ht="33" x14ac:dyDescent="0.45">
      <c r="A553">
        <v>551</v>
      </c>
      <c r="B553" t="s">
        <v>1147</v>
      </c>
      <c r="C553" s="1" t="s">
        <v>1148</v>
      </c>
      <c r="D553">
        <v>180100</v>
      </c>
      <c r="E553">
        <v>105598</v>
      </c>
      <c r="F553">
        <f t="shared" si="34"/>
        <v>59</v>
      </c>
      <c r="G553" t="s">
        <v>14</v>
      </c>
      <c r="H553">
        <v>2779</v>
      </c>
      <c r="I553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7">
        <f t="shared" si="32"/>
        <v>41993.25</v>
      </c>
      <c r="O553" s="8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s="4" t="str">
        <v>web</v>
      </c>
    </row>
    <row r="554" spans="1:20" ht="18" x14ac:dyDescent="0.45">
      <c r="A554">
        <v>552</v>
      </c>
      <c r="B554" t="s">
        <v>1149</v>
      </c>
      <c r="C554" s="1" t="s">
        <v>1150</v>
      </c>
      <c r="D554">
        <v>9000</v>
      </c>
      <c r="E554">
        <v>8866</v>
      </c>
      <c r="F554">
        <f t="shared" si="34"/>
        <v>99</v>
      </c>
      <c r="G554" t="s">
        <v>14</v>
      </c>
      <c r="H554">
        <v>92</v>
      </c>
      <c r="I554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7">
        <f t="shared" si="32"/>
        <v>42700.25</v>
      </c>
      <c r="O554" s="8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s="4" t="str">
        <v>plays</v>
      </c>
    </row>
    <row r="555" spans="1:20" ht="33" x14ac:dyDescent="0.45">
      <c r="A555">
        <v>553</v>
      </c>
      <c r="B555" t="s">
        <v>1151</v>
      </c>
      <c r="C555" s="1" t="s">
        <v>1152</v>
      </c>
      <c r="D555">
        <v>170600</v>
      </c>
      <c r="E555">
        <v>75022</v>
      </c>
      <c r="F555">
        <f t="shared" si="34"/>
        <v>44</v>
      </c>
      <c r="G555" t="s">
        <v>14</v>
      </c>
      <c r="H555">
        <v>1028</v>
      </c>
      <c r="I555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7">
        <f t="shared" si="32"/>
        <v>40545.25</v>
      </c>
      <c r="O555" s="8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s="4" t="str">
        <v>rock</v>
      </c>
    </row>
    <row r="556" spans="1:20" ht="33" x14ac:dyDescent="0.45">
      <c r="A556">
        <v>554</v>
      </c>
      <c r="B556" t="s">
        <v>1153</v>
      </c>
      <c r="C556" s="1" t="s">
        <v>1154</v>
      </c>
      <c r="D556">
        <v>9500</v>
      </c>
      <c r="E556">
        <v>14408</v>
      </c>
      <c r="F556">
        <f t="shared" si="34"/>
        <v>152</v>
      </c>
      <c r="G556" t="s">
        <v>20</v>
      </c>
      <c r="H556">
        <v>554</v>
      </c>
      <c r="I556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7">
        <f t="shared" si="32"/>
        <v>42723.25</v>
      </c>
      <c r="O556" s="8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s="4" t="str">
        <v>indie rock</v>
      </c>
    </row>
    <row r="557" spans="1:20" ht="18" x14ac:dyDescent="0.45">
      <c r="A557">
        <v>555</v>
      </c>
      <c r="B557" t="s">
        <v>1155</v>
      </c>
      <c r="C557" s="1" t="s">
        <v>1156</v>
      </c>
      <c r="D557">
        <v>6300</v>
      </c>
      <c r="E557">
        <v>14089</v>
      </c>
      <c r="F557">
        <f t="shared" si="34"/>
        <v>224</v>
      </c>
      <c r="G557" t="s">
        <v>20</v>
      </c>
      <c r="H557">
        <v>135</v>
      </c>
      <c r="I557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7">
        <f t="shared" si="32"/>
        <v>41731.208333333336</v>
      </c>
      <c r="O557" s="8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s="4" t="str">
        <v>rock</v>
      </c>
    </row>
    <row r="558" spans="1:20" ht="18" x14ac:dyDescent="0.45">
      <c r="A558">
        <v>556</v>
      </c>
      <c r="B558" t="s">
        <v>442</v>
      </c>
      <c r="C558" s="1" t="s">
        <v>1157</v>
      </c>
      <c r="D558">
        <v>5200</v>
      </c>
      <c r="E558">
        <v>12467</v>
      </c>
      <c r="F558">
        <f t="shared" si="34"/>
        <v>240</v>
      </c>
      <c r="G558" t="s">
        <v>20</v>
      </c>
      <c r="H558">
        <v>122</v>
      </c>
      <c r="I558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7">
        <f t="shared" si="32"/>
        <v>40792.208333333336</v>
      </c>
      <c r="O558" s="8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s="4" t="str">
        <v>translations</v>
      </c>
    </row>
    <row r="559" spans="1:20" ht="18" x14ac:dyDescent="0.45">
      <c r="A559">
        <v>557</v>
      </c>
      <c r="B559" t="s">
        <v>1158</v>
      </c>
      <c r="C559" s="1" t="s">
        <v>1159</v>
      </c>
      <c r="D559">
        <v>6000</v>
      </c>
      <c r="E559">
        <v>11960</v>
      </c>
      <c r="F559">
        <f t="shared" si="34"/>
        <v>199</v>
      </c>
      <c r="G559" t="s">
        <v>20</v>
      </c>
      <c r="H559">
        <v>221</v>
      </c>
      <c r="I559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7">
        <f t="shared" si="32"/>
        <v>42279.208333333328</v>
      </c>
      <c r="O559" s="8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s="4" t="str">
        <v>science fiction</v>
      </c>
    </row>
    <row r="560" spans="1:20" ht="18" x14ac:dyDescent="0.45">
      <c r="A560">
        <v>558</v>
      </c>
      <c r="B560" t="s">
        <v>1160</v>
      </c>
      <c r="C560" s="1" t="s">
        <v>1161</v>
      </c>
      <c r="D560">
        <v>5800</v>
      </c>
      <c r="E560">
        <v>7966</v>
      </c>
      <c r="F560">
        <f t="shared" si="34"/>
        <v>137</v>
      </c>
      <c r="G560" t="s">
        <v>20</v>
      </c>
      <c r="H560">
        <v>126</v>
      </c>
      <c r="I560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7">
        <f t="shared" si="32"/>
        <v>42424.25</v>
      </c>
      <c r="O560" s="8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s="4" t="str">
        <v>plays</v>
      </c>
    </row>
    <row r="561" spans="1:20" ht="18" x14ac:dyDescent="0.45">
      <c r="A561">
        <v>559</v>
      </c>
      <c r="B561" t="s">
        <v>1162</v>
      </c>
      <c r="C561" s="1" t="s">
        <v>1163</v>
      </c>
      <c r="D561">
        <v>105300</v>
      </c>
      <c r="E561">
        <v>106321</v>
      </c>
      <c r="F561">
        <f t="shared" si="34"/>
        <v>101</v>
      </c>
      <c r="G561" t="s">
        <v>20</v>
      </c>
      <c r="H561">
        <v>1022</v>
      </c>
      <c r="I561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7">
        <f t="shared" si="32"/>
        <v>42584.208333333328</v>
      </c>
      <c r="O561" s="8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s="4" t="str">
        <v>plays</v>
      </c>
    </row>
    <row r="562" spans="1:20" ht="18" x14ac:dyDescent="0.45">
      <c r="A562">
        <v>560</v>
      </c>
      <c r="B562" t="s">
        <v>1164</v>
      </c>
      <c r="C562" s="1" t="s">
        <v>1165</v>
      </c>
      <c r="D562">
        <v>20000</v>
      </c>
      <c r="E562">
        <v>158832</v>
      </c>
      <c r="F562">
        <f t="shared" si="34"/>
        <v>794</v>
      </c>
      <c r="G562" t="s">
        <v>20</v>
      </c>
      <c r="H562">
        <v>3177</v>
      </c>
      <c r="I562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7">
        <f t="shared" si="32"/>
        <v>40865.25</v>
      </c>
      <c r="O562" s="8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s="4" t="str">
        <v>animation</v>
      </c>
    </row>
    <row r="563" spans="1:20" ht="18" x14ac:dyDescent="0.45">
      <c r="A563">
        <v>561</v>
      </c>
      <c r="B563" t="s">
        <v>1166</v>
      </c>
      <c r="C563" s="1" t="s">
        <v>1167</v>
      </c>
      <c r="D563">
        <v>3000</v>
      </c>
      <c r="E563">
        <v>11091</v>
      </c>
      <c r="F563">
        <f t="shared" si="34"/>
        <v>370</v>
      </c>
      <c r="G563" t="s">
        <v>20</v>
      </c>
      <c r="H563">
        <v>198</v>
      </c>
      <c r="I563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7">
        <f t="shared" si="32"/>
        <v>40833.208333333336</v>
      </c>
      <c r="O563" s="8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s="4" t="str">
        <v>plays</v>
      </c>
    </row>
    <row r="564" spans="1:20" ht="33" x14ac:dyDescent="0.45">
      <c r="A564">
        <v>562</v>
      </c>
      <c r="B564" t="s">
        <v>1168</v>
      </c>
      <c r="C564" s="1" t="s">
        <v>1169</v>
      </c>
      <c r="D564">
        <v>9900</v>
      </c>
      <c r="E564">
        <v>1269</v>
      </c>
      <c r="F564">
        <f t="shared" si="34"/>
        <v>13</v>
      </c>
      <c r="G564" t="s">
        <v>14</v>
      </c>
      <c r="H564">
        <v>26</v>
      </c>
      <c r="I564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7">
        <f t="shared" si="32"/>
        <v>43536.208333333328</v>
      </c>
      <c r="O564" s="8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s="4" t="str">
        <v>rock</v>
      </c>
    </row>
    <row r="565" spans="1:20" ht="18" x14ac:dyDescent="0.45">
      <c r="A565">
        <v>563</v>
      </c>
      <c r="B565" t="s">
        <v>1170</v>
      </c>
      <c r="C565" s="1" t="s">
        <v>1171</v>
      </c>
      <c r="D565">
        <v>3700</v>
      </c>
      <c r="E565">
        <v>5107</v>
      </c>
      <c r="F565">
        <f t="shared" si="34"/>
        <v>138</v>
      </c>
      <c r="G565" t="s">
        <v>20</v>
      </c>
      <c r="H565">
        <v>85</v>
      </c>
      <c r="I565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7">
        <f t="shared" si="32"/>
        <v>43417.25</v>
      </c>
      <c r="O565" s="8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s="4" t="str">
        <v>documentary</v>
      </c>
    </row>
    <row r="566" spans="1:20" ht="18" x14ac:dyDescent="0.45">
      <c r="A566">
        <v>564</v>
      </c>
      <c r="B566" t="s">
        <v>1172</v>
      </c>
      <c r="C566" s="1" t="s">
        <v>1173</v>
      </c>
      <c r="D566">
        <v>168700</v>
      </c>
      <c r="E566">
        <v>141393</v>
      </c>
      <c r="F566">
        <f t="shared" si="34"/>
        <v>84</v>
      </c>
      <c r="G566" t="s">
        <v>14</v>
      </c>
      <c r="H566">
        <v>1790</v>
      </c>
      <c r="I566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7">
        <f t="shared" si="32"/>
        <v>42078.208333333328</v>
      </c>
      <c r="O566" s="8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s="4" t="str">
        <v>plays</v>
      </c>
    </row>
    <row r="567" spans="1:20" ht="18" x14ac:dyDescent="0.45">
      <c r="A567">
        <v>565</v>
      </c>
      <c r="B567" t="s">
        <v>1174</v>
      </c>
      <c r="C567" s="1" t="s">
        <v>1175</v>
      </c>
      <c r="D567">
        <v>94900</v>
      </c>
      <c r="E567">
        <v>194166</v>
      </c>
      <c r="F567">
        <f t="shared" si="34"/>
        <v>205</v>
      </c>
      <c r="G567" t="s">
        <v>20</v>
      </c>
      <c r="H567">
        <v>3596</v>
      </c>
      <c r="I567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7">
        <f t="shared" si="32"/>
        <v>40862.25</v>
      </c>
      <c r="O567" s="8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s="4" t="str">
        <v>plays</v>
      </c>
    </row>
    <row r="568" spans="1:20" ht="18" x14ac:dyDescent="0.45">
      <c r="A568">
        <v>566</v>
      </c>
      <c r="B568" t="s">
        <v>1176</v>
      </c>
      <c r="C568" s="1" t="s">
        <v>1177</v>
      </c>
      <c r="D568">
        <v>9300</v>
      </c>
      <c r="E568">
        <v>4124</v>
      </c>
      <c r="F568">
        <f t="shared" si="34"/>
        <v>44</v>
      </c>
      <c r="G568" t="s">
        <v>14</v>
      </c>
      <c r="H568">
        <v>37</v>
      </c>
      <c r="I568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7">
        <f t="shared" si="32"/>
        <v>42424.25</v>
      </c>
      <c r="O568" s="8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s="4" t="str">
        <v>electric music</v>
      </c>
    </row>
    <row r="569" spans="1:20" ht="33" x14ac:dyDescent="0.45">
      <c r="A569">
        <v>567</v>
      </c>
      <c r="B569" t="s">
        <v>1178</v>
      </c>
      <c r="C569" s="1" t="s">
        <v>1179</v>
      </c>
      <c r="D569">
        <v>6800</v>
      </c>
      <c r="E569">
        <v>14865</v>
      </c>
      <c r="F569">
        <f t="shared" si="34"/>
        <v>219</v>
      </c>
      <c r="G569" t="s">
        <v>20</v>
      </c>
      <c r="H569">
        <v>244</v>
      </c>
      <c r="I569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7">
        <f t="shared" si="32"/>
        <v>41830.208333333336</v>
      </c>
      <c r="O569" s="8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s="4" t="str">
        <v>rock</v>
      </c>
    </row>
    <row r="570" spans="1:20" ht="18" x14ac:dyDescent="0.45">
      <c r="A570">
        <v>568</v>
      </c>
      <c r="B570" t="s">
        <v>1180</v>
      </c>
      <c r="C570" s="1" t="s">
        <v>1181</v>
      </c>
      <c r="D570">
        <v>72400</v>
      </c>
      <c r="E570">
        <v>134688</v>
      </c>
      <c r="F570">
        <f t="shared" si="34"/>
        <v>186</v>
      </c>
      <c r="G570" t="s">
        <v>20</v>
      </c>
      <c r="H570">
        <v>5180</v>
      </c>
      <c r="I570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7">
        <f t="shared" si="32"/>
        <v>40374.208333333336</v>
      </c>
      <c r="O570" s="8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s="4" t="str">
        <v>plays</v>
      </c>
    </row>
    <row r="571" spans="1:20" ht="18" x14ac:dyDescent="0.45">
      <c r="A571">
        <v>569</v>
      </c>
      <c r="B571" t="s">
        <v>1182</v>
      </c>
      <c r="C571" s="1" t="s">
        <v>1183</v>
      </c>
      <c r="D571">
        <v>20100</v>
      </c>
      <c r="E571">
        <v>47705</v>
      </c>
      <c r="F571">
        <f t="shared" si="34"/>
        <v>237</v>
      </c>
      <c r="G571" t="s">
        <v>20</v>
      </c>
      <c r="H571">
        <v>589</v>
      </c>
      <c r="I571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7">
        <f t="shared" si="32"/>
        <v>40554.25</v>
      </c>
      <c r="O571" s="8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s="4" t="str">
        <v>animation</v>
      </c>
    </row>
    <row r="572" spans="1:20" ht="18" x14ac:dyDescent="0.45">
      <c r="A572">
        <v>570</v>
      </c>
      <c r="B572" t="s">
        <v>1184</v>
      </c>
      <c r="C572" s="1" t="s">
        <v>1185</v>
      </c>
      <c r="D572">
        <v>31200</v>
      </c>
      <c r="E572">
        <v>95364</v>
      </c>
      <c r="F572">
        <f t="shared" si="34"/>
        <v>306</v>
      </c>
      <c r="G572" t="s">
        <v>20</v>
      </c>
      <c r="H572">
        <v>2725</v>
      </c>
      <c r="I572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7">
        <f t="shared" si="32"/>
        <v>41993.25</v>
      </c>
      <c r="O572" s="8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s="4" t="str">
        <v>rock</v>
      </c>
    </row>
    <row r="573" spans="1:20" ht="18" x14ac:dyDescent="0.45">
      <c r="A573">
        <v>571</v>
      </c>
      <c r="B573" t="s">
        <v>1186</v>
      </c>
      <c r="C573" s="1" t="s">
        <v>1187</v>
      </c>
      <c r="D573">
        <v>3500</v>
      </c>
      <c r="E573">
        <v>3295</v>
      </c>
      <c r="F573">
        <f t="shared" si="34"/>
        <v>94</v>
      </c>
      <c r="G573" t="s">
        <v>14</v>
      </c>
      <c r="H573">
        <v>35</v>
      </c>
      <c r="I573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7">
        <f t="shared" si="32"/>
        <v>42174.208333333328</v>
      </c>
      <c r="O573" s="8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s="4" t="str">
        <v>shorts</v>
      </c>
    </row>
    <row r="574" spans="1:20" ht="18" x14ac:dyDescent="0.45">
      <c r="A574">
        <v>572</v>
      </c>
      <c r="B574" t="s">
        <v>1188</v>
      </c>
      <c r="C574" s="1" t="s">
        <v>1189</v>
      </c>
      <c r="D574">
        <v>9000</v>
      </c>
      <c r="E574">
        <v>4896</v>
      </c>
      <c r="F574">
        <f t="shared" si="34"/>
        <v>54</v>
      </c>
      <c r="G574" t="s">
        <v>74</v>
      </c>
      <c r="H574">
        <v>94</v>
      </c>
      <c r="I574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7">
        <f t="shared" si="32"/>
        <v>42275.208333333328</v>
      </c>
      <c r="O574" s="8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s="4" t="str">
        <v>rock</v>
      </c>
    </row>
    <row r="575" spans="1:20" ht="18" x14ac:dyDescent="0.45">
      <c r="A575">
        <v>573</v>
      </c>
      <c r="B575" t="s">
        <v>1190</v>
      </c>
      <c r="C575" s="1" t="s">
        <v>1191</v>
      </c>
      <c r="D575">
        <v>6700</v>
      </c>
      <c r="E575">
        <v>7496</v>
      </c>
      <c r="F575">
        <f t="shared" si="34"/>
        <v>112</v>
      </c>
      <c r="G575" t="s">
        <v>20</v>
      </c>
      <c r="H575">
        <v>300</v>
      </c>
      <c r="I575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7">
        <f t="shared" si="32"/>
        <v>41761.208333333336</v>
      </c>
      <c r="O575" s="8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s="4" t="str">
        <v>audio</v>
      </c>
    </row>
    <row r="576" spans="1:20" ht="18" x14ac:dyDescent="0.45">
      <c r="A576">
        <v>574</v>
      </c>
      <c r="B576" t="s">
        <v>1192</v>
      </c>
      <c r="C576" s="1" t="s">
        <v>1193</v>
      </c>
      <c r="D576">
        <v>2700</v>
      </c>
      <c r="E576">
        <v>9967</v>
      </c>
      <c r="F576">
        <f t="shared" si="34"/>
        <v>369</v>
      </c>
      <c r="G576" t="s">
        <v>20</v>
      </c>
      <c r="H576">
        <v>144</v>
      </c>
      <c r="I576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7">
        <f t="shared" si="32"/>
        <v>43806.25</v>
      </c>
      <c r="O576" s="8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s="4" t="str">
        <v>food trucks</v>
      </c>
    </row>
    <row r="577" spans="1:20" ht="18" x14ac:dyDescent="0.45">
      <c r="A577">
        <v>575</v>
      </c>
      <c r="B577" t="s">
        <v>1194</v>
      </c>
      <c r="C577" s="1" t="s">
        <v>1195</v>
      </c>
      <c r="D577">
        <v>83300</v>
      </c>
      <c r="E577">
        <v>52421</v>
      </c>
      <c r="F577">
        <f t="shared" si="34"/>
        <v>63</v>
      </c>
      <c r="G577" t="s">
        <v>14</v>
      </c>
      <c r="H577">
        <v>558</v>
      </c>
      <c r="I577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7">
        <f t="shared" si="32"/>
        <v>41779.208333333336</v>
      </c>
      <c r="O577" s="8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s="4" t="str">
        <v>plays</v>
      </c>
    </row>
    <row r="578" spans="1:20" ht="33" x14ac:dyDescent="0.45">
      <c r="A578">
        <v>576</v>
      </c>
      <c r="B578" t="s">
        <v>1196</v>
      </c>
      <c r="C578" s="1" t="s">
        <v>1197</v>
      </c>
      <c r="D578">
        <v>9700</v>
      </c>
      <c r="E578">
        <v>6298</v>
      </c>
      <c r="F578">
        <f t="shared" si="34"/>
        <v>65</v>
      </c>
      <c r="G578" t="s">
        <v>14</v>
      </c>
      <c r="H578">
        <v>64</v>
      </c>
      <c r="I578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7">
        <f t="shared" ref="N578:N641" si="36">(((L578/60)/60)/24)+DATE(1970,1,1)</f>
        <v>43040.208333333328</v>
      </c>
      <c r="O578" s="8">
        <f t="shared" ref="O578:O641" si="37">(((M578/60)/60)/24)+DATE(1970,1,1)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s="4" t="str">
        <v>plays</v>
      </c>
    </row>
    <row r="579" spans="1:20" ht="18" x14ac:dyDescent="0.45">
      <c r="A579">
        <v>577</v>
      </c>
      <c r="B579" t="s">
        <v>1198</v>
      </c>
      <c r="C579" s="1" t="s">
        <v>1199</v>
      </c>
      <c r="D579">
        <v>8200</v>
      </c>
      <c r="E579">
        <v>1546</v>
      </c>
      <c r="F579">
        <f t="shared" ref="F579:F642" si="38">ROUND(E579/D579*100,0)</f>
        <v>19</v>
      </c>
      <c r="G579" t="s">
        <v>74</v>
      </c>
      <c r="H579">
        <v>37</v>
      </c>
      <c r="I579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7">
        <f t="shared" si="36"/>
        <v>40613.25</v>
      </c>
      <c r="O579" s="8">
        <f t="shared" si="37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s="4" t="str">
        <v>jazz</v>
      </c>
    </row>
    <row r="580" spans="1:20" ht="18" x14ac:dyDescent="0.45">
      <c r="A580">
        <v>578</v>
      </c>
      <c r="B580" t="s">
        <v>1200</v>
      </c>
      <c r="C580" s="1" t="s">
        <v>1201</v>
      </c>
      <c r="D580">
        <v>96500</v>
      </c>
      <c r="E580">
        <v>16168</v>
      </c>
      <c r="F580">
        <f t="shared" si="38"/>
        <v>17</v>
      </c>
      <c r="G580" t="s">
        <v>14</v>
      </c>
      <c r="H580">
        <v>245</v>
      </c>
      <c r="I580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7">
        <f t="shared" si="36"/>
        <v>40878.25</v>
      </c>
      <c r="O580" s="8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s="4" t="str">
        <v>science fiction</v>
      </c>
    </row>
    <row r="581" spans="1:20" ht="18" x14ac:dyDescent="0.45">
      <c r="A581">
        <v>579</v>
      </c>
      <c r="B581" t="s">
        <v>1202</v>
      </c>
      <c r="C581" s="1" t="s">
        <v>1203</v>
      </c>
      <c r="D581">
        <v>6200</v>
      </c>
      <c r="E581">
        <v>6269</v>
      </c>
      <c r="F581">
        <f t="shared" si="38"/>
        <v>101</v>
      </c>
      <c r="G581" t="s">
        <v>20</v>
      </c>
      <c r="H581">
        <v>87</v>
      </c>
      <c r="I581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7">
        <f t="shared" si="36"/>
        <v>40762.208333333336</v>
      </c>
      <c r="O581" s="8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s="4" t="str">
        <v>jazz</v>
      </c>
    </row>
    <row r="582" spans="1:20" ht="18" x14ac:dyDescent="0.45">
      <c r="A582">
        <v>580</v>
      </c>
      <c r="B582" t="s">
        <v>556</v>
      </c>
      <c r="C582" s="1" t="s">
        <v>1204</v>
      </c>
      <c r="D582">
        <v>43800</v>
      </c>
      <c r="E582">
        <v>149578</v>
      </c>
      <c r="F582">
        <f t="shared" si="38"/>
        <v>342</v>
      </c>
      <c r="G582" t="s">
        <v>20</v>
      </c>
      <c r="H582">
        <v>3116</v>
      </c>
      <c r="I582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7">
        <f t="shared" si="36"/>
        <v>41696.25</v>
      </c>
      <c r="O582" s="8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s="4" t="str">
        <v>plays</v>
      </c>
    </row>
    <row r="583" spans="1:20" ht="18" x14ac:dyDescent="0.45">
      <c r="A583">
        <v>581</v>
      </c>
      <c r="B583" t="s">
        <v>1205</v>
      </c>
      <c r="C583" s="1" t="s">
        <v>1206</v>
      </c>
      <c r="D583">
        <v>6000</v>
      </c>
      <c r="E583">
        <v>3841</v>
      </c>
      <c r="F583">
        <f t="shared" si="38"/>
        <v>64</v>
      </c>
      <c r="G583" t="s">
        <v>14</v>
      </c>
      <c r="H583">
        <v>71</v>
      </c>
      <c r="I583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7">
        <f t="shared" si="36"/>
        <v>40662.208333333336</v>
      </c>
      <c r="O583" s="8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s="4" t="str">
        <v>web</v>
      </c>
    </row>
    <row r="584" spans="1:20" ht="18" x14ac:dyDescent="0.45">
      <c r="A584">
        <v>582</v>
      </c>
      <c r="B584" t="s">
        <v>1207</v>
      </c>
      <c r="C584" s="1" t="s">
        <v>1208</v>
      </c>
      <c r="D584">
        <v>8700</v>
      </c>
      <c r="E584">
        <v>4531</v>
      </c>
      <c r="F584">
        <f t="shared" si="38"/>
        <v>52</v>
      </c>
      <c r="G584" t="s">
        <v>14</v>
      </c>
      <c r="H584">
        <v>42</v>
      </c>
      <c r="I584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7">
        <f t="shared" si="36"/>
        <v>42165.208333333328</v>
      </c>
      <c r="O584" s="8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s="4" t="str">
        <v>video games</v>
      </c>
    </row>
    <row r="585" spans="1:20" ht="33" x14ac:dyDescent="0.45">
      <c r="A585">
        <v>583</v>
      </c>
      <c r="B585" t="s">
        <v>1209</v>
      </c>
      <c r="C585" s="1" t="s">
        <v>1210</v>
      </c>
      <c r="D585">
        <v>18900</v>
      </c>
      <c r="E585">
        <v>60934</v>
      </c>
      <c r="F585">
        <f t="shared" si="38"/>
        <v>322</v>
      </c>
      <c r="G585" t="s">
        <v>20</v>
      </c>
      <c r="H585">
        <v>909</v>
      </c>
      <c r="I585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7">
        <f t="shared" si="36"/>
        <v>40959.25</v>
      </c>
      <c r="O585" s="8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s="4" t="str">
        <v>documentary</v>
      </c>
    </row>
    <row r="586" spans="1:20" ht="33" x14ac:dyDescent="0.45">
      <c r="A586">
        <v>584</v>
      </c>
      <c r="B586" t="s">
        <v>45</v>
      </c>
      <c r="C586" s="1" t="s">
        <v>1211</v>
      </c>
      <c r="D586">
        <v>86400</v>
      </c>
      <c r="E586">
        <v>103255</v>
      </c>
      <c r="F586">
        <f t="shared" si="38"/>
        <v>120</v>
      </c>
      <c r="G586" t="s">
        <v>20</v>
      </c>
      <c r="H586">
        <v>1613</v>
      </c>
      <c r="I586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7">
        <f t="shared" si="36"/>
        <v>41024.208333333336</v>
      </c>
      <c r="O586" s="8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s="4" t="str">
        <v>web</v>
      </c>
    </row>
    <row r="587" spans="1:20" ht="18" x14ac:dyDescent="0.45">
      <c r="A587">
        <v>585</v>
      </c>
      <c r="B587" t="s">
        <v>1212</v>
      </c>
      <c r="C587" s="1" t="s">
        <v>1213</v>
      </c>
      <c r="D587">
        <v>8900</v>
      </c>
      <c r="E587">
        <v>13065</v>
      </c>
      <c r="F587">
        <f t="shared" si="38"/>
        <v>147</v>
      </c>
      <c r="G587" t="s">
        <v>20</v>
      </c>
      <c r="H587">
        <v>136</v>
      </c>
      <c r="I587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7">
        <f t="shared" si="36"/>
        <v>40255.208333333336</v>
      </c>
      <c r="O587" s="8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s="4" t="str">
        <v>translations</v>
      </c>
    </row>
    <row r="588" spans="1:20" ht="33" x14ac:dyDescent="0.45">
      <c r="A588">
        <v>586</v>
      </c>
      <c r="B588" t="s">
        <v>1214</v>
      </c>
      <c r="C588" s="1" t="s">
        <v>1215</v>
      </c>
      <c r="D588">
        <v>700</v>
      </c>
      <c r="E588">
        <v>6654</v>
      </c>
      <c r="F588">
        <f t="shared" si="38"/>
        <v>951</v>
      </c>
      <c r="G588" t="s">
        <v>20</v>
      </c>
      <c r="H588">
        <v>130</v>
      </c>
      <c r="I588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7">
        <f t="shared" si="36"/>
        <v>40499.25</v>
      </c>
      <c r="O588" s="8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s="4" t="str">
        <v>rock</v>
      </c>
    </row>
    <row r="589" spans="1:20" ht="18" x14ac:dyDescent="0.45">
      <c r="A589">
        <v>587</v>
      </c>
      <c r="B589" t="s">
        <v>1216</v>
      </c>
      <c r="C589" s="1" t="s">
        <v>1217</v>
      </c>
      <c r="D589">
        <v>9400</v>
      </c>
      <c r="E589">
        <v>6852</v>
      </c>
      <c r="F589">
        <f t="shared" si="38"/>
        <v>73</v>
      </c>
      <c r="G589" t="s">
        <v>14</v>
      </c>
      <c r="H589">
        <v>156</v>
      </c>
      <c r="I589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7">
        <f t="shared" si="36"/>
        <v>43484.25</v>
      </c>
      <c r="O589" s="8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s="4" t="str">
        <v>food trucks</v>
      </c>
    </row>
    <row r="590" spans="1:20" ht="18" x14ac:dyDescent="0.45">
      <c r="A590">
        <v>588</v>
      </c>
      <c r="B590" t="s">
        <v>1218</v>
      </c>
      <c r="C590" s="1" t="s">
        <v>1219</v>
      </c>
      <c r="D590">
        <v>157600</v>
      </c>
      <c r="E590">
        <v>124517</v>
      </c>
      <c r="F590">
        <f t="shared" si="38"/>
        <v>79</v>
      </c>
      <c r="G590" t="s">
        <v>14</v>
      </c>
      <c r="H590">
        <v>1368</v>
      </c>
      <c r="I590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7">
        <f t="shared" si="36"/>
        <v>40262.208333333336</v>
      </c>
      <c r="O590" s="8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s="4" t="str">
        <v>plays</v>
      </c>
    </row>
    <row r="591" spans="1:20" ht="18" x14ac:dyDescent="0.45">
      <c r="A591">
        <v>589</v>
      </c>
      <c r="B591" t="s">
        <v>1220</v>
      </c>
      <c r="C591" s="1" t="s">
        <v>1221</v>
      </c>
      <c r="D591">
        <v>7900</v>
      </c>
      <c r="E591">
        <v>5113</v>
      </c>
      <c r="F591">
        <f t="shared" si="38"/>
        <v>65</v>
      </c>
      <c r="G591" t="s">
        <v>14</v>
      </c>
      <c r="H591">
        <v>102</v>
      </c>
      <c r="I591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7">
        <f t="shared" si="36"/>
        <v>42190.208333333328</v>
      </c>
      <c r="O591" s="8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s="4" t="str">
        <v>documentary</v>
      </c>
    </row>
    <row r="592" spans="1:20" ht="33" x14ac:dyDescent="0.45">
      <c r="A592">
        <v>590</v>
      </c>
      <c r="B592" t="s">
        <v>1222</v>
      </c>
      <c r="C592" s="1" t="s">
        <v>1223</v>
      </c>
      <c r="D592">
        <v>7100</v>
      </c>
      <c r="E592">
        <v>5824</v>
      </c>
      <c r="F592">
        <f t="shared" si="38"/>
        <v>82</v>
      </c>
      <c r="G592" t="s">
        <v>14</v>
      </c>
      <c r="H592">
        <v>86</v>
      </c>
      <c r="I592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7">
        <f t="shared" si="36"/>
        <v>41994.25</v>
      </c>
      <c r="O592" s="8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s="4" t="str">
        <v>radio &amp; podcasts</v>
      </c>
    </row>
    <row r="593" spans="1:20" ht="18" x14ac:dyDescent="0.45">
      <c r="A593">
        <v>591</v>
      </c>
      <c r="B593" t="s">
        <v>1224</v>
      </c>
      <c r="C593" s="1" t="s">
        <v>1225</v>
      </c>
      <c r="D593">
        <v>600</v>
      </c>
      <c r="E593">
        <v>6226</v>
      </c>
      <c r="F593">
        <f t="shared" si="38"/>
        <v>1038</v>
      </c>
      <c r="G593" t="s">
        <v>20</v>
      </c>
      <c r="H593">
        <v>102</v>
      </c>
      <c r="I593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7">
        <f t="shared" si="36"/>
        <v>40373.208333333336</v>
      </c>
      <c r="O593" s="8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s="4" t="str">
        <v>video games</v>
      </c>
    </row>
    <row r="594" spans="1:20" ht="33" x14ac:dyDescent="0.45">
      <c r="A594">
        <v>592</v>
      </c>
      <c r="B594" t="s">
        <v>1226</v>
      </c>
      <c r="C594" s="1" t="s">
        <v>1227</v>
      </c>
      <c r="D594">
        <v>156800</v>
      </c>
      <c r="E594">
        <v>20243</v>
      </c>
      <c r="F594">
        <f t="shared" si="38"/>
        <v>13</v>
      </c>
      <c r="G594" t="s">
        <v>14</v>
      </c>
      <c r="H594">
        <v>253</v>
      </c>
      <c r="I594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7">
        <f t="shared" si="36"/>
        <v>41789.208333333336</v>
      </c>
      <c r="O594" s="8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s="4" t="str">
        <v>plays</v>
      </c>
    </row>
    <row r="595" spans="1:20" ht="33" x14ac:dyDescent="0.45">
      <c r="A595">
        <v>593</v>
      </c>
      <c r="B595" t="s">
        <v>1228</v>
      </c>
      <c r="C595" s="1" t="s">
        <v>1229</v>
      </c>
      <c r="D595">
        <v>121600</v>
      </c>
      <c r="E595">
        <v>188288</v>
      </c>
      <c r="F595">
        <f t="shared" si="38"/>
        <v>155</v>
      </c>
      <c r="G595" t="s">
        <v>20</v>
      </c>
      <c r="H595">
        <v>4006</v>
      </c>
      <c r="I595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7">
        <f t="shared" si="36"/>
        <v>41724.208333333336</v>
      </c>
      <c r="O595" s="8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s="4" t="str">
        <v>animation</v>
      </c>
    </row>
    <row r="596" spans="1:20" ht="33" x14ac:dyDescent="0.45">
      <c r="A596">
        <v>594</v>
      </c>
      <c r="B596" t="s">
        <v>1230</v>
      </c>
      <c r="C596" s="1" t="s">
        <v>1231</v>
      </c>
      <c r="D596">
        <v>157300</v>
      </c>
      <c r="E596">
        <v>11167</v>
      </c>
      <c r="F596">
        <f t="shared" si="38"/>
        <v>7</v>
      </c>
      <c r="G596" t="s">
        <v>14</v>
      </c>
      <c r="H596">
        <v>157</v>
      </c>
      <c r="I596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7">
        <f t="shared" si="36"/>
        <v>42548.208333333328</v>
      </c>
      <c r="O596" s="8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s="4" t="str">
        <v>plays</v>
      </c>
    </row>
    <row r="597" spans="1:20" ht="33" x14ac:dyDescent="0.45">
      <c r="A597">
        <v>595</v>
      </c>
      <c r="B597" t="s">
        <v>1232</v>
      </c>
      <c r="C597" s="1" t="s">
        <v>1233</v>
      </c>
      <c r="D597">
        <v>70300</v>
      </c>
      <c r="E597">
        <v>146595</v>
      </c>
      <c r="F597">
        <f t="shared" si="38"/>
        <v>209</v>
      </c>
      <c r="G597" t="s">
        <v>20</v>
      </c>
      <c r="H597">
        <v>1629</v>
      </c>
      <c r="I597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7">
        <f t="shared" si="36"/>
        <v>40253.208333333336</v>
      </c>
      <c r="O597" s="8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s="4" t="str">
        <v>plays</v>
      </c>
    </row>
    <row r="598" spans="1:20" ht="18" x14ac:dyDescent="0.45">
      <c r="A598">
        <v>596</v>
      </c>
      <c r="B598" t="s">
        <v>1234</v>
      </c>
      <c r="C598" s="1" t="s">
        <v>1235</v>
      </c>
      <c r="D598">
        <v>7900</v>
      </c>
      <c r="E598">
        <v>7875</v>
      </c>
      <c r="F598">
        <f t="shared" si="38"/>
        <v>100</v>
      </c>
      <c r="G598" t="s">
        <v>14</v>
      </c>
      <c r="H598">
        <v>183</v>
      </c>
      <c r="I598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7">
        <f t="shared" si="36"/>
        <v>42434.25</v>
      </c>
      <c r="O598" s="8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s="4" t="str">
        <v>drama</v>
      </c>
    </row>
    <row r="599" spans="1:20" ht="18" x14ac:dyDescent="0.45">
      <c r="A599">
        <v>597</v>
      </c>
      <c r="B599" t="s">
        <v>1236</v>
      </c>
      <c r="C599" s="1" t="s">
        <v>1237</v>
      </c>
      <c r="D599">
        <v>73800</v>
      </c>
      <c r="E599">
        <v>148779</v>
      </c>
      <c r="F599">
        <f t="shared" si="38"/>
        <v>202</v>
      </c>
      <c r="G599" t="s">
        <v>20</v>
      </c>
      <c r="H599">
        <v>2188</v>
      </c>
      <c r="I599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7">
        <f t="shared" si="36"/>
        <v>43786.25</v>
      </c>
      <c r="O599" s="8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s="4" t="str">
        <v>plays</v>
      </c>
    </row>
    <row r="600" spans="1:20" ht="18" x14ac:dyDescent="0.45">
      <c r="A600">
        <v>598</v>
      </c>
      <c r="B600" t="s">
        <v>1238</v>
      </c>
      <c r="C600" s="1" t="s">
        <v>1239</v>
      </c>
      <c r="D600">
        <v>108500</v>
      </c>
      <c r="E600">
        <v>175868</v>
      </c>
      <c r="F600">
        <f t="shared" si="38"/>
        <v>162</v>
      </c>
      <c r="G600" t="s">
        <v>20</v>
      </c>
      <c r="H600">
        <v>2409</v>
      </c>
      <c r="I600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7">
        <f t="shared" si="36"/>
        <v>40344.208333333336</v>
      </c>
      <c r="O600" s="8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s="4" t="str">
        <v>rock</v>
      </c>
    </row>
    <row r="601" spans="1:20" ht="33" x14ac:dyDescent="0.45">
      <c r="A601">
        <v>599</v>
      </c>
      <c r="B601" t="s">
        <v>1240</v>
      </c>
      <c r="C601" s="1" t="s">
        <v>1241</v>
      </c>
      <c r="D601">
        <v>140300</v>
      </c>
      <c r="E601">
        <v>5112</v>
      </c>
      <c r="F601">
        <f t="shared" si="38"/>
        <v>4</v>
      </c>
      <c r="G601" t="s">
        <v>14</v>
      </c>
      <c r="H601">
        <v>82</v>
      </c>
      <c r="I601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7">
        <f t="shared" si="36"/>
        <v>42047.25</v>
      </c>
      <c r="O601" s="8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s="4" t="str">
        <v>documentary</v>
      </c>
    </row>
    <row r="602" spans="1:20" ht="18" x14ac:dyDescent="0.45">
      <c r="A602">
        <v>600</v>
      </c>
      <c r="B602" t="s">
        <v>1242</v>
      </c>
      <c r="C602" s="1" t="s">
        <v>1243</v>
      </c>
      <c r="D602">
        <v>100</v>
      </c>
      <c r="E602">
        <v>5</v>
      </c>
      <c r="F602">
        <f t="shared" si="38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7">
        <f t="shared" si="36"/>
        <v>41485.208333333336</v>
      </c>
      <c r="O602" s="8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s="4" t="str">
        <v>food trucks</v>
      </c>
    </row>
    <row r="603" spans="1:20" ht="18" x14ac:dyDescent="0.45">
      <c r="A603">
        <v>601</v>
      </c>
      <c r="B603" t="s">
        <v>1244</v>
      </c>
      <c r="C603" s="1" t="s">
        <v>1245</v>
      </c>
      <c r="D603">
        <v>6300</v>
      </c>
      <c r="E603">
        <v>13018</v>
      </c>
      <c r="F603">
        <f t="shared" si="38"/>
        <v>207</v>
      </c>
      <c r="G603" t="s">
        <v>20</v>
      </c>
      <c r="H603">
        <v>194</v>
      </c>
      <c r="I603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7">
        <f t="shared" si="36"/>
        <v>41789.208333333336</v>
      </c>
      <c r="O603" s="8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s="4" t="str">
        <v>wearables</v>
      </c>
    </row>
    <row r="604" spans="1:20" ht="33" x14ac:dyDescent="0.45">
      <c r="A604">
        <v>602</v>
      </c>
      <c r="B604" t="s">
        <v>1246</v>
      </c>
      <c r="C604" s="1" t="s">
        <v>1247</v>
      </c>
      <c r="D604">
        <v>71100</v>
      </c>
      <c r="E604">
        <v>91176</v>
      </c>
      <c r="F604">
        <f t="shared" si="38"/>
        <v>128</v>
      </c>
      <c r="G604" t="s">
        <v>20</v>
      </c>
      <c r="H604">
        <v>1140</v>
      </c>
      <c r="I604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7">
        <f t="shared" si="36"/>
        <v>42160.208333333328</v>
      </c>
      <c r="O604" s="8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s="4" t="str">
        <v>plays</v>
      </c>
    </row>
    <row r="605" spans="1:20" ht="18" x14ac:dyDescent="0.45">
      <c r="A605">
        <v>603</v>
      </c>
      <c r="B605" t="s">
        <v>1248</v>
      </c>
      <c r="C605" s="1" t="s">
        <v>1249</v>
      </c>
      <c r="D605">
        <v>5300</v>
      </c>
      <c r="E605">
        <v>6342</v>
      </c>
      <c r="F605">
        <f t="shared" si="38"/>
        <v>120</v>
      </c>
      <c r="G605" t="s">
        <v>20</v>
      </c>
      <c r="H605">
        <v>102</v>
      </c>
      <c r="I605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7">
        <f t="shared" si="36"/>
        <v>43573.208333333328</v>
      </c>
      <c r="O605" s="8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s="4" t="str">
        <v>plays</v>
      </c>
    </row>
    <row r="606" spans="1:20" ht="18" x14ac:dyDescent="0.45">
      <c r="A606">
        <v>604</v>
      </c>
      <c r="B606" t="s">
        <v>1250</v>
      </c>
      <c r="C606" s="1" t="s">
        <v>1251</v>
      </c>
      <c r="D606">
        <v>88700</v>
      </c>
      <c r="E606">
        <v>151438</v>
      </c>
      <c r="F606">
        <f t="shared" si="38"/>
        <v>171</v>
      </c>
      <c r="G606" t="s">
        <v>20</v>
      </c>
      <c r="H606">
        <v>2857</v>
      </c>
      <c r="I606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7">
        <f t="shared" si="36"/>
        <v>40565.25</v>
      </c>
      <c r="O606" s="8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s="4" t="str">
        <v>plays</v>
      </c>
    </row>
    <row r="607" spans="1:20" ht="18" x14ac:dyDescent="0.45">
      <c r="A607">
        <v>605</v>
      </c>
      <c r="B607" t="s">
        <v>1252</v>
      </c>
      <c r="C607" s="1" t="s">
        <v>1253</v>
      </c>
      <c r="D607">
        <v>3300</v>
      </c>
      <c r="E607">
        <v>6178</v>
      </c>
      <c r="F607">
        <f t="shared" si="38"/>
        <v>187</v>
      </c>
      <c r="G607" t="s">
        <v>20</v>
      </c>
      <c r="H607">
        <v>107</v>
      </c>
      <c r="I607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7">
        <f t="shared" si="36"/>
        <v>42280.208333333328</v>
      </c>
      <c r="O607" s="8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s="4" t="str">
        <v>nonfiction</v>
      </c>
    </row>
    <row r="608" spans="1:20" ht="18" x14ac:dyDescent="0.45">
      <c r="A608">
        <v>606</v>
      </c>
      <c r="B608" t="s">
        <v>1254</v>
      </c>
      <c r="C608" s="1" t="s">
        <v>1255</v>
      </c>
      <c r="D608">
        <v>3400</v>
      </c>
      <c r="E608">
        <v>6405</v>
      </c>
      <c r="F608">
        <f t="shared" si="38"/>
        <v>188</v>
      </c>
      <c r="G608" t="s">
        <v>20</v>
      </c>
      <c r="H608">
        <v>160</v>
      </c>
      <c r="I608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7">
        <f t="shared" si="36"/>
        <v>42436.25</v>
      </c>
      <c r="O608" s="8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s="4" t="str">
        <v>rock</v>
      </c>
    </row>
    <row r="609" spans="1:20" ht="18" x14ac:dyDescent="0.45">
      <c r="A609">
        <v>607</v>
      </c>
      <c r="B609" t="s">
        <v>1256</v>
      </c>
      <c r="C609" s="1" t="s">
        <v>1257</v>
      </c>
      <c r="D609">
        <v>137600</v>
      </c>
      <c r="E609">
        <v>180667</v>
      </c>
      <c r="F609">
        <f t="shared" si="38"/>
        <v>131</v>
      </c>
      <c r="G609" t="s">
        <v>20</v>
      </c>
      <c r="H609">
        <v>2230</v>
      </c>
      <c r="I609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7">
        <f t="shared" si="36"/>
        <v>41721.208333333336</v>
      </c>
      <c r="O609" s="8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s="4" t="str">
        <v>food trucks</v>
      </c>
    </row>
    <row r="610" spans="1:20" ht="18" x14ac:dyDescent="0.45">
      <c r="A610">
        <v>608</v>
      </c>
      <c r="B610" t="s">
        <v>1258</v>
      </c>
      <c r="C610" s="1" t="s">
        <v>1259</v>
      </c>
      <c r="D610">
        <v>3900</v>
      </c>
      <c r="E610">
        <v>11075</v>
      </c>
      <c r="F610">
        <f t="shared" si="38"/>
        <v>284</v>
      </c>
      <c r="G610" t="s">
        <v>20</v>
      </c>
      <c r="H610">
        <v>316</v>
      </c>
      <c r="I610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7">
        <f t="shared" si="36"/>
        <v>43530.25</v>
      </c>
      <c r="O610" s="8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s="4" t="str">
        <v>jazz</v>
      </c>
    </row>
    <row r="611" spans="1:20" ht="18" x14ac:dyDescent="0.45">
      <c r="A611">
        <v>609</v>
      </c>
      <c r="B611" t="s">
        <v>1260</v>
      </c>
      <c r="C611" s="1" t="s">
        <v>1261</v>
      </c>
      <c r="D611">
        <v>10000</v>
      </c>
      <c r="E611">
        <v>12042</v>
      </c>
      <c r="F611">
        <f t="shared" si="38"/>
        <v>120</v>
      </c>
      <c r="G611" t="s">
        <v>20</v>
      </c>
      <c r="H611">
        <v>117</v>
      </c>
      <c r="I611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7">
        <f t="shared" si="36"/>
        <v>43481.25</v>
      </c>
      <c r="O611" s="8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s="4" t="str">
        <v>science fiction</v>
      </c>
    </row>
    <row r="612" spans="1:20" ht="33" x14ac:dyDescent="0.45">
      <c r="A612">
        <v>610</v>
      </c>
      <c r="B612" t="s">
        <v>1262</v>
      </c>
      <c r="C612" s="1" t="s">
        <v>1263</v>
      </c>
      <c r="D612">
        <v>42800</v>
      </c>
      <c r="E612">
        <v>179356</v>
      </c>
      <c r="F612">
        <f t="shared" si="38"/>
        <v>419</v>
      </c>
      <c r="G612" t="s">
        <v>20</v>
      </c>
      <c r="H612">
        <v>6406</v>
      </c>
      <c r="I612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7">
        <f t="shared" si="36"/>
        <v>41259.25</v>
      </c>
      <c r="O612" s="8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s="4" t="str">
        <v>plays</v>
      </c>
    </row>
    <row r="613" spans="1:20" ht="18" x14ac:dyDescent="0.45">
      <c r="A613">
        <v>611</v>
      </c>
      <c r="B613" t="s">
        <v>1264</v>
      </c>
      <c r="C613" s="1" t="s">
        <v>1265</v>
      </c>
      <c r="D613">
        <v>8200</v>
      </c>
      <c r="E613">
        <v>1136</v>
      </c>
      <c r="F613">
        <f t="shared" si="38"/>
        <v>14</v>
      </c>
      <c r="G613" t="s">
        <v>74</v>
      </c>
      <c r="H613">
        <v>15</v>
      </c>
      <c r="I613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7">
        <f t="shared" si="36"/>
        <v>41480.208333333336</v>
      </c>
      <c r="O613" s="8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s="4" t="str">
        <v>plays</v>
      </c>
    </row>
    <row r="614" spans="1:20" ht="18" x14ac:dyDescent="0.45">
      <c r="A614">
        <v>612</v>
      </c>
      <c r="B614" t="s">
        <v>1266</v>
      </c>
      <c r="C614" s="1" t="s">
        <v>1267</v>
      </c>
      <c r="D614">
        <v>6200</v>
      </c>
      <c r="E614">
        <v>8645</v>
      </c>
      <c r="F614">
        <f t="shared" si="38"/>
        <v>139</v>
      </c>
      <c r="G614" t="s">
        <v>20</v>
      </c>
      <c r="H614">
        <v>192</v>
      </c>
      <c r="I614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7">
        <f t="shared" si="36"/>
        <v>40474.208333333336</v>
      </c>
      <c r="O614" s="8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s="4" t="str">
        <v>electric music</v>
      </c>
    </row>
    <row r="615" spans="1:20" ht="33" x14ac:dyDescent="0.45">
      <c r="A615">
        <v>613</v>
      </c>
      <c r="B615" t="s">
        <v>1268</v>
      </c>
      <c r="C615" s="1" t="s">
        <v>1269</v>
      </c>
      <c r="D615">
        <v>1100</v>
      </c>
      <c r="E615">
        <v>1914</v>
      </c>
      <c r="F615">
        <f t="shared" si="38"/>
        <v>174</v>
      </c>
      <c r="G615" t="s">
        <v>20</v>
      </c>
      <c r="H615">
        <v>26</v>
      </c>
      <c r="I615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7">
        <f t="shared" si="36"/>
        <v>42973.208333333328</v>
      </c>
      <c r="O615" s="8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s="4" t="str">
        <v>plays</v>
      </c>
    </row>
    <row r="616" spans="1:20" ht="33" x14ac:dyDescent="0.45">
      <c r="A616">
        <v>614</v>
      </c>
      <c r="B616" t="s">
        <v>1270</v>
      </c>
      <c r="C616" s="1" t="s">
        <v>1271</v>
      </c>
      <c r="D616">
        <v>26500</v>
      </c>
      <c r="E616">
        <v>41205</v>
      </c>
      <c r="F616">
        <f t="shared" si="38"/>
        <v>155</v>
      </c>
      <c r="G616" t="s">
        <v>20</v>
      </c>
      <c r="H616">
        <v>723</v>
      </c>
      <c r="I616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7">
        <f t="shared" si="36"/>
        <v>42746.25</v>
      </c>
      <c r="O616" s="8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s="4" t="str">
        <v>plays</v>
      </c>
    </row>
    <row r="617" spans="1:20" ht="18" x14ac:dyDescent="0.45">
      <c r="A617">
        <v>615</v>
      </c>
      <c r="B617" t="s">
        <v>1272</v>
      </c>
      <c r="C617" s="1" t="s">
        <v>1273</v>
      </c>
      <c r="D617">
        <v>8500</v>
      </c>
      <c r="E617">
        <v>14488</v>
      </c>
      <c r="F617">
        <f t="shared" si="38"/>
        <v>170</v>
      </c>
      <c r="G617" t="s">
        <v>20</v>
      </c>
      <c r="H617">
        <v>170</v>
      </c>
      <c r="I617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7">
        <f t="shared" si="36"/>
        <v>42489.208333333328</v>
      </c>
      <c r="O617" s="8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s="4" t="str">
        <v>plays</v>
      </c>
    </row>
    <row r="618" spans="1:20" ht="18" x14ac:dyDescent="0.45">
      <c r="A618">
        <v>616</v>
      </c>
      <c r="B618" t="s">
        <v>1274</v>
      </c>
      <c r="C618" s="1" t="s">
        <v>1275</v>
      </c>
      <c r="D618">
        <v>6400</v>
      </c>
      <c r="E618">
        <v>12129</v>
      </c>
      <c r="F618">
        <f t="shared" si="38"/>
        <v>190</v>
      </c>
      <c r="G618" t="s">
        <v>20</v>
      </c>
      <c r="H618">
        <v>238</v>
      </c>
      <c r="I618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7">
        <f t="shared" si="36"/>
        <v>41537.208333333336</v>
      </c>
      <c r="O618" s="8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s="4" t="str">
        <v>indie rock</v>
      </c>
    </row>
    <row r="619" spans="1:20" ht="18" x14ac:dyDescent="0.45">
      <c r="A619">
        <v>617</v>
      </c>
      <c r="B619" t="s">
        <v>1276</v>
      </c>
      <c r="C619" s="1" t="s">
        <v>1277</v>
      </c>
      <c r="D619">
        <v>1400</v>
      </c>
      <c r="E619">
        <v>3496</v>
      </c>
      <c r="F619">
        <f t="shared" si="38"/>
        <v>250</v>
      </c>
      <c r="G619" t="s">
        <v>20</v>
      </c>
      <c r="H619">
        <v>55</v>
      </c>
      <c r="I619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7">
        <f t="shared" si="36"/>
        <v>41794.208333333336</v>
      </c>
      <c r="O619" s="8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s="4" t="str">
        <v>plays</v>
      </c>
    </row>
    <row r="620" spans="1:20" ht="18" x14ac:dyDescent="0.45">
      <c r="A620">
        <v>618</v>
      </c>
      <c r="B620" t="s">
        <v>1278</v>
      </c>
      <c r="C620" s="1" t="s">
        <v>1279</v>
      </c>
      <c r="D620">
        <v>198600</v>
      </c>
      <c r="E620">
        <v>97037</v>
      </c>
      <c r="F620">
        <f t="shared" si="38"/>
        <v>49</v>
      </c>
      <c r="G620" t="s">
        <v>14</v>
      </c>
      <c r="H620">
        <v>1198</v>
      </c>
      <c r="I620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7">
        <f t="shared" si="36"/>
        <v>41396.208333333336</v>
      </c>
      <c r="O620" s="8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s="4" t="str">
        <v>nonfiction</v>
      </c>
    </row>
    <row r="621" spans="1:20" ht="18" x14ac:dyDescent="0.45">
      <c r="A621">
        <v>619</v>
      </c>
      <c r="B621" t="s">
        <v>1280</v>
      </c>
      <c r="C621" s="1" t="s">
        <v>1281</v>
      </c>
      <c r="D621">
        <v>195900</v>
      </c>
      <c r="E621">
        <v>55757</v>
      </c>
      <c r="F621">
        <f t="shared" si="38"/>
        <v>28</v>
      </c>
      <c r="G621" t="s">
        <v>14</v>
      </c>
      <c r="H621">
        <v>648</v>
      </c>
      <c r="I621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7">
        <f t="shared" si="36"/>
        <v>40669.208333333336</v>
      </c>
      <c r="O621" s="8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s="4" t="str">
        <v>plays</v>
      </c>
    </row>
    <row r="622" spans="1:20" ht="18" x14ac:dyDescent="0.45">
      <c r="A622">
        <v>620</v>
      </c>
      <c r="B622" t="s">
        <v>1282</v>
      </c>
      <c r="C622" s="1" t="s">
        <v>1283</v>
      </c>
      <c r="D622">
        <v>4300</v>
      </c>
      <c r="E622">
        <v>11525</v>
      </c>
      <c r="F622">
        <f t="shared" si="38"/>
        <v>268</v>
      </c>
      <c r="G622" t="s">
        <v>20</v>
      </c>
      <c r="H622">
        <v>128</v>
      </c>
      <c r="I622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7">
        <f t="shared" si="36"/>
        <v>42559.208333333328</v>
      </c>
      <c r="O622" s="8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s="4" t="str">
        <v>photography books</v>
      </c>
    </row>
    <row r="623" spans="1:20" ht="18" x14ac:dyDescent="0.45">
      <c r="A623">
        <v>621</v>
      </c>
      <c r="B623" t="s">
        <v>1284</v>
      </c>
      <c r="C623" s="1" t="s">
        <v>1285</v>
      </c>
      <c r="D623">
        <v>25600</v>
      </c>
      <c r="E623">
        <v>158669</v>
      </c>
      <c r="F623">
        <f t="shared" si="38"/>
        <v>620</v>
      </c>
      <c r="G623" t="s">
        <v>20</v>
      </c>
      <c r="H623">
        <v>2144</v>
      </c>
      <c r="I623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7">
        <f t="shared" si="36"/>
        <v>42626.208333333328</v>
      </c>
      <c r="O623" s="8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s="4" t="str">
        <v>plays</v>
      </c>
    </row>
    <row r="624" spans="1:20" ht="18" x14ac:dyDescent="0.45">
      <c r="A624">
        <v>622</v>
      </c>
      <c r="B624" t="s">
        <v>1286</v>
      </c>
      <c r="C624" s="1" t="s">
        <v>1287</v>
      </c>
      <c r="D624">
        <v>189000</v>
      </c>
      <c r="E624">
        <v>5916</v>
      </c>
      <c r="F624">
        <f t="shared" si="38"/>
        <v>3</v>
      </c>
      <c r="G624" t="s">
        <v>14</v>
      </c>
      <c r="H624">
        <v>64</v>
      </c>
      <c r="I624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7">
        <f t="shared" si="36"/>
        <v>43205.208333333328</v>
      </c>
      <c r="O624" s="8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s="4" t="str">
        <v>indie rock</v>
      </c>
    </row>
    <row r="625" spans="1:20" ht="18" x14ac:dyDescent="0.45">
      <c r="A625">
        <v>623</v>
      </c>
      <c r="B625" t="s">
        <v>1288</v>
      </c>
      <c r="C625" s="1" t="s">
        <v>1289</v>
      </c>
      <c r="D625">
        <v>94300</v>
      </c>
      <c r="E625">
        <v>150806</v>
      </c>
      <c r="F625">
        <f t="shared" si="38"/>
        <v>160</v>
      </c>
      <c r="G625" t="s">
        <v>20</v>
      </c>
      <c r="H625">
        <v>2693</v>
      </c>
      <c r="I625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7">
        <f t="shared" si="36"/>
        <v>42201.208333333328</v>
      </c>
      <c r="O625" s="8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s="4" t="str">
        <v>plays</v>
      </c>
    </row>
    <row r="626" spans="1:20" ht="18" x14ac:dyDescent="0.45">
      <c r="A626">
        <v>624</v>
      </c>
      <c r="B626" t="s">
        <v>1290</v>
      </c>
      <c r="C626" s="1" t="s">
        <v>1291</v>
      </c>
      <c r="D626">
        <v>5100</v>
      </c>
      <c r="E626">
        <v>14249</v>
      </c>
      <c r="F626">
        <f t="shared" si="38"/>
        <v>279</v>
      </c>
      <c r="G626" t="s">
        <v>20</v>
      </c>
      <c r="H626">
        <v>432</v>
      </c>
      <c r="I626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7">
        <f t="shared" si="36"/>
        <v>42029.25</v>
      </c>
      <c r="O626" s="8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s="4" t="str">
        <v>photography books</v>
      </c>
    </row>
    <row r="627" spans="1:20" ht="33" x14ac:dyDescent="0.45">
      <c r="A627">
        <v>625</v>
      </c>
      <c r="B627" t="s">
        <v>1292</v>
      </c>
      <c r="C627" s="1" t="s">
        <v>1293</v>
      </c>
      <c r="D627">
        <v>7500</v>
      </c>
      <c r="E627">
        <v>5803</v>
      </c>
      <c r="F627">
        <f t="shared" si="38"/>
        <v>77</v>
      </c>
      <c r="G627" t="s">
        <v>14</v>
      </c>
      <c r="H627">
        <v>62</v>
      </c>
      <c r="I627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7">
        <f t="shared" si="36"/>
        <v>43857.25</v>
      </c>
      <c r="O627" s="8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s="4" t="str">
        <v>plays</v>
      </c>
    </row>
    <row r="628" spans="1:20" ht="33" x14ac:dyDescent="0.45">
      <c r="A628">
        <v>626</v>
      </c>
      <c r="B628" t="s">
        <v>1294</v>
      </c>
      <c r="C628" s="1" t="s">
        <v>1295</v>
      </c>
      <c r="D628">
        <v>6400</v>
      </c>
      <c r="E628">
        <v>13205</v>
      </c>
      <c r="F628">
        <f t="shared" si="38"/>
        <v>206</v>
      </c>
      <c r="G628" t="s">
        <v>20</v>
      </c>
      <c r="H628">
        <v>189</v>
      </c>
      <c r="I628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7">
        <f t="shared" si="36"/>
        <v>40449.208333333336</v>
      </c>
      <c r="O628" s="8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s="4" t="str">
        <v>plays</v>
      </c>
    </row>
    <row r="629" spans="1:20" ht="18" x14ac:dyDescent="0.45">
      <c r="A629">
        <v>627</v>
      </c>
      <c r="B629" t="s">
        <v>1296</v>
      </c>
      <c r="C629" s="1" t="s">
        <v>1297</v>
      </c>
      <c r="D629">
        <v>1600</v>
      </c>
      <c r="E629">
        <v>11108</v>
      </c>
      <c r="F629">
        <f t="shared" si="38"/>
        <v>694</v>
      </c>
      <c r="G629" t="s">
        <v>20</v>
      </c>
      <c r="H629">
        <v>154</v>
      </c>
      <c r="I629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7">
        <f t="shared" si="36"/>
        <v>40345.208333333336</v>
      </c>
      <c r="O629" s="8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s="4" t="str">
        <v>food trucks</v>
      </c>
    </row>
    <row r="630" spans="1:20" ht="18" x14ac:dyDescent="0.45">
      <c r="A630">
        <v>628</v>
      </c>
      <c r="B630" t="s">
        <v>1298</v>
      </c>
      <c r="C630" s="1" t="s">
        <v>1299</v>
      </c>
      <c r="D630">
        <v>1900</v>
      </c>
      <c r="E630">
        <v>2884</v>
      </c>
      <c r="F630">
        <f t="shared" si="38"/>
        <v>152</v>
      </c>
      <c r="G630" t="s">
        <v>20</v>
      </c>
      <c r="H630">
        <v>96</v>
      </c>
      <c r="I630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7">
        <f t="shared" si="36"/>
        <v>40455.208333333336</v>
      </c>
      <c r="O630" s="8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s="4" t="str">
        <v>indie rock</v>
      </c>
    </row>
    <row r="631" spans="1:20" ht="18" x14ac:dyDescent="0.45">
      <c r="A631">
        <v>629</v>
      </c>
      <c r="B631" t="s">
        <v>1300</v>
      </c>
      <c r="C631" s="1" t="s">
        <v>1301</v>
      </c>
      <c r="D631">
        <v>85900</v>
      </c>
      <c r="E631">
        <v>55476</v>
      </c>
      <c r="F631">
        <f t="shared" si="38"/>
        <v>65</v>
      </c>
      <c r="G631" t="s">
        <v>14</v>
      </c>
      <c r="H631">
        <v>750</v>
      </c>
      <c r="I631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7">
        <f t="shared" si="36"/>
        <v>42557.208333333328</v>
      </c>
      <c r="O631" s="8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s="4" t="str">
        <v>plays</v>
      </c>
    </row>
    <row r="632" spans="1:20" ht="18" x14ac:dyDescent="0.45">
      <c r="A632">
        <v>630</v>
      </c>
      <c r="B632" t="s">
        <v>1302</v>
      </c>
      <c r="C632" s="1" t="s">
        <v>1303</v>
      </c>
      <c r="D632">
        <v>9500</v>
      </c>
      <c r="E632">
        <v>5973</v>
      </c>
      <c r="F632">
        <f t="shared" si="38"/>
        <v>63</v>
      </c>
      <c r="G632" t="s">
        <v>74</v>
      </c>
      <c r="H632">
        <v>87</v>
      </c>
      <c r="I632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7">
        <f t="shared" si="36"/>
        <v>43586.208333333328</v>
      </c>
      <c r="O632" s="8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s="4" t="str">
        <v>plays</v>
      </c>
    </row>
    <row r="633" spans="1:20" ht="18" x14ac:dyDescent="0.45">
      <c r="A633">
        <v>631</v>
      </c>
      <c r="B633" t="s">
        <v>1304</v>
      </c>
      <c r="C633" s="1" t="s">
        <v>1305</v>
      </c>
      <c r="D633">
        <v>59200</v>
      </c>
      <c r="E633">
        <v>183756</v>
      </c>
      <c r="F633">
        <f t="shared" si="38"/>
        <v>310</v>
      </c>
      <c r="G633" t="s">
        <v>20</v>
      </c>
      <c r="H633">
        <v>3063</v>
      </c>
      <c r="I633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7">
        <f t="shared" si="36"/>
        <v>43550.208333333328</v>
      </c>
      <c r="O633" s="8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s="4" t="str">
        <v>plays</v>
      </c>
    </row>
    <row r="634" spans="1:20" ht="18" x14ac:dyDescent="0.45">
      <c r="A634">
        <v>632</v>
      </c>
      <c r="B634" t="s">
        <v>1306</v>
      </c>
      <c r="C634" s="1" t="s">
        <v>1307</v>
      </c>
      <c r="D634">
        <v>72100</v>
      </c>
      <c r="E634">
        <v>30902</v>
      </c>
      <c r="F634">
        <f t="shared" si="38"/>
        <v>43</v>
      </c>
      <c r="G634" t="s">
        <v>47</v>
      </c>
      <c r="H634">
        <v>278</v>
      </c>
      <c r="I634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7">
        <f t="shared" si="36"/>
        <v>41945.208333333336</v>
      </c>
      <c r="O634" s="8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s="4" t="str">
        <v>plays</v>
      </c>
    </row>
    <row r="635" spans="1:20" ht="33" x14ac:dyDescent="0.45">
      <c r="A635">
        <v>633</v>
      </c>
      <c r="B635" t="s">
        <v>1308</v>
      </c>
      <c r="C635" s="1" t="s">
        <v>1309</v>
      </c>
      <c r="D635">
        <v>6700</v>
      </c>
      <c r="E635">
        <v>5569</v>
      </c>
      <c r="F635">
        <f t="shared" si="38"/>
        <v>83</v>
      </c>
      <c r="G635" t="s">
        <v>14</v>
      </c>
      <c r="H635">
        <v>105</v>
      </c>
      <c r="I635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7">
        <f t="shared" si="36"/>
        <v>42315.25</v>
      </c>
      <c r="O635" s="8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s="4" t="str">
        <v>animation</v>
      </c>
    </row>
    <row r="636" spans="1:20" ht="18" x14ac:dyDescent="0.45">
      <c r="A636">
        <v>634</v>
      </c>
      <c r="B636" t="s">
        <v>1310</v>
      </c>
      <c r="C636" s="1" t="s">
        <v>1311</v>
      </c>
      <c r="D636">
        <v>118200</v>
      </c>
      <c r="E636">
        <v>92824</v>
      </c>
      <c r="F636">
        <f t="shared" si="38"/>
        <v>79</v>
      </c>
      <c r="G636" t="s">
        <v>74</v>
      </c>
      <c r="H636">
        <v>1658</v>
      </c>
      <c r="I636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7">
        <f t="shared" si="36"/>
        <v>42819.208333333328</v>
      </c>
      <c r="O636" s="8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s="4" t="str">
        <v>television</v>
      </c>
    </row>
    <row r="637" spans="1:20" ht="18" x14ac:dyDescent="0.45">
      <c r="A637">
        <v>635</v>
      </c>
      <c r="B637" t="s">
        <v>1312</v>
      </c>
      <c r="C637" s="1" t="s">
        <v>1313</v>
      </c>
      <c r="D637">
        <v>139000</v>
      </c>
      <c r="E637">
        <v>158590</v>
      </c>
      <c r="F637">
        <f t="shared" si="38"/>
        <v>114</v>
      </c>
      <c r="G637" t="s">
        <v>20</v>
      </c>
      <c r="H637">
        <v>2266</v>
      </c>
      <c r="I637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7">
        <f t="shared" si="36"/>
        <v>41314.25</v>
      </c>
      <c r="O637" s="8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s="4" t="str">
        <v>television</v>
      </c>
    </row>
    <row r="638" spans="1:20" ht="18" x14ac:dyDescent="0.45">
      <c r="A638">
        <v>636</v>
      </c>
      <c r="B638" t="s">
        <v>1314</v>
      </c>
      <c r="C638" s="1" t="s">
        <v>1315</v>
      </c>
      <c r="D638">
        <v>197700</v>
      </c>
      <c r="E638">
        <v>127591</v>
      </c>
      <c r="F638">
        <f t="shared" si="38"/>
        <v>65</v>
      </c>
      <c r="G638" t="s">
        <v>14</v>
      </c>
      <c r="H638">
        <v>2604</v>
      </c>
      <c r="I638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7">
        <f t="shared" si="36"/>
        <v>40926.25</v>
      </c>
      <c r="O638" s="8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s="4" t="str">
        <v>animation</v>
      </c>
    </row>
    <row r="639" spans="1:20" ht="18" x14ac:dyDescent="0.45">
      <c r="A639">
        <v>637</v>
      </c>
      <c r="B639" t="s">
        <v>1316</v>
      </c>
      <c r="C639" s="1" t="s">
        <v>1317</v>
      </c>
      <c r="D639">
        <v>8500</v>
      </c>
      <c r="E639">
        <v>6750</v>
      </c>
      <c r="F639">
        <f t="shared" si="38"/>
        <v>79</v>
      </c>
      <c r="G639" t="s">
        <v>14</v>
      </c>
      <c r="H639">
        <v>65</v>
      </c>
      <c r="I639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7">
        <f t="shared" si="36"/>
        <v>42688.25</v>
      </c>
      <c r="O639" s="8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s="4" t="str">
        <v>plays</v>
      </c>
    </row>
    <row r="640" spans="1:20" ht="18" x14ac:dyDescent="0.45">
      <c r="A640">
        <v>638</v>
      </c>
      <c r="B640" t="s">
        <v>1318</v>
      </c>
      <c r="C640" s="1" t="s">
        <v>1319</v>
      </c>
      <c r="D640">
        <v>81600</v>
      </c>
      <c r="E640">
        <v>9318</v>
      </c>
      <c r="F640">
        <f t="shared" si="38"/>
        <v>11</v>
      </c>
      <c r="G640" t="s">
        <v>14</v>
      </c>
      <c r="H640">
        <v>94</v>
      </c>
      <c r="I640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7">
        <f t="shared" si="36"/>
        <v>40386.208333333336</v>
      </c>
      <c r="O640" s="8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s="4" t="str">
        <v>plays</v>
      </c>
    </row>
    <row r="641" spans="1:20" ht="18" x14ac:dyDescent="0.45">
      <c r="A641">
        <v>639</v>
      </c>
      <c r="B641" t="s">
        <v>1320</v>
      </c>
      <c r="C641" s="1" t="s">
        <v>1321</v>
      </c>
      <c r="D641">
        <v>8600</v>
      </c>
      <c r="E641">
        <v>4832</v>
      </c>
      <c r="F641">
        <f t="shared" si="38"/>
        <v>56</v>
      </c>
      <c r="G641" t="s">
        <v>47</v>
      </c>
      <c r="H641">
        <v>45</v>
      </c>
      <c r="I641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7">
        <f t="shared" si="36"/>
        <v>43309.208333333328</v>
      </c>
      <c r="O641" s="8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s="4" t="str">
        <v>drama</v>
      </c>
    </row>
    <row r="642" spans="1:20" ht="18" x14ac:dyDescent="0.45">
      <c r="A642">
        <v>640</v>
      </c>
      <c r="B642" t="s">
        <v>1322</v>
      </c>
      <c r="C642" s="1" t="s">
        <v>1323</v>
      </c>
      <c r="D642">
        <v>119800</v>
      </c>
      <c r="E642">
        <v>19769</v>
      </c>
      <c r="F642">
        <f t="shared" si="38"/>
        <v>17</v>
      </c>
      <c r="G642" t="s">
        <v>14</v>
      </c>
      <c r="H642">
        <v>257</v>
      </c>
      <c r="I642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7">
        <f t="shared" ref="N642:N705" si="40">(((L642/60)/60)/24)+DATE(1970,1,1)</f>
        <v>42387.25</v>
      </c>
      <c r="O642" s="8">
        <f t="shared" ref="O642:O705" si="41">(((M642/60)/60)/24)+DATE(1970,1,1)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s="4" t="str">
        <v>plays</v>
      </c>
    </row>
    <row r="643" spans="1:20" ht="33" x14ac:dyDescent="0.45">
      <c r="A643">
        <v>641</v>
      </c>
      <c r="B643" t="s">
        <v>1324</v>
      </c>
      <c r="C643" s="1" t="s">
        <v>1325</v>
      </c>
      <c r="D643">
        <v>9400</v>
      </c>
      <c r="E643">
        <v>11277</v>
      </c>
      <c r="F643">
        <f t="shared" ref="F643:F706" si="42">ROUND(E643/D643*100,0)</f>
        <v>120</v>
      </c>
      <c r="G643" t="s">
        <v>20</v>
      </c>
      <c r="H643">
        <v>194</v>
      </c>
      <c r="I643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7">
        <f t="shared" si="40"/>
        <v>42786.25</v>
      </c>
      <c r="O643" s="8">
        <f t="shared" si="41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s="4" t="str">
        <v>plays</v>
      </c>
    </row>
    <row r="644" spans="1:20" ht="18" x14ac:dyDescent="0.45">
      <c r="A644">
        <v>642</v>
      </c>
      <c r="B644" t="s">
        <v>1326</v>
      </c>
      <c r="C644" s="1" t="s">
        <v>1327</v>
      </c>
      <c r="D644">
        <v>9200</v>
      </c>
      <c r="E644">
        <v>13382</v>
      </c>
      <c r="F644">
        <f t="shared" si="42"/>
        <v>145</v>
      </c>
      <c r="G644" t="s">
        <v>20</v>
      </c>
      <c r="H644">
        <v>129</v>
      </c>
      <c r="I644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7">
        <f t="shared" si="40"/>
        <v>43451.25</v>
      </c>
      <c r="O644" s="8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s="4" t="str">
        <v>wearables</v>
      </c>
    </row>
    <row r="645" spans="1:20" ht="18" x14ac:dyDescent="0.45">
      <c r="A645">
        <v>643</v>
      </c>
      <c r="B645" t="s">
        <v>1328</v>
      </c>
      <c r="C645" s="1" t="s">
        <v>1329</v>
      </c>
      <c r="D645">
        <v>14900</v>
      </c>
      <c r="E645">
        <v>32986</v>
      </c>
      <c r="F645">
        <f t="shared" si="42"/>
        <v>221</v>
      </c>
      <c r="G645" t="s">
        <v>20</v>
      </c>
      <c r="H645">
        <v>375</v>
      </c>
      <c r="I645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7">
        <f t="shared" si="40"/>
        <v>42795.25</v>
      </c>
      <c r="O645" s="8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s="4" t="str">
        <v>plays</v>
      </c>
    </row>
    <row r="646" spans="1:20" ht="18" x14ac:dyDescent="0.45">
      <c r="A646">
        <v>644</v>
      </c>
      <c r="B646" t="s">
        <v>1330</v>
      </c>
      <c r="C646" s="1" t="s">
        <v>1331</v>
      </c>
      <c r="D646">
        <v>169400</v>
      </c>
      <c r="E646">
        <v>81984</v>
      </c>
      <c r="F646">
        <f t="shared" si="42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7">
        <f t="shared" si="40"/>
        <v>43452.25</v>
      </c>
      <c r="O646" s="8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s="4" t="str">
        <v>plays</v>
      </c>
    </row>
    <row r="647" spans="1:20" ht="18" x14ac:dyDescent="0.45">
      <c r="A647">
        <v>645</v>
      </c>
      <c r="B647" t="s">
        <v>1332</v>
      </c>
      <c r="C647" s="1" t="s">
        <v>1333</v>
      </c>
      <c r="D647">
        <v>192100</v>
      </c>
      <c r="E647">
        <v>178483</v>
      </c>
      <c r="F647">
        <f t="shared" si="42"/>
        <v>93</v>
      </c>
      <c r="G647" t="s">
        <v>14</v>
      </c>
      <c r="H647">
        <v>4697</v>
      </c>
      <c r="I647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7">
        <f t="shared" si="40"/>
        <v>43369.208333333328</v>
      </c>
      <c r="O647" s="8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s="4" t="str">
        <v>rock</v>
      </c>
    </row>
    <row r="648" spans="1:20" ht="18" x14ac:dyDescent="0.45">
      <c r="A648">
        <v>646</v>
      </c>
      <c r="B648" t="s">
        <v>1334</v>
      </c>
      <c r="C648" s="1" t="s">
        <v>1335</v>
      </c>
      <c r="D648">
        <v>98700</v>
      </c>
      <c r="E648">
        <v>87448</v>
      </c>
      <c r="F648">
        <f t="shared" si="42"/>
        <v>89</v>
      </c>
      <c r="G648" t="s">
        <v>14</v>
      </c>
      <c r="H648">
        <v>2915</v>
      </c>
      <c r="I648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7">
        <f t="shared" si="40"/>
        <v>41346.208333333336</v>
      </c>
      <c r="O648" s="8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s="4" t="str">
        <v>video games</v>
      </c>
    </row>
    <row r="649" spans="1:20" ht="18" x14ac:dyDescent="0.45">
      <c r="A649">
        <v>647</v>
      </c>
      <c r="B649" t="s">
        <v>1336</v>
      </c>
      <c r="C649" s="1" t="s">
        <v>1337</v>
      </c>
      <c r="D649">
        <v>4500</v>
      </c>
      <c r="E649">
        <v>1863</v>
      </c>
      <c r="F649">
        <f t="shared" si="42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7">
        <f t="shared" si="40"/>
        <v>43199.208333333328</v>
      </c>
      <c r="O649" s="8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s="4" t="str">
        <v>translations</v>
      </c>
    </row>
    <row r="650" spans="1:20" ht="18" x14ac:dyDescent="0.45">
      <c r="A650">
        <v>648</v>
      </c>
      <c r="B650" t="s">
        <v>1338</v>
      </c>
      <c r="C650" s="1" t="s">
        <v>1339</v>
      </c>
      <c r="D650">
        <v>98600</v>
      </c>
      <c r="E650">
        <v>62174</v>
      </c>
      <c r="F650">
        <f t="shared" si="42"/>
        <v>63</v>
      </c>
      <c r="G650" t="s">
        <v>74</v>
      </c>
      <c r="H650">
        <v>723</v>
      </c>
      <c r="I650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7">
        <f t="shared" si="40"/>
        <v>42922.208333333328</v>
      </c>
      <c r="O650" s="8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s="4" t="str">
        <v>food trucks</v>
      </c>
    </row>
    <row r="651" spans="1:20" ht="18" x14ac:dyDescent="0.45">
      <c r="A651">
        <v>649</v>
      </c>
      <c r="B651" t="s">
        <v>1340</v>
      </c>
      <c r="C651" s="1" t="s">
        <v>1341</v>
      </c>
      <c r="D651">
        <v>121700</v>
      </c>
      <c r="E651">
        <v>59003</v>
      </c>
      <c r="F651">
        <f t="shared" si="42"/>
        <v>48</v>
      </c>
      <c r="G651" t="s">
        <v>14</v>
      </c>
      <c r="H651">
        <v>602</v>
      </c>
      <c r="I651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7">
        <f t="shared" si="40"/>
        <v>40471.208333333336</v>
      </c>
      <c r="O651" s="8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s="4" t="str">
        <v>plays</v>
      </c>
    </row>
    <row r="652" spans="1:20" ht="18" x14ac:dyDescent="0.45">
      <c r="A652">
        <v>650</v>
      </c>
      <c r="B652" t="s">
        <v>1342</v>
      </c>
      <c r="C652" s="1" t="s">
        <v>1343</v>
      </c>
      <c r="D652">
        <v>100</v>
      </c>
      <c r="E652">
        <v>2</v>
      </c>
      <c r="F652">
        <f t="shared" si="42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7">
        <f t="shared" si="40"/>
        <v>41828.208333333336</v>
      </c>
      <c r="O652" s="8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s="4" t="str">
        <v>jazz</v>
      </c>
    </row>
    <row r="653" spans="1:20" ht="18" x14ac:dyDescent="0.45">
      <c r="A653">
        <v>651</v>
      </c>
      <c r="B653" t="s">
        <v>1344</v>
      </c>
      <c r="C653" s="1" t="s">
        <v>1345</v>
      </c>
      <c r="D653">
        <v>196700</v>
      </c>
      <c r="E653">
        <v>174039</v>
      </c>
      <c r="F653">
        <f t="shared" si="42"/>
        <v>88</v>
      </c>
      <c r="G653" t="s">
        <v>14</v>
      </c>
      <c r="H653">
        <v>3868</v>
      </c>
      <c r="I653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7">
        <f t="shared" si="40"/>
        <v>41692.25</v>
      </c>
      <c r="O653" s="8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s="4" t="str">
        <v>shorts</v>
      </c>
    </row>
    <row r="654" spans="1:20" ht="18" x14ac:dyDescent="0.45">
      <c r="A654">
        <v>652</v>
      </c>
      <c r="B654" t="s">
        <v>1346</v>
      </c>
      <c r="C654" s="1" t="s">
        <v>1347</v>
      </c>
      <c r="D654">
        <v>10000</v>
      </c>
      <c r="E654">
        <v>12684</v>
      </c>
      <c r="F654">
        <f t="shared" si="42"/>
        <v>127</v>
      </c>
      <c r="G654" t="s">
        <v>20</v>
      </c>
      <c r="H654">
        <v>409</v>
      </c>
      <c r="I654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7">
        <f t="shared" si="40"/>
        <v>42587.208333333328</v>
      </c>
      <c r="O654" s="8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s="4" t="str">
        <v>web</v>
      </c>
    </row>
    <row r="655" spans="1:20" ht="33" x14ac:dyDescent="0.45">
      <c r="A655">
        <v>653</v>
      </c>
      <c r="B655" t="s">
        <v>1348</v>
      </c>
      <c r="C655" s="1" t="s">
        <v>1349</v>
      </c>
      <c r="D655">
        <v>600</v>
      </c>
      <c r="E655">
        <v>14033</v>
      </c>
      <c r="F655">
        <f t="shared" si="42"/>
        <v>2339</v>
      </c>
      <c r="G655" t="s">
        <v>20</v>
      </c>
      <c r="H655">
        <v>234</v>
      </c>
      <c r="I655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7">
        <f t="shared" si="40"/>
        <v>42468.208333333328</v>
      </c>
      <c r="O655" s="8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s="4" t="str">
        <v>web</v>
      </c>
    </row>
    <row r="656" spans="1:20" ht="18" x14ac:dyDescent="0.45">
      <c r="A656">
        <v>654</v>
      </c>
      <c r="B656" t="s">
        <v>1350</v>
      </c>
      <c r="C656" s="1" t="s">
        <v>1351</v>
      </c>
      <c r="D656">
        <v>35000</v>
      </c>
      <c r="E656">
        <v>177936</v>
      </c>
      <c r="F656">
        <f t="shared" si="42"/>
        <v>508</v>
      </c>
      <c r="G656" t="s">
        <v>20</v>
      </c>
      <c r="H656">
        <v>3016</v>
      </c>
      <c r="I656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7">
        <f t="shared" si="40"/>
        <v>42240.208333333328</v>
      </c>
      <c r="O656" s="8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s="4" t="str">
        <v>metal</v>
      </c>
    </row>
    <row r="657" spans="1:20" ht="18" x14ac:dyDescent="0.45">
      <c r="A657">
        <v>655</v>
      </c>
      <c r="B657" t="s">
        <v>1352</v>
      </c>
      <c r="C657" s="1" t="s">
        <v>1353</v>
      </c>
      <c r="D657">
        <v>6900</v>
      </c>
      <c r="E657">
        <v>13212</v>
      </c>
      <c r="F657">
        <f t="shared" si="42"/>
        <v>191</v>
      </c>
      <c r="G657" t="s">
        <v>20</v>
      </c>
      <c r="H657">
        <v>264</v>
      </c>
      <c r="I657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7">
        <f t="shared" si="40"/>
        <v>42796.25</v>
      </c>
      <c r="O657" s="8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s="4" t="str">
        <v>photography books</v>
      </c>
    </row>
    <row r="658" spans="1:20" ht="33" x14ac:dyDescent="0.45">
      <c r="A658">
        <v>656</v>
      </c>
      <c r="B658" t="s">
        <v>1354</v>
      </c>
      <c r="C658" s="1" t="s">
        <v>1355</v>
      </c>
      <c r="D658">
        <v>118400</v>
      </c>
      <c r="E658">
        <v>49879</v>
      </c>
      <c r="F658">
        <f t="shared" si="42"/>
        <v>42</v>
      </c>
      <c r="G658" t="s">
        <v>14</v>
      </c>
      <c r="H658">
        <v>504</v>
      </c>
      <c r="I658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7">
        <f t="shared" si="40"/>
        <v>43097.25</v>
      </c>
      <c r="O658" s="8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s="4" t="str">
        <v>food trucks</v>
      </c>
    </row>
    <row r="659" spans="1:20" ht="18" x14ac:dyDescent="0.45">
      <c r="A659">
        <v>657</v>
      </c>
      <c r="B659" t="s">
        <v>1356</v>
      </c>
      <c r="C659" s="1" t="s">
        <v>1357</v>
      </c>
      <c r="D659">
        <v>10000</v>
      </c>
      <c r="E659">
        <v>824</v>
      </c>
      <c r="F659">
        <f t="shared" si="42"/>
        <v>8</v>
      </c>
      <c r="G659" t="s">
        <v>14</v>
      </c>
      <c r="H659">
        <v>14</v>
      </c>
      <c r="I659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7">
        <f t="shared" si="40"/>
        <v>43096.25</v>
      </c>
      <c r="O659" s="8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s="4" t="str">
        <v>science fiction</v>
      </c>
    </row>
    <row r="660" spans="1:20" ht="18" x14ac:dyDescent="0.45">
      <c r="A660">
        <v>658</v>
      </c>
      <c r="B660" t="s">
        <v>1358</v>
      </c>
      <c r="C660" s="1" t="s">
        <v>1359</v>
      </c>
      <c r="D660">
        <v>52600</v>
      </c>
      <c r="E660">
        <v>31594</v>
      </c>
      <c r="F660">
        <f t="shared" si="42"/>
        <v>60</v>
      </c>
      <c r="G660" t="s">
        <v>74</v>
      </c>
      <c r="H660">
        <v>390</v>
      </c>
      <c r="I660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7">
        <f t="shared" si="40"/>
        <v>42246.208333333328</v>
      </c>
      <c r="O660" s="8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s="4" t="str">
        <v>rock</v>
      </c>
    </row>
    <row r="661" spans="1:20" ht="18" x14ac:dyDescent="0.45">
      <c r="A661">
        <v>659</v>
      </c>
      <c r="B661" t="s">
        <v>1360</v>
      </c>
      <c r="C661" s="1" t="s">
        <v>1361</v>
      </c>
      <c r="D661">
        <v>120700</v>
      </c>
      <c r="E661">
        <v>57010</v>
      </c>
      <c r="F661">
        <f t="shared" si="42"/>
        <v>47</v>
      </c>
      <c r="G661" t="s">
        <v>14</v>
      </c>
      <c r="H661">
        <v>750</v>
      </c>
      <c r="I661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7">
        <f t="shared" si="40"/>
        <v>40570.25</v>
      </c>
      <c r="O661" s="8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s="4" t="str">
        <v>documentary</v>
      </c>
    </row>
    <row r="662" spans="1:20" ht="18" x14ac:dyDescent="0.45">
      <c r="A662">
        <v>660</v>
      </c>
      <c r="B662" t="s">
        <v>1362</v>
      </c>
      <c r="C662" s="1" t="s">
        <v>1363</v>
      </c>
      <c r="D662">
        <v>9100</v>
      </c>
      <c r="E662">
        <v>7438</v>
      </c>
      <c r="F662">
        <f t="shared" si="42"/>
        <v>82</v>
      </c>
      <c r="G662" t="s">
        <v>14</v>
      </c>
      <c r="H662">
        <v>77</v>
      </c>
      <c r="I662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7">
        <f t="shared" si="40"/>
        <v>42237.208333333328</v>
      </c>
      <c r="O662" s="8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s="4" t="str">
        <v>plays</v>
      </c>
    </row>
    <row r="663" spans="1:20" ht="18" x14ac:dyDescent="0.45">
      <c r="A663">
        <v>661</v>
      </c>
      <c r="B663" t="s">
        <v>1364</v>
      </c>
      <c r="C663" s="1" t="s">
        <v>1365</v>
      </c>
      <c r="D663">
        <v>106800</v>
      </c>
      <c r="E663">
        <v>57872</v>
      </c>
      <c r="F663">
        <f t="shared" si="42"/>
        <v>54</v>
      </c>
      <c r="G663" t="s">
        <v>14</v>
      </c>
      <c r="H663">
        <v>752</v>
      </c>
      <c r="I663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7">
        <f t="shared" si="40"/>
        <v>40996.208333333336</v>
      </c>
      <c r="O663" s="8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s="4" t="str">
        <v>jazz</v>
      </c>
    </row>
    <row r="664" spans="1:20" ht="18" x14ac:dyDescent="0.45">
      <c r="A664">
        <v>662</v>
      </c>
      <c r="B664" t="s">
        <v>1366</v>
      </c>
      <c r="C664" s="1" t="s">
        <v>1367</v>
      </c>
      <c r="D664">
        <v>9100</v>
      </c>
      <c r="E664">
        <v>8906</v>
      </c>
      <c r="F664">
        <f t="shared" si="42"/>
        <v>98</v>
      </c>
      <c r="G664" t="s">
        <v>14</v>
      </c>
      <c r="H664">
        <v>131</v>
      </c>
      <c r="I664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7">
        <f t="shared" si="40"/>
        <v>43443.25</v>
      </c>
      <c r="O664" s="8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s="4" t="str">
        <v>plays</v>
      </c>
    </row>
    <row r="665" spans="1:20" ht="18" x14ac:dyDescent="0.45">
      <c r="A665">
        <v>663</v>
      </c>
      <c r="B665" t="s">
        <v>1368</v>
      </c>
      <c r="C665" s="1" t="s">
        <v>1369</v>
      </c>
      <c r="D665">
        <v>10000</v>
      </c>
      <c r="E665">
        <v>7724</v>
      </c>
      <c r="F665">
        <f t="shared" si="42"/>
        <v>77</v>
      </c>
      <c r="G665" t="s">
        <v>14</v>
      </c>
      <c r="H665">
        <v>87</v>
      </c>
      <c r="I665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7">
        <f t="shared" si="40"/>
        <v>40458.208333333336</v>
      </c>
      <c r="O665" s="8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s="4" t="str">
        <v>plays</v>
      </c>
    </row>
    <row r="666" spans="1:20" ht="18" x14ac:dyDescent="0.45">
      <c r="A666">
        <v>664</v>
      </c>
      <c r="B666" t="s">
        <v>708</v>
      </c>
      <c r="C666" s="1" t="s">
        <v>1370</v>
      </c>
      <c r="D666">
        <v>79400</v>
      </c>
      <c r="E666">
        <v>26571</v>
      </c>
      <c r="F666">
        <f t="shared" si="42"/>
        <v>33</v>
      </c>
      <c r="G666" t="s">
        <v>14</v>
      </c>
      <c r="H666">
        <v>1063</v>
      </c>
      <c r="I666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7">
        <f t="shared" si="40"/>
        <v>40959.25</v>
      </c>
      <c r="O666" s="8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s="4" t="str">
        <v>jazz</v>
      </c>
    </row>
    <row r="667" spans="1:20" ht="18" x14ac:dyDescent="0.45">
      <c r="A667">
        <v>665</v>
      </c>
      <c r="B667" t="s">
        <v>1371</v>
      </c>
      <c r="C667" s="1" t="s">
        <v>1372</v>
      </c>
      <c r="D667">
        <v>5100</v>
      </c>
      <c r="E667">
        <v>12219</v>
      </c>
      <c r="F667">
        <f t="shared" si="42"/>
        <v>240</v>
      </c>
      <c r="G667" t="s">
        <v>20</v>
      </c>
      <c r="H667">
        <v>272</v>
      </c>
      <c r="I667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7">
        <f t="shared" si="40"/>
        <v>40733.208333333336</v>
      </c>
      <c r="O667" s="8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s="4" t="str">
        <v>documentary</v>
      </c>
    </row>
    <row r="668" spans="1:20" ht="18" x14ac:dyDescent="0.45">
      <c r="A668">
        <v>666</v>
      </c>
      <c r="B668" t="s">
        <v>1373</v>
      </c>
      <c r="C668" s="1" t="s">
        <v>1374</v>
      </c>
      <c r="D668">
        <v>3100</v>
      </c>
      <c r="E668">
        <v>1985</v>
      </c>
      <c r="F668">
        <f t="shared" si="42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7">
        <f t="shared" si="40"/>
        <v>41516.208333333336</v>
      </c>
      <c r="O668" s="8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s="4" t="str">
        <v>plays</v>
      </c>
    </row>
    <row r="669" spans="1:20" ht="33" x14ac:dyDescent="0.45">
      <c r="A669">
        <v>667</v>
      </c>
      <c r="B669" t="s">
        <v>1375</v>
      </c>
      <c r="C669" s="1" t="s">
        <v>1376</v>
      </c>
      <c r="D669">
        <v>6900</v>
      </c>
      <c r="E669">
        <v>12155</v>
      </c>
      <c r="F669">
        <f t="shared" si="42"/>
        <v>176</v>
      </c>
      <c r="G669" t="s">
        <v>20</v>
      </c>
      <c r="H669">
        <v>419</v>
      </c>
      <c r="I669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7">
        <f t="shared" si="40"/>
        <v>41892.208333333336</v>
      </c>
      <c r="O669" s="8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s="4" t="str">
        <v>audio</v>
      </c>
    </row>
    <row r="670" spans="1:20" ht="33" x14ac:dyDescent="0.45">
      <c r="A670">
        <v>668</v>
      </c>
      <c r="B670" t="s">
        <v>1377</v>
      </c>
      <c r="C670" s="1" t="s">
        <v>1378</v>
      </c>
      <c r="D670">
        <v>27500</v>
      </c>
      <c r="E670">
        <v>5593</v>
      </c>
      <c r="F670">
        <f t="shared" si="42"/>
        <v>20</v>
      </c>
      <c r="G670" t="s">
        <v>14</v>
      </c>
      <c r="H670">
        <v>76</v>
      </c>
      <c r="I670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7">
        <f t="shared" si="40"/>
        <v>41122.208333333336</v>
      </c>
      <c r="O670" s="8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s="4" t="str">
        <v>plays</v>
      </c>
    </row>
    <row r="671" spans="1:20" ht="18" x14ac:dyDescent="0.45">
      <c r="A671">
        <v>669</v>
      </c>
      <c r="B671" t="s">
        <v>1379</v>
      </c>
      <c r="C671" s="1" t="s">
        <v>1380</v>
      </c>
      <c r="D671">
        <v>48800</v>
      </c>
      <c r="E671">
        <v>175020</v>
      </c>
      <c r="F671">
        <f t="shared" si="42"/>
        <v>359</v>
      </c>
      <c r="G671" t="s">
        <v>20</v>
      </c>
      <c r="H671">
        <v>1621</v>
      </c>
      <c r="I671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7">
        <f t="shared" si="40"/>
        <v>42912.208333333328</v>
      </c>
      <c r="O671" s="8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s="4" t="str">
        <v>plays</v>
      </c>
    </row>
    <row r="672" spans="1:20" ht="33" x14ac:dyDescent="0.45">
      <c r="A672">
        <v>670</v>
      </c>
      <c r="B672" t="s">
        <v>1334</v>
      </c>
      <c r="C672" s="1" t="s">
        <v>1381</v>
      </c>
      <c r="D672">
        <v>16200</v>
      </c>
      <c r="E672">
        <v>75955</v>
      </c>
      <c r="F672">
        <f t="shared" si="42"/>
        <v>469</v>
      </c>
      <c r="G672" t="s">
        <v>20</v>
      </c>
      <c r="H672">
        <v>1101</v>
      </c>
      <c r="I672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7">
        <f t="shared" si="40"/>
        <v>42425.25</v>
      </c>
      <c r="O672" s="8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s="4" t="str">
        <v>indie rock</v>
      </c>
    </row>
    <row r="673" spans="1:20" ht="33" x14ac:dyDescent="0.45">
      <c r="A673">
        <v>671</v>
      </c>
      <c r="B673" t="s">
        <v>1382</v>
      </c>
      <c r="C673" s="1" t="s">
        <v>1383</v>
      </c>
      <c r="D673">
        <v>97600</v>
      </c>
      <c r="E673">
        <v>119127</v>
      </c>
      <c r="F673">
        <f t="shared" si="42"/>
        <v>122</v>
      </c>
      <c r="G673" t="s">
        <v>20</v>
      </c>
      <c r="H673">
        <v>1073</v>
      </c>
      <c r="I673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7">
        <f t="shared" si="40"/>
        <v>40390.208333333336</v>
      </c>
      <c r="O673" s="8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s="4" t="str">
        <v>plays</v>
      </c>
    </row>
    <row r="674" spans="1:20" ht="18" x14ac:dyDescent="0.45">
      <c r="A674">
        <v>672</v>
      </c>
      <c r="B674" t="s">
        <v>1384</v>
      </c>
      <c r="C674" s="1" t="s">
        <v>1385</v>
      </c>
      <c r="D674">
        <v>197900</v>
      </c>
      <c r="E674">
        <v>110689</v>
      </c>
      <c r="F674">
        <f t="shared" si="42"/>
        <v>56</v>
      </c>
      <c r="G674" t="s">
        <v>14</v>
      </c>
      <c r="H674">
        <v>4428</v>
      </c>
      <c r="I674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7">
        <f t="shared" si="40"/>
        <v>43180.208333333328</v>
      </c>
      <c r="O674" s="8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s="4" t="str">
        <v>plays</v>
      </c>
    </row>
    <row r="675" spans="1:20" ht="18" x14ac:dyDescent="0.45">
      <c r="A675">
        <v>673</v>
      </c>
      <c r="B675" t="s">
        <v>1386</v>
      </c>
      <c r="C675" s="1" t="s">
        <v>1387</v>
      </c>
      <c r="D675">
        <v>5600</v>
      </c>
      <c r="E675">
        <v>2445</v>
      </c>
      <c r="F675">
        <f t="shared" si="42"/>
        <v>44</v>
      </c>
      <c r="G675" t="s">
        <v>14</v>
      </c>
      <c r="H675">
        <v>58</v>
      </c>
      <c r="I675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7">
        <f t="shared" si="40"/>
        <v>42475.208333333328</v>
      </c>
      <c r="O675" s="8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s="4" t="str">
        <v>indie rock</v>
      </c>
    </row>
    <row r="676" spans="1:20" ht="18" x14ac:dyDescent="0.45">
      <c r="A676">
        <v>674</v>
      </c>
      <c r="B676" t="s">
        <v>1388</v>
      </c>
      <c r="C676" s="1" t="s">
        <v>1389</v>
      </c>
      <c r="D676">
        <v>170700</v>
      </c>
      <c r="E676">
        <v>57250</v>
      </c>
      <c r="F676">
        <f t="shared" si="42"/>
        <v>34</v>
      </c>
      <c r="G676" t="s">
        <v>74</v>
      </c>
      <c r="H676">
        <v>1218</v>
      </c>
      <c r="I676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7">
        <f t="shared" si="40"/>
        <v>40774.208333333336</v>
      </c>
      <c r="O676" s="8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s="4" t="str">
        <v>photography books</v>
      </c>
    </row>
    <row r="677" spans="1:20" ht="18" x14ac:dyDescent="0.45">
      <c r="A677">
        <v>675</v>
      </c>
      <c r="B677" t="s">
        <v>1390</v>
      </c>
      <c r="C677" s="1" t="s">
        <v>1391</v>
      </c>
      <c r="D677">
        <v>9700</v>
      </c>
      <c r="E677">
        <v>11929</v>
      </c>
      <c r="F677">
        <f t="shared" si="42"/>
        <v>123</v>
      </c>
      <c r="G677" t="s">
        <v>20</v>
      </c>
      <c r="H677">
        <v>331</v>
      </c>
      <c r="I677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7">
        <f t="shared" si="40"/>
        <v>43719.208333333328</v>
      </c>
      <c r="O677" s="8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s="4" t="str">
        <v>audio</v>
      </c>
    </row>
    <row r="678" spans="1:20" ht="18" x14ac:dyDescent="0.45">
      <c r="A678">
        <v>676</v>
      </c>
      <c r="B678" t="s">
        <v>1392</v>
      </c>
      <c r="C678" s="1" t="s">
        <v>1393</v>
      </c>
      <c r="D678">
        <v>62300</v>
      </c>
      <c r="E678">
        <v>118214</v>
      </c>
      <c r="F678">
        <f t="shared" si="42"/>
        <v>190</v>
      </c>
      <c r="G678" t="s">
        <v>20</v>
      </c>
      <c r="H678">
        <v>1170</v>
      </c>
      <c r="I678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7">
        <f t="shared" si="40"/>
        <v>41178.208333333336</v>
      </c>
      <c r="O678" s="8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s="4" t="str">
        <v>photography books</v>
      </c>
    </row>
    <row r="679" spans="1:20" ht="18" x14ac:dyDescent="0.45">
      <c r="A679">
        <v>677</v>
      </c>
      <c r="B679" t="s">
        <v>1394</v>
      </c>
      <c r="C679" s="1" t="s">
        <v>1395</v>
      </c>
      <c r="D679">
        <v>5300</v>
      </c>
      <c r="E679">
        <v>4432</v>
      </c>
      <c r="F679">
        <f t="shared" si="42"/>
        <v>84</v>
      </c>
      <c r="G679" t="s">
        <v>14</v>
      </c>
      <c r="H679">
        <v>111</v>
      </c>
      <c r="I679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7">
        <f t="shared" si="40"/>
        <v>42561.208333333328</v>
      </c>
      <c r="O679" s="8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s="4" t="str">
        <v>fiction</v>
      </c>
    </row>
    <row r="680" spans="1:20" ht="18" x14ac:dyDescent="0.45">
      <c r="A680">
        <v>678</v>
      </c>
      <c r="B680" t="s">
        <v>1396</v>
      </c>
      <c r="C680" s="1" t="s">
        <v>1397</v>
      </c>
      <c r="D680">
        <v>99500</v>
      </c>
      <c r="E680">
        <v>17879</v>
      </c>
      <c r="F680">
        <f t="shared" si="42"/>
        <v>18</v>
      </c>
      <c r="G680" t="s">
        <v>74</v>
      </c>
      <c r="H680">
        <v>215</v>
      </c>
      <c r="I680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7">
        <f t="shared" si="40"/>
        <v>43484.25</v>
      </c>
      <c r="O680" s="8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s="4" t="str">
        <v>drama</v>
      </c>
    </row>
    <row r="681" spans="1:20" ht="18" x14ac:dyDescent="0.45">
      <c r="A681">
        <v>679</v>
      </c>
      <c r="B681" t="s">
        <v>668</v>
      </c>
      <c r="C681" s="1" t="s">
        <v>1398</v>
      </c>
      <c r="D681">
        <v>1400</v>
      </c>
      <c r="E681">
        <v>14511</v>
      </c>
      <c r="F681">
        <f t="shared" si="42"/>
        <v>1037</v>
      </c>
      <c r="G681" t="s">
        <v>20</v>
      </c>
      <c r="H681">
        <v>363</v>
      </c>
      <c r="I681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7">
        <f t="shared" si="40"/>
        <v>43756.208333333328</v>
      </c>
      <c r="O681" s="8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s="4" t="str">
        <v>food trucks</v>
      </c>
    </row>
    <row r="682" spans="1:20" ht="33" x14ac:dyDescent="0.45">
      <c r="A682">
        <v>680</v>
      </c>
      <c r="B682" t="s">
        <v>1399</v>
      </c>
      <c r="C682" s="1" t="s">
        <v>1400</v>
      </c>
      <c r="D682">
        <v>145600</v>
      </c>
      <c r="E682">
        <v>141822</v>
      </c>
      <c r="F682">
        <f t="shared" si="42"/>
        <v>97</v>
      </c>
      <c r="G682" t="s">
        <v>14</v>
      </c>
      <c r="H682">
        <v>2955</v>
      </c>
      <c r="I682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7">
        <f t="shared" si="40"/>
        <v>43813.25</v>
      </c>
      <c r="O682" s="8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s="4" t="str">
        <v>mobile games</v>
      </c>
    </row>
    <row r="683" spans="1:20" ht="33" x14ac:dyDescent="0.45">
      <c r="A683">
        <v>681</v>
      </c>
      <c r="B683" t="s">
        <v>1401</v>
      </c>
      <c r="C683" s="1" t="s">
        <v>1402</v>
      </c>
      <c r="D683">
        <v>184100</v>
      </c>
      <c r="E683">
        <v>159037</v>
      </c>
      <c r="F683">
        <f t="shared" si="42"/>
        <v>86</v>
      </c>
      <c r="G683" t="s">
        <v>14</v>
      </c>
      <c r="H683">
        <v>1657</v>
      </c>
      <c r="I683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7">
        <f t="shared" si="40"/>
        <v>40898.25</v>
      </c>
      <c r="O683" s="8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s="4" t="str">
        <v>plays</v>
      </c>
    </row>
    <row r="684" spans="1:20" ht="18" x14ac:dyDescent="0.45">
      <c r="A684">
        <v>682</v>
      </c>
      <c r="B684" t="s">
        <v>1403</v>
      </c>
      <c r="C684" s="1" t="s">
        <v>1404</v>
      </c>
      <c r="D684">
        <v>5400</v>
      </c>
      <c r="E684">
        <v>8109</v>
      </c>
      <c r="F684">
        <f t="shared" si="42"/>
        <v>150</v>
      </c>
      <c r="G684" t="s">
        <v>20</v>
      </c>
      <c r="H684">
        <v>103</v>
      </c>
      <c r="I684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7">
        <f t="shared" si="40"/>
        <v>41619.25</v>
      </c>
      <c r="O684" s="8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s="4" t="str">
        <v>plays</v>
      </c>
    </row>
    <row r="685" spans="1:20" ht="18" x14ac:dyDescent="0.45">
      <c r="A685">
        <v>683</v>
      </c>
      <c r="B685" t="s">
        <v>1405</v>
      </c>
      <c r="C685" s="1" t="s">
        <v>1406</v>
      </c>
      <c r="D685">
        <v>2300</v>
      </c>
      <c r="E685">
        <v>8244</v>
      </c>
      <c r="F685">
        <f t="shared" si="42"/>
        <v>358</v>
      </c>
      <c r="G685" t="s">
        <v>20</v>
      </c>
      <c r="H685">
        <v>147</v>
      </c>
      <c r="I685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7">
        <f t="shared" si="40"/>
        <v>43359.208333333328</v>
      </c>
      <c r="O685" s="8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s="4" t="str">
        <v>plays</v>
      </c>
    </row>
    <row r="686" spans="1:20" ht="18" x14ac:dyDescent="0.45">
      <c r="A686">
        <v>684</v>
      </c>
      <c r="B686" t="s">
        <v>1407</v>
      </c>
      <c r="C686" s="1" t="s">
        <v>1408</v>
      </c>
      <c r="D686">
        <v>1400</v>
      </c>
      <c r="E686">
        <v>7600</v>
      </c>
      <c r="F686">
        <f t="shared" si="42"/>
        <v>543</v>
      </c>
      <c r="G686" t="s">
        <v>20</v>
      </c>
      <c r="H686">
        <v>110</v>
      </c>
      <c r="I686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7">
        <f t="shared" si="40"/>
        <v>40358.208333333336</v>
      </c>
      <c r="O686" s="8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s="4" t="str">
        <v>nonfiction</v>
      </c>
    </row>
    <row r="687" spans="1:20" ht="18" x14ac:dyDescent="0.45">
      <c r="A687">
        <v>685</v>
      </c>
      <c r="B687" t="s">
        <v>1409</v>
      </c>
      <c r="C687" s="1" t="s">
        <v>1410</v>
      </c>
      <c r="D687">
        <v>140000</v>
      </c>
      <c r="E687">
        <v>94501</v>
      </c>
      <c r="F687">
        <f t="shared" si="42"/>
        <v>68</v>
      </c>
      <c r="G687" t="s">
        <v>14</v>
      </c>
      <c r="H687">
        <v>926</v>
      </c>
      <c r="I687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7">
        <f t="shared" si="40"/>
        <v>42239.208333333328</v>
      </c>
      <c r="O687" s="8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s="4" t="str">
        <v>plays</v>
      </c>
    </row>
    <row r="688" spans="1:20" ht="18" x14ac:dyDescent="0.45">
      <c r="A688">
        <v>686</v>
      </c>
      <c r="B688" t="s">
        <v>1411</v>
      </c>
      <c r="C688" s="1" t="s">
        <v>1412</v>
      </c>
      <c r="D688">
        <v>7500</v>
      </c>
      <c r="E688">
        <v>14381</v>
      </c>
      <c r="F688">
        <f t="shared" si="42"/>
        <v>192</v>
      </c>
      <c r="G688" t="s">
        <v>20</v>
      </c>
      <c r="H688">
        <v>134</v>
      </c>
      <c r="I688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7">
        <f t="shared" si="40"/>
        <v>43186.208333333328</v>
      </c>
      <c r="O688" s="8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s="4" t="str">
        <v>wearables</v>
      </c>
    </row>
    <row r="689" spans="1:20" ht="18" x14ac:dyDescent="0.45">
      <c r="A689">
        <v>687</v>
      </c>
      <c r="B689" t="s">
        <v>1413</v>
      </c>
      <c r="C689" s="1" t="s">
        <v>1414</v>
      </c>
      <c r="D689">
        <v>1500</v>
      </c>
      <c r="E689">
        <v>13980</v>
      </c>
      <c r="F689">
        <f t="shared" si="42"/>
        <v>932</v>
      </c>
      <c r="G689" t="s">
        <v>20</v>
      </c>
      <c r="H689">
        <v>269</v>
      </c>
      <c r="I689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7">
        <f t="shared" si="40"/>
        <v>42806.25</v>
      </c>
      <c r="O689" s="8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s="4" t="str">
        <v>plays</v>
      </c>
    </row>
    <row r="690" spans="1:20" ht="18" x14ac:dyDescent="0.45">
      <c r="A690">
        <v>688</v>
      </c>
      <c r="B690" t="s">
        <v>1415</v>
      </c>
      <c r="C690" s="1" t="s">
        <v>1416</v>
      </c>
      <c r="D690">
        <v>2900</v>
      </c>
      <c r="E690">
        <v>12449</v>
      </c>
      <c r="F690">
        <f t="shared" si="42"/>
        <v>429</v>
      </c>
      <c r="G690" t="s">
        <v>20</v>
      </c>
      <c r="H690">
        <v>175</v>
      </c>
      <c r="I690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7">
        <f t="shared" si="40"/>
        <v>43475.25</v>
      </c>
      <c r="O690" s="8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s="4" t="str">
        <v>television</v>
      </c>
    </row>
    <row r="691" spans="1:20" ht="18" x14ac:dyDescent="0.45">
      <c r="A691">
        <v>689</v>
      </c>
      <c r="B691" t="s">
        <v>1417</v>
      </c>
      <c r="C691" s="1" t="s">
        <v>1418</v>
      </c>
      <c r="D691">
        <v>7300</v>
      </c>
      <c r="E691">
        <v>7348</v>
      </c>
      <c r="F691">
        <f t="shared" si="42"/>
        <v>101</v>
      </c>
      <c r="G691" t="s">
        <v>20</v>
      </c>
      <c r="H691">
        <v>69</v>
      </c>
      <c r="I691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7">
        <f t="shared" si="40"/>
        <v>41576.208333333336</v>
      </c>
      <c r="O691" s="8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s="4" t="str">
        <v>web</v>
      </c>
    </row>
    <row r="692" spans="1:20" ht="18" x14ac:dyDescent="0.45">
      <c r="A692">
        <v>690</v>
      </c>
      <c r="B692" t="s">
        <v>1419</v>
      </c>
      <c r="C692" s="1" t="s">
        <v>1420</v>
      </c>
      <c r="D692">
        <v>3600</v>
      </c>
      <c r="E692">
        <v>8158</v>
      </c>
      <c r="F692">
        <f t="shared" si="42"/>
        <v>227</v>
      </c>
      <c r="G692" t="s">
        <v>20</v>
      </c>
      <c r="H692">
        <v>190</v>
      </c>
      <c r="I692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7">
        <f t="shared" si="40"/>
        <v>40874.25</v>
      </c>
      <c r="O692" s="8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s="4" t="str">
        <v>documentary</v>
      </c>
    </row>
    <row r="693" spans="1:20" ht="18" x14ac:dyDescent="0.45">
      <c r="A693">
        <v>691</v>
      </c>
      <c r="B693" t="s">
        <v>1421</v>
      </c>
      <c r="C693" s="1" t="s">
        <v>1422</v>
      </c>
      <c r="D693">
        <v>5000</v>
      </c>
      <c r="E693">
        <v>7119</v>
      </c>
      <c r="F693">
        <f t="shared" si="42"/>
        <v>142</v>
      </c>
      <c r="G693" t="s">
        <v>20</v>
      </c>
      <c r="H693">
        <v>237</v>
      </c>
      <c r="I693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7">
        <f t="shared" si="40"/>
        <v>41185.208333333336</v>
      </c>
      <c r="O693" s="8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s="4" t="str">
        <v>documentary</v>
      </c>
    </row>
    <row r="694" spans="1:20" ht="33" x14ac:dyDescent="0.45">
      <c r="A694">
        <v>692</v>
      </c>
      <c r="B694" t="s">
        <v>1423</v>
      </c>
      <c r="C694" s="1" t="s">
        <v>1424</v>
      </c>
      <c r="D694">
        <v>6000</v>
      </c>
      <c r="E694">
        <v>5438</v>
      </c>
      <c r="F694">
        <f t="shared" si="42"/>
        <v>91</v>
      </c>
      <c r="G694" t="s">
        <v>14</v>
      </c>
      <c r="H694">
        <v>77</v>
      </c>
      <c r="I694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7">
        <f t="shared" si="40"/>
        <v>43655.208333333328</v>
      </c>
      <c r="O694" s="8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s="4" t="str">
        <v>rock</v>
      </c>
    </row>
    <row r="695" spans="1:20" ht="33" x14ac:dyDescent="0.45">
      <c r="A695">
        <v>693</v>
      </c>
      <c r="B695" t="s">
        <v>1425</v>
      </c>
      <c r="C695" s="1" t="s">
        <v>1426</v>
      </c>
      <c r="D695">
        <v>180400</v>
      </c>
      <c r="E695">
        <v>115396</v>
      </c>
      <c r="F695">
        <f t="shared" si="42"/>
        <v>64</v>
      </c>
      <c r="G695" t="s">
        <v>14</v>
      </c>
      <c r="H695">
        <v>1748</v>
      </c>
      <c r="I695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7">
        <f t="shared" si="40"/>
        <v>43025.208333333328</v>
      </c>
      <c r="O695" s="8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s="4" t="str">
        <v>plays</v>
      </c>
    </row>
    <row r="696" spans="1:20" ht="18" x14ac:dyDescent="0.45">
      <c r="A696">
        <v>694</v>
      </c>
      <c r="B696" t="s">
        <v>1427</v>
      </c>
      <c r="C696" s="1" t="s">
        <v>1428</v>
      </c>
      <c r="D696">
        <v>9100</v>
      </c>
      <c r="E696">
        <v>7656</v>
      </c>
      <c r="F696">
        <f t="shared" si="42"/>
        <v>84</v>
      </c>
      <c r="G696" t="s">
        <v>14</v>
      </c>
      <c r="H696">
        <v>79</v>
      </c>
      <c r="I696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7">
        <f t="shared" si="40"/>
        <v>43066.25</v>
      </c>
      <c r="O696" s="8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s="4" t="str">
        <v>plays</v>
      </c>
    </row>
    <row r="697" spans="1:20" ht="18" x14ac:dyDescent="0.45">
      <c r="A697">
        <v>695</v>
      </c>
      <c r="B697" t="s">
        <v>1429</v>
      </c>
      <c r="C697" s="1" t="s">
        <v>1430</v>
      </c>
      <c r="D697">
        <v>9200</v>
      </c>
      <c r="E697">
        <v>12322</v>
      </c>
      <c r="F697">
        <f t="shared" si="42"/>
        <v>134</v>
      </c>
      <c r="G697" t="s">
        <v>20</v>
      </c>
      <c r="H697">
        <v>196</v>
      </c>
      <c r="I697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7">
        <f t="shared" si="40"/>
        <v>42322.25</v>
      </c>
      <c r="O697" s="8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s="4" t="str">
        <v>rock</v>
      </c>
    </row>
    <row r="698" spans="1:20" ht="18" x14ac:dyDescent="0.45">
      <c r="A698">
        <v>696</v>
      </c>
      <c r="B698" t="s">
        <v>1431</v>
      </c>
      <c r="C698" s="1" t="s">
        <v>1432</v>
      </c>
      <c r="D698">
        <v>164100</v>
      </c>
      <c r="E698">
        <v>96888</v>
      </c>
      <c r="F698">
        <f t="shared" si="42"/>
        <v>59</v>
      </c>
      <c r="G698" t="s">
        <v>14</v>
      </c>
      <c r="H698">
        <v>889</v>
      </c>
      <c r="I698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7">
        <f t="shared" si="40"/>
        <v>42114.208333333328</v>
      </c>
      <c r="O698" s="8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s="4" t="str">
        <v>plays</v>
      </c>
    </row>
    <row r="699" spans="1:20" ht="33" x14ac:dyDescent="0.45">
      <c r="A699">
        <v>697</v>
      </c>
      <c r="B699" t="s">
        <v>1433</v>
      </c>
      <c r="C699" s="1" t="s">
        <v>1434</v>
      </c>
      <c r="D699">
        <v>128900</v>
      </c>
      <c r="E699">
        <v>196960</v>
      </c>
      <c r="F699">
        <f t="shared" si="42"/>
        <v>153</v>
      </c>
      <c r="G699" t="s">
        <v>20</v>
      </c>
      <c r="H699">
        <v>7295</v>
      </c>
      <c r="I699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7">
        <f t="shared" si="40"/>
        <v>43190.208333333328</v>
      </c>
      <c r="O699" s="8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s="4" t="str">
        <v>electric music</v>
      </c>
    </row>
    <row r="700" spans="1:20" ht="18" x14ac:dyDescent="0.45">
      <c r="A700">
        <v>698</v>
      </c>
      <c r="B700" t="s">
        <v>1435</v>
      </c>
      <c r="C700" s="1" t="s">
        <v>1436</v>
      </c>
      <c r="D700">
        <v>42100</v>
      </c>
      <c r="E700">
        <v>188057</v>
      </c>
      <c r="F700">
        <f t="shared" si="42"/>
        <v>447</v>
      </c>
      <c r="G700" t="s">
        <v>20</v>
      </c>
      <c r="H700">
        <v>2893</v>
      </c>
      <c r="I700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7">
        <f t="shared" si="40"/>
        <v>40871.25</v>
      </c>
      <c r="O700" s="8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s="4" t="str">
        <v>wearables</v>
      </c>
    </row>
    <row r="701" spans="1:20" ht="18" x14ac:dyDescent="0.45">
      <c r="A701">
        <v>699</v>
      </c>
      <c r="B701" t="s">
        <v>444</v>
      </c>
      <c r="C701" s="1" t="s">
        <v>1437</v>
      </c>
      <c r="D701">
        <v>7400</v>
      </c>
      <c r="E701">
        <v>6245</v>
      </c>
      <c r="F701">
        <f t="shared" si="42"/>
        <v>84</v>
      </c>
      <c r="G701" t="s">
        <v>14</v>
      </c>
      <c r="H701">
        <v>56</v>
      </c>
      <c r="I701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7">
        <f t="shared" si="40"/>
        <v>43641.208333333328</v>
      </c>
      <c r="O701" s="8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s="4" t="str">
        <v>drama</v>
      </c>
    </row>
    <row r="702" spans="1:20" ht="33" x14ac:dyDescent="0.45">
      <c r="A702">
        <v>700</v>
      </c>
      <c r="B702" t="s">
        <v>1438</v>
      </c>
      <c r="C702" s="1" t="s">
        <v>1439</v>
      </c>
      <c r="D702">
        <v>100</v>
      </c>
      <c r="E702">
        <v>3</v>
      </c>
      <c r="F702">
        <f t="shared" si="42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7">
        <f t="shared" si="40"/>
        <v>40203.25</v>
      </c>
      <c r="O702" s="8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s="4" t="str">
        <v>wearables</v>
      </c>
    </row>
    <row r="703" spans="1:20" ht="33" x14ac:dyDescent="0.45">
      <c r="A703">
        <v>701</v>
      </c>
      <c r="B703" t="s">
        <v>1440</v>
      </c>
      <c r="C703" s="1" t="s">
        <v>1441</v>
      </c>
      <c r="D703">
        <v>52000</v>
      </c>
      <c r="E703">
        <v>91014</v>
      </c>
      <c r="F703">
        <f t="shared" si="42"/>
        <v>175</v>
      </c>
      <c r="G703" t="s">
        <v>20</v>
      </c>
      <c r="H703">
        <v>820</v>
      </c>
      <c r="I703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7">
        <f t="shared" si="40"/>
        <v>40629.208333333336</v>
      </c>
      <c r="O703" s="8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s="4" t="str">
        <v>plays</v>
      </c>
    </row>
    <row r="704" spans="1:20" ht="33" x14ac:dyDescent="0.45">
      <c r="A704">
        <v>702</v>
      </c>
      <c r="B704" t="s">
        <v>1442</v>
      </c>
      <c r="C704" s="1" t="s">
        <v>1443</v>
      </c>
      <c r="D704">
        <v>8700</v>
      </c>
      <c r="E704">
        <v>4710</v>
      </c>
      <c r="F704">
        <f t="shared" si="42"/>
        <v>54</v>
      </c>
      <c r="G704" t="s">
        <v>14</v>
      </c>
      <c r="H704">
        <v>83</v>
      </c>
      <c r="I704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7">
        <f t="shared" si="40"/>
        <v>41477.208333333336</v>
      </c>
      <c r="O704" s="8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s="4" t="str">
        <v>wearables</v>
      </c>
    </row>
    <row r="705" spans="1:20" ht="18" x14ac:dyDescent="0.45">
      <c r="A705">
        <v>703</v>
      </c>
      <c r="B705" t="s">
        <v>1444</v>
      </c>
      <c r="C705" s="1" t="s">
        <v>1445</v>
      </c>
      <c r="D705">
        <v>63400</v>
      </c>
      <c r="E705">
        <v>197728</v>
      </c>
      <c r="F705">
        <f t="shared" si="42"/>
        <v>312</v>
      </c>
      <c r="G705" t="s">
        <v>20</v>
      </c>
      <c r="H705">
        <v>2038</v>
      </c>
      <c r="I705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7">
        <f t="shared" si="40"/>
        <v>41020.208333333336</v>
      </c>
      <c r="O705" s="8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s="4" t="str">
        <v>translations</v>
      </c>
    </row>
    <row r="706" spans="1:20" ht="33" x14ac:dyDescent="0.45">
      <c r="A706">
        <v>704</v>
      </c>
      <c r="B706" t="s">
        <v>1446</v>
      </c>
      <c r="C706" s="1" t="s">
        <v>1447</v>
      </c>
      <c r="D706">
        <v>8700</v>
      </c>
      <c r="E706">
        <v>10682</v>
      </c>
      <c r="F706">
        <f t="shared" si="42"/>
        <v>123</v>
      </c>
      <c r="G706" t="s">
        <v>20</v>
      </c>
      <c r="H706">
        <v>116</v>
      </c>
      <c r="I706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7">
        <f t="shared" ref="N706:N769" si="44">(((L706/60)/60)/24)+DATE(1970,1,1)</f>
        <v>42555.208333333328</v>
      </c>
      <c r="O706" s="8">
        <f t="shared" ref="O706:O769" si="45">(((M706/60)/60)/24)+DATE(1970,1,1)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s="4" t="str">
        <v>animation</v>
      </c>
    </row>
    <row r="707" spans="1:20" ht="18" x14ac:dyDescent="0.45">
      <c r="A707">
        <v>705</v>
      </c>
      <c r="B707" t="s">
        <v>1448</v>
      </c>
      <c r="C707" s="1" t="s">
        <v>1449</v>
      </c>
      <c r="D707">
        <v>169700</v>
      </c>
      <c r="E707">
        <v>168048</v>
      </c>
      <c r="F707">
        <f t="shared" ref="F707:F770" si="46">ROUND(E707/D707*100,0)</f>
        <v>99</v>
      </c>
      <c r="G707" t="s">
        <v>14</v>
      </c>
      <c r="H707">
        <v>2025</v>
      </c>
      <c r="I707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7">
        <f t="shared" si="44"/>
        <v>41619.25</v>
      </c>
      <c r="O707" s="8">
        <f t="shared" si="45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s="4" t="str">
        <v>nonfiction</v>
      </c>
    </row>
    <row r="708" spans="1:20" ht="33" x14ac:dyDescent="0.45">
      <c r="A708">
        <v>706</v>
      </c>
      <c r="B708" t="s">
        <v>1450</v>
      </c>
      <c r="C708" s="1" t="s">
        <v>1451</v>
      </c>
      <c r="D708">
        <v>108400</v>
      </c>
      <c r="E708">
        <v>138586</v>
      </c>
      <c r="F708">
        <f t="shared" si="46"/>
        <v>128</v>
      </c>
      <c r="G708" t="s">
        <v>20</v>
      </c>
      <c r="H708">
        <v>1345</v>
      </c>
      <c r="I708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7">
        <f t="shared" si="44"/>
        <v>43471.25</v>
      </c>
      <c r="O708" s="8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s="4" t="str">
        <v>web</v>
      </c>
    </row>
    <row r="709" spans="1:20" ht="33" x14ac:dyDescent="0.45">
      <c r="A709">
        <v>707</v>
      </c>
      <c r="B709" t="s">
        <v>1452</v>
      </c>
      <c r="C709" s="1" t="s">
        <v>1453</v>
      </c>
      <c r="D709">
        <v>7300</v>
      </c>
      <c r="E709">
        <v>11579</v>
      </c>
      <c r="F709">
        <f t="shared" si="46"/>
        <v>159</v>
      </c>
      <c r="G709" t="s">
        <v>20</v>
      </c>
      <c r="H709">
        <v>168</v>
      </c>
      <c r="I709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7">
        <f t="shared" si="44"/>
        <v>43442.25</v>
      </c>
      <c r="O709" s="8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s="4" t="str">
        <v>drama</v>
      </c>
    </row>
    <row r="710" spans="1:20" ht="18" x14ac:dyDescent="0.45">
      <c r="A710">
        <v>708</v>
      </c>
      <c r="B710" t="s">
        <v>1454</v>
      </c>
      <c r="C710" s="1" t="s">
        <v>1455</v>
      </c>
      <c r="D710">
        <v>1700</v>
      </c>
      <c r="E710">
        <v>12020</v>
      </c>
      <c r="F710">
        <f t="shared" si="46"/>
        <v>707</v>
      </c>
      <c r="G710" t="s">
        <v>20</v>
      </c>
      <c r="H710">
        <v>137</v>
      </c>
      <c r="I710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7">
        <f t="shared" si="44"/>
        <v>42877.208333333328</v>
      </c>
      <c r="O710" s="8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s="4" t="str">
        <v>plays</v>
      </c>
    </row>
    <row r="711" spans="1:20" ht="18" x14ac:dyDescent="0.45">
      <c r="A711">
        <v>709</v>
      </c>
      <c r="B711" t="s">
        <v>1456</v>
      </c>
      <c r="C711" s="1" t="s">
        <v>1457</v>
      </c>
      <c r="D711">
        <v>9800</v>
      </c>
      <c r="E711">
        <v>13954</v>
      </c>
      <c r="F711">
        <f t="shared" si="46"/>
        <v>142</v>
      </c>
      <c r="G711" t="s">
        <v>20</v>
      </c>
      <c r="H711">
        <v>186</v>
      </c>
      <c r="I711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7">
        <f t="shared" si="44"/>
        <v>41018.208333333336</v>
      </c>
      <c r="O711" s="8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s="4" t="str">
        <v>plays</v>
      </c>
    </row>
    <row r="712" spans="1:20" ht="33" x14ac:dyDescent="0.45">
      <c r="A712">
        <v>710</v>
      </c>
      <c r="B712" t="s">
        <v>1458</v>
      </c>
      <c r="C712" s="1" t="s">
        <v>1459</v>
      </c>
      <c r="D712">
        <v>4300</v>
      </c>
      <c r="E712">
        <v>6358</v>
      </c>
      <c r="F712">
        <f t="shared" si="46"/>
        <v>148</v>
      </c>
      <c r="G712" t="s">
        <v>20</v>
      </c>
      <c r="H712">
        <v>125</v>
      </c>
      <c r="I712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7">
        <f t="shared" si="44"/>
        <v>43295.208333333328</v>
      </c>
      <c r="O712" s="8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s="4" t="str">
        <v>plays</v>
      </c>
    </row>
    <row r="713" spans="1:20" ht="33" x14ac:dyDescent="0.45">
      <c r="A713">
        <v>711</v>
      </c>
      <c r="B713" t="s">
        <v>1460</v>
      </c>
      <c r="C713" s="1" t="s">
        <v>1461</v>
      </c>
      <c r="D713">
        <v>6200</v>
      </c>
      <c r="E713">
        <v>1260</v>
      </c>
      <c r="F713">
        <f t="shared" si="46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7">
        <f t="shared" si="44"/>
        <v>42393.25</v>
      </c>
      <c r="O713" s="8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s="4" t="str">
        <v>plays</v>
      </c>
    </row>
    <row r="714" spans="1:20" ht="33" x14ac:dyDescent="0.45">
      <c r="A714">
        <v>712</v>
      </c>
      <c r="B714" t="s">
        <v>1462</v>
      </c>
      <c r="C714" s="1" t="s">
        <v>1463</v>
      </c>
      <c r="D714">
        <v>800</v>
      </c>
      <c r="E714">
        <v>14725</v>
      </c>
      <c r="F714">
        <f t="shared" si="46"/>
        <v>1841</v>
      </c>
      <c r="G714" t="s">
        <v>20</v>
      </c>
      <c r="H714">
        <v>202</v>
      </c>
      <c r="I714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7">
        <f t="shared" si="44"/>
        <v>42559.208333333328</v>
      </c>
      <c r="O714" s="8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s="4" t="str">
        <v>plays</v>
      </c>
    </row>
    <row r="715" spans="1:20" ht="18" x14ac:dyDescent="0.45">
      <c r="A715">
        <v>713</v>
      </c>
      <c r="B715" t="s">
        <v>1464</v>
      </c>
      <c r="C715" s="1" t="s">
        <v>1465</v>
      </c>
      <c r="D715">
        <v>6900</v>
      </c>
      <c r="E715">
        <v>11174</v>
      </c>
      <c r="F715">
        <f t="shared" si="46"/>
        <v>162</v>
      </c>
      <c r="G715" t="s">
        <v>20</v>
      </c>
      <c r="H715">
        <v>103</v>
      </c>
      <c r="I715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7">
        <f t="shared" si="44"/>
        <v>42604.208333333328</v>
      </c>
      <c r="O715" s="8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s="4" t="str">
        <v>radio &amp; podcasts</v>
      </c>
    </row>
    <row r="716" spans="1:20" ht="18" x14ac:dyDescent="0.45">
      <c r="A716">
        <v>714</v>
      </c>
      <c r="B716" t="s">
        <v>1466</v>
      </c>
      <c r="C716" s="1" t="s">
        <v>1467</v>
      </c>
      <c r="D716">
        <v>38500</v>
      </c>
      <c r="E716">
        <v>182036</v>
      </c>
      <c r="F716">
        <f t="shared" si="46"/>
        <v>473</v>
      </c>
      <c r="G716" t="s">
        <v>20</v>
      </c>
      <c r="H716">
        <v>1785</v>
      </c>
      <c r="I716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7">
        <f t="shared" si="44"/>
        <v>41870.208333333336</v>
      </c>
      <c r="O716" s="8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s="4" t="str">
        <v>rock</v>
      </c>
    </row>
    <row r="717" spans="1:20" ht="18" x14ac:dyDescent="0.45">
      <c r="A717">
        <v>715</v>
      </c>
      <c r="B717" t="s">
        <v>1468</v>
      </c>
      <c r="C717" s="1" t="s">
        <v>1469</v>
      </c>
      <c r="D717">
        <v>118000</v>
      </c>
      <c r="E717">
        <v>28870</v>
      </c>
      <c r="F717">
        <f t="shared" si="46"/>
        <v>24</v>
      </c>
      <c r="G717" t="s">
        <v>14</v>
      </c>
      <c r="H717">
        <v>656</v>
      </c>
      <c r="I717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7">
        <f t="shared" si="44"/>
        <v>40397.208333333336</v>
      </c>
      <c r="O717" s="8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s="4" t="str">
        <v>mobile games</v>
      </c>
    </row>
    <row r="718" spans="1:20" ht="18" x14ac:dyDescent="0.45">
      <c r="A718">
        <v>716</v>
      </c>
      <c r="B718" t="s">
        <v>1470</v>
      </c>
      <c r="C718" s="1" t="s">
        <v>1471</v>
      </c>
      <c r="D718">
        <v>2000</v>
      </c>
      <c r="E718">
        <v>10353</v>
      </c>
      <c r="F718">
        <f t="shared" si="46"/>
        <v>518</v>
      </c>
      <c r="G718" t="s">
        <v>20</v>
      </c>
      <c r="H718">
        <v>157</v>
      </c>
      <c r="I718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7">
        <f t="shared" si="44"/>
        <v>41465.208333333336</v>
      </c>
      <c r="O718" s="8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s="4" t="str">
        <v>plays</v>
      </c>
    </row>
    <row r="719" spans="1:20" ht="33" x14ac:dyDescent="0.45">
      <c r="A719">
        <v>717</v>
      </c>
      <c r="B719" t="s">
        <v>1472</v>
      </c>
      <c r="C719" s="1" t="s">
        <v>1473</v>
      </c>
      <c r="D719">
        <v>5600</v>
      </c>
      <c r="E719">
        <v>13868</v>
      </c>
      <c r="F719">
        <f t="shared" si="46"/>
        <v>248</v>
      </c>
      <c r="G719" t="s">
        <v>20</v>
      </c>
      <c r="H719">
        <v>555</v>
      </c>
      <c r="I719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7">
        <f t="shared" si="44"/>
        <v>40777.208333333336</v>
      </c>
      <c r="O719" s="8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s="4" t="str">
        <v>documentary</v>
      </c>
    </row>
    <row r="720" spans="1:20" ht="18" x14ac:dyDescent="0.45">
      <c r="A720">
        <v>718</v>
      </c>
      <c r="B720" t="s">
        <v>1474</v>
      </c>
      <c r="C720" s="1" t="s">
        <v>1475</v>
      </c>
      <c r="D720">
        <v>8300</v>
      </c>
      <c r="E720">
        <v>8317</v>
      </c>
      <c r="F720">
        <f t="shared" si="46"/>
        <v>100</v>
      </c>
      <c r="G720" t="s">
        <v>20</v>
      </c>
      <c r="H720">
        <v>297</v>
      </c>
      <c r="I720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7">
        <f t="shared" si="44"/>
        <v>41442.208333333336</v>
      </c>
      <c r="O720" s="8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s="4" t="str">
        <v>wearables</v>
      </c>
    </row>
    <row r="721" spans="1:20" ht="18" x14ac:dyDescent="0.45">
      <c r="A721">
        <v>719</v>
      </c>
      <c r="B721" t="s">
        <v>1476</v>
      </c>
      <c r="C721" s="1" t="s">
        <v>1477</v>
      </c>
      <c r="D721">
        <v>6900</v>
      </c>
      <c r="E721">
        <v>10557</v>
      </c>
      <c r="F721">
        <f t="shared" si="46"/>
        <v>153</v>
      </c>
      <c r="G721" t="s">
        <v>20</v>
      </c>
      <c r="H721">
        <v>123</v>
      </c>
      <c r="I721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7">
        <f t="shared" si="44"/>
        <v>41058.208333333336</v>
      </c>
      <c r="O721" s="8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s="4" t="str">
        <v>fiction</v>
      </c>
    </row>
    <row r="722" spans="1:20" ht="33" x14ac:dyDescent="0.45">
      <c r="A722">
        <v>720</v>
      </c>
      <c r="B722" t="s">
        <v>1478</v>
      </c>
      <c r="C722" s="1" t="s">
        <v>1479</v>
      </c>
      <c r="D722">
        <v>8700</v>
      </c>
      <c r="E722">
        <v>3227</v>
      </c>
      <c r="F722">
        <f t="shared" si="46"/>
        <v>37</v>
      </c>
      <c r="G722" t="s">
        <v>74</v>
      </c>
      <c r="H722">
        <v>38</v>
      </c>
      <c r="I722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7">
        <f t="shared" si="44"/>
        <v>43152.25</v>
      </c>
      <c r="O722" s="8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s="4" t="str">
        <v>plays</v>
      </c>
    </row>
    <row r="723" spans="1:20" ht="18" x14ac:dyDescent="0.45">
      <c r="A723">
        <v>721</v>
      </c>
      <c r="B723" t="s">
        <v>1480</v>
      </c>
      <c r="C723" s="1" t="s">
        <v>1481</v>
      </c>
      <c r="D723">
        <v>123600</v>
      </c>
      <c r="E723">
        <v>5429</v>
      </c>
      <c r="F723">
        <f t="shared" si="46"/>
        <v>4</v>
      </c>
      <c r="G723" t="s">
        <v>74</v>
      </c>
      <c r="H723">
        <v>60</v>
      </c>
      <c r="I723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7">
        <f t="shared" si="44"/>
        <v>43194.208333333328</v>
      </c>
      <c r="O723" s="8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s="4" t="str">
        <v>rock</v>
      </c>
    </row>
    <row r="724" spans="1:20" ht="18" x14ac:dyDescent="0.45">
      <c r="A724">
        <v>722</v>
      </c>
      <c r="B724" t="s">
        <v>1482</v>
      </c>
      <c r="C724" s="1" t="s">
        <v>1483</v>
      </c>
      <c r="D724">
        <v>48500</v>
      </c>
      <c r="E724">
        <v>75906</v>
      </c>
      <c r="F724">
        <f t="shared" si="46"/>
        <v>157</v>
      </c>
      <c r="G724" t="s">
        <v>20</v>
      </c>
      <c r="H724">
        <v>3036</v>
      </c>
      <c r="I724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7">
        <f t="shared" si="44"/>
        <v>43045.25</v>
      </c>
      <c r="O724" s="8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s="4" t="str">
        <v>documentary</v>
      </c>
    </row>
    <row r="725" spans="1:20" ht="18" x14ac:dyDescent="0.45">
      <c r="A725">
        <v>723</v>
      </c>
      <c r="B725" t="s">
        <v>1484</v>
      </c>
      <c r="C725" s="1" t="s">
        <v>1485</v>
      </c>
      <c r="D725">
        <v>4900</v>
      </c>
      <c r="E725">
        <v>13250</v>
      </c>
      <c r="F725">
        <f t="shared" si="46"/>
        <v>270</v>
      </c>
      <c r="G725" t="s">
        <v>20</v>
      </c>
      <c r="H725">
        <v>144</v>
      </c>
      <c r="I725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7">
        <f t="shared" si="44"/>
        <v>42431.25</v>
      </c>
      <c r="O725" s="8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s="4" t="str">
        <v>plays</v>
      </c>
    </row>
    <row r="726" spans="1:20" ht="33" x14ac:dyDescent="0.45">
      <c r="A726">
        <v>724</v>
      </c>
      <c r="B726" t="s">
        <v>1486</v>
      </c>
      <c r="C726" s="1" t="s">
        <v>1487</v>
      </c>
      <c r="D726">
        <v>8400</v>
      </c>
      <c r="E726">
        <v>11261</v>
      </c>
      <c r="F726">
        <f t="shared" si="46"/>
        <v>134</v>
      </c>
      <c r="G726" t="s">
        <v>20</v>
      </c>
      <c r="H726">
        <v>121</v>
      </c>
      <c r="I726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7">
        <f t="shared" si="44"/>
        <v>41934.208333333336</v>
      </c>
      <c r="O726" s="8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s="4" t="str">
        <v>plays</v>
      </c>
    </row>
    <row r="727" spans="1:20" ht="18" x14ac:dyDescent="0.45">
      <c r="A727">
        <v>725</v>
      </c>
      <c r="B727" t="s">
        <v>1488</v>
      </c>
      <c r="C727" s="1" t="s">
        <v>1489</v>
      </c>
      <c r="D727">
        <v>193200</v>
      </c>
      <c r="E727">
        <v>97369</v>
      </c>
      <c r="F727">
        <f t="shared" si="46"/>
        <v>50</v>
      </c>
      <c r="G727" t="s">
        <v>14</v>
      </c>
      <c r="H727">
        <v>1596</v>
      </c>
      <c r="I727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7">
        <f t="shared" si="44"/>
        <v>41958.25</v>
      </c>
      <c r="O727" s="8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s="4" t="str">
        <v>mobile games</v>
      </c>
    </row>
    <row r="728" spans="1:20" ht="33" x14ac:dyDescent="0.45">
      <c r="A728">
        <v>726</v>
      </c>
      <c r="B728" t="s">
        <v>1490</v>
      </c>
      <c r="C728" s="1" t="s">
        <v>1491</v>
      </c>
      <c r="D728">
        <v>54300</v>
      </c>
      <c r="E728">
        <v>48227</v>
      </c>
      <c r="F728">
        <f t="shared" si="46"/>
        <v>89</v>
      </c>
      <c r="G728" t="s">
        <v>74</v>
      </c>
      <c r="H728">
        <v>524</v>
      </c>
      <c r="I728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7">
        <f t="shared" si="44"/>
        <v>40476.208333333336</v>
      </c>
      <c r="O728" s="8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s="4" t="str">
        <v>plays</v>
      </c>
    </row>
    <row r="729" spans="1:20" ht="18" x14ac:dyDescent="0.45">
      <c r="A729">
        <v>727</v>
      </c>
      <c r="B729" t="s">
        <v>1492</v>
      </c>
      <c r="C729" s="1" t="s">
        <v>1493</v>
      </c>
      <c r="D729">
        <v>8900</v>
      </c>
      <c r="E729">
        <v>14685</v>
      </c>
      <c r="F729">
        <f t="shared" si="46"/>
        <v>165</v>
      </c>
      <c r="G729" t="s">
        <v>20</v>
      </c>
      <c r="H729">
        <v>181</v>
      </c>
      <c r="I729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7">
        <f t="shared" si="44"/>
        <v>43485.25</v>
      </c>
      <c r="O729" s="8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s="4" t="str">
        <v>web</v>
      </c>
    </row>
    <row r="730" spans="1:20" ht="33" x14ac:dyDescent="0.45">
      <c r="A730">
        <v>728</v>
      </c>
      <c r="B730" t="s">
        <v>1494</v>
      </c>
      <c r="C730" s="1" t="s">
        <v>1495</v>
      </c>
      <c r="D730">
        <v>4200</v>
      </c>
      <c r="E730">
        <v>735</v>
      </c>
      <c r="F730">
        <f t="shared" si="46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7">
        <f t="shared" si="44"/>
        <v>42515.208333333328</v>
      </c>
      <c r="O730" s="8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s="4" t="str">
        <v>plays</v>
      </c>
    </row>
    <row r="731" spans="1:20" ht="33" x14ac:dyDescent="0.45">
      <c r="A731">
        <v>729</v>
      </c>
      <c r="B731" t="s">
        <v>1496</v>
      </c>
      <c r="C731" s="1" t="s">
        <v>1497</v>
      </c>
      <c r="D731">
        <v>5600</v>
      </c>
      <c r="E731">
        <v>10397</v>
      </c>
      <c r="F731">
        <f t="shared" si="46"/>
        <v>186</v>
      </c>
      <c r="G731" t="s">
        <v>20</v>
      </c>
      <c r="H731">
        <v>122</v>
      </c>
      <c r="I731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7">
        <f t="shared" si="44"/>
        <v>41309.25</v>
      </c>
      <c r="O731" s="8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s="4" t="str">
        <v>drama</v>
      </c>
    </row>
    <row r="732" spans="1:20" ht="18" x14ac:dyDescent="0.45">
      <c r="A732">
        <v>730</v>
      </c>
      <c r="B732" t="s">
        <v>1498</v>
      </c>
      <c r="C732" s="1" t="s">
        <v>1499</v>
      </c>
      <c r="D732">
        <v>28800</v>
      </c>
      <c r="E732">
        <v>118847</v>
      </c>
      <c r="F732">
        <f t="shared" si="46"/>
        <v>413</v>
      </c>
      <c r="G732" t="s">
        <v>20</v>
      </c>
      <c r="H732">
        <v>1071</v>
      </c>
      <c r="I732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7">
        <f t="shared" si="44"/>
        <v>42147.208333333328</v>
      </c>
      <c r="O732" s="8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s="4" t="str">
        <v>wearables</v>
      </c>
    </row>
    <row r="733" spans="1:20" ht="18" x14ac:dyDescent="0.45">
      <c r="A733">
        <v>731</v>
      </c>
      <c r="B733" t="s">
        <v>1500</v>
      </c>
      <c r="C733" s="1" t="s">
        <v>1501</v>
      </c>
      <c r="D733">
        <v>8000</v>
      </c>
      <c r="E733">
        <v>7220</v>
      </c>
      <c r="F733">
        <f t="shared" si="46"/>
        <v>90</v>
      </c>
      <c r="G733" t="s">
        <v>74</v>
      </c>
      <c r="H733">
        <v>219</v>
      </c>
      <c r="I733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7">
        <f t="shared" si="44"/>
        <v>42939.208333333328</v>
      </c>
      <c r="O733" s="8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s="4" t="str">
        <v>web</v>
      </c>
    </row>
    <row r="734" spans="1:20" ht="18" x14ac:dyDescent="0.45">
      <c r="A734">
        <v>732</v>
      </c>
      <c r="B734" t="s">
        <v>1502</v>
      </c>
      <c r="C734" s="1" t="s">
        <v>1503</v>
      </c>
      <c r="D734">
        <v>117000</v>
      </c>
      <c r="E734">
        <v>107622</v>
      </c>
      <c r="F734">
        <f t="shared" si="46"/>
        <v>92</v>
      </c>
      <c r="G734" t="s">
        <v>14</v>
      </c>
      <c r="H734">
        <v>1121</v>
      </c>
      <c r="I734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7">
        <f t="shared" si="44"/>
        <v>42816.208333333328</v>
      </c>
      <c r="O734" s="8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s="4" t="str">
        <v>rock</v>
      </c>
    </row>
    <row r="735" spans="1:20" ht="18" x14ac:dyDescent="0.45">
      <c r="A735">
        <v>733</v>
      </c>
      <c r="B735" t="s">
        <v>1504</v>
      </c>
      <c r="C735" s="1" t="s">
        <v>1505</v>
      </c>
      <c r="D735">
        <v>15800</v>
      </c>
      <c r="E735">
        <v>83267</v>
      </c>
      <c r="F735">
        <f t="shared" si="46"/>
        <v>527</v>
      </c>
      <c r="G735" t="s">
        <v>20</v>
      </c>
      <c r="H735">
        <v>980</v>
      </c>
      <c r="I735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7">
        <f t="shared" si="44"/>
        <v>41844.208333333336</v>
      </c>
      <c r="O735" s="8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s="4" t="str">
        <v>metal</v>
      </c>
    </row>
    <row r="736" spans="1:20" ht="18" x14ac:dyDescent="0.45">
      <c r="A736">
        <v>734</v>
      </c>
      <c r="B736" t="s">
        <v>1506</v>
      </c>
      <c r="C736" s="1" t="s">
        <v>1507</v>
      </c>
      <c r="D736">
        <v>4200</v>
      </c>
      <c r="E736">
        <v>13404</v>
      </c>
      <c r="F736">
        <f t="shared" si="46"/>
        <v>319</v>
      </c>
      <c r="G736" t="s">
        <v>20</v>
      </c>
      <c r="H736">
        <v>536</v>
      </c>
      <c r="I736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7">
        <f t="shared" si="44"/>
        <v>42763.25</v>
      </c>
      <c r="O736" s="8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s="4" t="str">
        <v>plays</v>
      </c>
    </row>
    <row r="737" spans="1:20" ht="33" x14ac:dyDescent="0.45">
      <c r="A737">
        <v>735</v>
      </c>
      <c r="B737" t="s">
        <v>1508</v>
      </c>
      <c r="C737" s="1" t="s">
        <v>1509</v>
      </c>
      <c r="D737">
        <v>37100</v>
      </c>
      <c r="E737">
        <v>131404</v>
      </c>
      <c r="F737">
        <f t="shared" si="46"/>
        <v>354</v>
      </c>
      <c r="G737" t="s">
        <v>20</v>
      </c>
      <c r="H737">
        <v>1991</v>
      </c>
      <c r="I737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7">
        <f t="shared" si="44"/>
        <v>42459.208333333328</v>
      </c>
      <c r="O737" s="8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s="4" t="str">
        <v>photography books</v>
      </c>
    </row>
    <row r="738" spans="1:20" ht="18" x14ac:dyDescent="0.45">
      <c r="A738">
        <v>736</v>
      </c>
      <c r="B738" t="s">
        <v>1510</v>
      </c>
      <c r="C738" s="1" t="s">
        <v>1511</v>
      </c>
      <c r="D738">
        <v>7700</v>
      </c>
      <c r="E738">
        <v>2533</v>
      </c>
      <c r="F738">
        <f t="shared" si="46"/>
        <v>33</v>
      </c>
      <c r="G738" t="s">
        <v>74</v>
      </c>
      <c r="H738">
        <v>29</v>
      </c>
      <c r="I738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7">
        <f t="shared" si="44"/>
        <v>42055.25</v>
      </c>
      <c r="O738" s="8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s="4" t="str">
        <v>nonfiction</v>
      </c>
    </row>
    <row r="739" spans="1:20" ht="33" x14ac:dyDescent="0.45">
      <c r="A739">
        <v>737</v>
      </c>
      <c r="B739" t="s">
        <v>1512</v>
      </c>
      <c r="C739" s="1" t="s">
        <v>1513</v>
      </c>
      <c r="D739">
        <v>3700</v>
      </c>
      <c r="E739">
        <v>5028</v>
      </c>
      <c r="F739">
        <f t="shared" si="46"/>
        <v>136</v>
      </c>
      <c r="G739" t="s">
        <v>20</v>
      </c>
      <c r="H739">
        <v>180</v>
      </c>
      <c r="I739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7">
        <f t="shared" si="44"/>
        <v>42685.25</v>
      </c>
      <c r="O739" s="8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s="4" t="str">
        <v>indie rock</v>
      </c>
    </row>
    <row r="740" spans="1:20" ht="33" x14ac:dyDescent="0.45">
      <c r="A740">
        <v>738</v>
      </c>
      <c r="B740" t="s">
        <v>1032</v>
      </c>
      <c r="C740" s="1" t="s">
        <v>1514</v>
      </c>
      <c r="D740">
        <v>74700</v>
      </c>
      <c r="E740">
        <v>1557</v>
      </c>
      <c r="F740">
        <f t="shared" si="46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7">
        <f t="shared" si="44"/>
        <v>41959.25</v>
      </c>
      <c r="O740" s="8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s="4" t="str">
        <v>plays</v>
      </c>
    </row>
    <row r="741" spans="1:20" ht="18" x14ac:dyDescent="0.45">
      <c r="A741">
        <v>739</v>
      </c>
      <c r="B741" t="s">
        <v>1515</v>
      </c>
      <c r="C741" s="1" t="s">
        <v>1516</v>
      </c>
      <c r="D741">
        <v>10000</v>
      </c>
      <c r="E741">
        <v>6100</v>
      </c>
      <c r="F741">
        <f t="shared" si="46"/>
        <v>61</v>
      </c>
      <c r="G741" t="s">
        <v>14</v>
      </c>
      <c r="H741">
        <v>191</v>
      </c>
      <c r="I741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7">
        <f t="shared" si="44"/>
        <v>41089.208333333336</v>
      </c>
      <c r="O741" s="8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s="4" t="str">
        <v>indie rock</v>
      </c>
    </row>
    <row r="742" spans="1:20" ht="33" x14ac:dyDescent="0.45">
      <c r="A742">
        <v>740</v>
      </c>
      <c r="B742" t="s">
        <v>1517</v>
      </c>
      <c r="C742" s="1" t="s">
        <v>1518</v>
      </c>
      <c r="D742">
        <v>5300</v>
      </c>
      <c r="E742">
        <v>1592</v>
      </c>
      <c r="F742">
        <f t="shared" si="46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7">
        <f t="shared" si="44"/>
        <v>42769.25</v>
      </c>
      <c r="O742" s="8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s="4" t="str">
        <v>plays</v>
      </c>
    </row>
    <row r="743" spans="1:20" ht="18" x14ac:dyDescent="0.45">
      <c r="A743">
        <v>741</v>
      </c>
      <c r="B743" t="s">
        <v>628</v>
      </c>
      <c r="C743" s="1" t="s">
        <v>1519</v>
      </c>
      <c r="D743">
        <v>1200</v>
      </c>
      <c r="E743">
        <v>14150</v>
      </c>
      <c r="F743">
        <f t="shared" si="46"/>
        <v>1179</v>
      </c>
      <c r="G743" t="s">
        <v>20</v>
      </c>
      <c r="H743">
        <v>130</v>
      </c>
      <c r="I743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7">
        <f t="shared" si="44"/>
        <v>40321.208333333336</v>
      </c>
      <c r="O743" s="8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s="4" t="str">
        <v>plays</v>
      </c>
    </row>
    <row r="744" spans="1:20" ht="18" x14ac:dyDescent="0.45">
      <c r="A744">
        <v>742</v>
      </c>
      <c r="B744" t="s">
        <v>1520</v>
      </c>
      <c r="C744" s="1" t="s">
        <v>1521</v>
      </c>
      <c r="D744">
        <v>1200</v>
      </c>
      <c r="E744">
        <v>13513</v>
      </c>
      <c r="F744">
        <f t="shared" si="46"/>
        <v>1126</v>
      </c>
      <c r="G744" t="s">
        <v>20</v>
      </c>
      <c r="H744">
        <v>122</v>
      </c>
      <c r="I744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7">
        <f t="shared" si="44"/>
        <v>40197.25</v>
      </c>
      <c r="O744" s="8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s="4" t="str">
        <v>electric music</v>
      </c>
    </row>
    <row r="745" spans="1:20" ht="33" x14ac:dyDescent="0.45">
      <c r="A745">
        <v>743</v>
      </c>
      <c r="B745" t="s">
        <v>1522</v>
      </c>
      <c r="C745" s="1" t="s">
        <v>1523</v>
      </c>
      <c r="D745">
        <v>3900</v>
      </c>
      <c r="E745">
        <v>504</v>
      </c>
      <c r="F745">
        <f t="shared" si="46"/>
        <v>13</v>
      </c>
      <c r="G745" t="s">
        <v>14</v>
      </c>
      <c r="H745">
        <v>17</v>
      </c>
      <c r="I745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7">
        <f t="shared" si="44"/>
        <v>42298.208333333328</v>
      </c>
      <c r="O745" s="8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s="4" t="str">
        <v>plays</v>
      </c>
    </row>
    <row r="746" spans="1:20" ht="18" x14ac:dyDescent="0.45">
      <c r="A746">
        <v>744</v>
      </c>
      <c r="B746" t="s">
        <v>1524</v>
      </c>
      <c r="C746" s="1" t="s">
        <v>1525</v>
      </c>
      <c r="D746">
        <v>2000</v>
      </c>
      <c r="E746">
        <v>14240</v>
      </c>
      <c r="F746">
        <f t="shared" si="46"/>
        <v>712</v>
      </c>
      <c r="G746" t="s">
        <v>20</v>
      </c>
      <c r="H746">
        <v>140</v>
      </c>
      <c r="I746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7">
        <f t="shared" si="44"/>
        <v>43322.208333333328</v>
      </c>
      <c r="O746" s="8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s="4" t="str">
        <v>plays</v>
      </c>
    </row>
    <row r="747" spans="1:20" ht="33" x14ac:dyDescent="0.45">
      <c r="A747">
        <v>745</v>
      </c>
      <c r="B747" t="s">
        <v>1526</v>
      </c>
      <c r="C747" s="1" t="s">
        <v>1527</v>
      </c>
      <c r="D747">
        <v>6900</v>
      </c>
      <c r="E747">
        <v>2091</v>
      </c>
      <c r="F747">
        <f t="shared" si="46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7">
        <f t="shared" si="44"/>
        <v>40328.208333333336</v>
      </c>
      <c r="O747" s="8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s="4" t="str">
        <v>wearables</v>
      </c>
    </row>
    <row r="748" spans="1:20" ht="18" x14ac:dyDescent="0.45">
      <c r="A748">
        <v>746</v>
      </c>
      <c r="B748" t="s">
        <v>1528</v>
      </c>
      <c r="C748" s="1" t="s">
        <v>1529</v>
      </c>
      <c r="D748">
        <v>55800</v>
      </c>
      <c r="E748">
        <v>118580</v>
      </c>
      <c r="F748">
        <f t="shared" si="46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7">
        <f t="shared" si="44"/>
        <v>40825.208333333336</v>
      </c>
      <c r="O748" s="8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s="4" t="str">
        <v>web</v>
      </c>
    </row>
    <row r="749" spans="1:20" ht="18" x14ac:dyDescent="0.45">
      <c r="A749">
        <v>747</v>
      </c>
      <c r="B749" t="s">
        <v>1530</v>
      </c>
      <c r="C749" s="1" t="s">
        <v>1531</v>
      </c>
      <c r="D749">
        <v>4900</v>
      </c>
      <c r="E749">
        <v>11214</v>
      </c>
      <c r="F749">
        <f t="shared" si="46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7">
        <f t="shared" si="44"/>
        <v>40423.208333333336</v>
      </c>
      <c r="O749" s="8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s="4" t="str">
        <v>plays</v>
      </c>
    </row>
    <row r="750" spans="1:20" ht="18" x14ac:dyDescent="0.45">
      <c r="A750">
        <v>748</v>
      </c>
      <c r="B750" t="s">
        <v>1532</v>
      </c>
      <c r="C750" s="1" t="s">
        <v>1533</v>
      </c>
      <c r="D750">
        <v>194900</v>
      </c>
      <c r="E750">
        <v>68137</v>
      </c>
      <c r="F750">
        <f t="shared" si="46"/>
        <v>35</v>
      </c>
      <c r="G750" t="s">
        <v>74</v>
      </c>
      <c r="H750">
        <v>614</v>
      </c>
      <c r="I750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7">
        <f t="shared" si="44"/>
        <v>40238.25</v>
      </c>
      <c r="O750" s="8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s="4" t="str">
        <v>animation</v>
      </c>
    </row>
    <row r="751" spans="1:20" ht="18" x14ac:dyDescent="0.45">
      <c r="A751">
        <v>749</v>
      </c>
      <c r="B751" t="s">
        <v>1534</v>
      </c>
      <c r="C751" s="1" t="s">
        <v>1535</v>
      </c>
      <c r="D751">
        <v>8600</v>
      </c>
      <c r="E751">
        <v>13527</v>
      </c>
      <c r="F751">
        <f t="shared" si="46"/>
        <v>157</v>
      </c>
      <c r="G751" t="s">
        <v>20</v>
      </c>
      <c r="H751">
        <v>366</v>
      </c>
      <c r="I751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7">
        <f t="shared" si="44"/>
        <v>41920.208333333336</v>
      </c>
      <c r="O751" s="8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s="4" t="str">
        <v>wearables</v>
      </c>
    </row>
    <row r="752" spans="1:20" ht="33" x14ac:dyDescent="0.45">
      <c r="A752">
        <v>750</v>
      </c>
      <c r="B752" t="s">
        <v>1536</v>
      </c>
      <c r="C752" s="1" t="s">
        <v>1537</v>
      </c>
      <c r="D752">
        <v>100</v>
      </c>
      <c r="E752">
        <v>1</v>
      </c>
      <c r="F752">
        <f t="shared" si="46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7">
        <f t="shared" si="44"/>
        <v>40360.208333333336</v>
      </c>
      <c r="O752" s="8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s="4" t="str">
        <v>electric music</v>
      </c>
    </row>
    <row r="753" spans="1:20" ht="18" x14ac:dyDescent="0.45">
      <c r="A753">
        <v>751</v>
      </c>
      <c r="B753" t="s">
        <v>1538</v>
      </c>
      <c r="C753" s="1" t="s">
        <v>1539</v>
      </c>
      <c r="D753">
        <v>3600</v>
      </c>
      <c r="E753">
        <v>8363</v>
      </c>
      <c r="F753">
        <f t="shared" si="46"/>
        <v>232</v>
      </c>
      <c r="G753" t="s">
        <v>20</v>
      </c>
      <c r="H753">
        <v>270</v>
      </c>
      <c r="I753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7">
        <f t="shared" si="44"/>
        <v>42446.208333333328</v>
      </c>
      <c r="O753" s="8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s="4" t="str">
        <v>nonfiction</v>
      </c>
    </row>
    <row r="754" spans="1:20" ht="18" x14ac:dyDescent="0.45">
      <c r="A754">
        <v>752</v>
      </c>
      <c r="B754" t="s">
        <v>1540</v>
      </c>
      <c r="C754" s="1" t="s">
        <v>1541</v>
      </c>
      <c r="D754">
        <v>5800</v>
      </c>
      <c r="E754">
        <v>5362</v>
      </c>
      <c r="F754">
        <f t="shared" si="46"/>
        <v>92</v>
      </c>
      <c r="G754" t="s">
        <v>74</v>
      </c>
      <c r="H754">
        <v>114</v>
      </c>
      <c r="I754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7">
        <f t="shared" si="44"/>
        <v>40395.208333333336</v>
      </c>
      <c r="O754" s="8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s="4" t="str">
        <v>plays</v>
      </c>
    </row>
    <row r="755" spans="1:20" ht="18" x14ac:dyDescent="0.45">
      <c r="A755">
        <v>753</v>
      </c>
      <c r="B755" t="s">
        <v>1542</v>
      </c>
      <c r="C755" s="1" t="s">
        <v>1543</v>
      </c>
      <c r="D755">
        <v>4700</v>
      </c>
      <c r="E755">
        <v>12065</v>
      </c>
      <c r="F755">
        <f t="shared" si="46"/>
        <v>257</v>
      </c>
      <c r="G755" t="s">
        <v>20</v>
      </c>
      <c r="H755">
        <v>137</v>
      </c>
      <c r="I755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7">
        <f t="shared" si="44"/>
        <v>40321.208333333336</v>
      </c>
      <c r="O755" s="8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s="4" t="str">
        <v>photography books</v>
      </c>
    </row>
    <row r="756" spans="1:20" ht="18" x14ac:dyDescent="0.45">
      <c r="A756">
        <v>754</v>
      </c>
      <c r="B756" t="s">
        <v>1544</v>
      </c>
      <c r="C756" s="1" t="s">
        <v>1545</v>
      </c>
      <c r="D756">
        <v>70400</v>
      </c>
      <c r="E756">
        <v>118603</v>
      </c>
      <c r="F756">
        <f t="shared" si="46"/>
        <v>168</v>
      </c>
      <c r="G756" t="s">
        <v>20</v>
      </c>
      <c r="H756">
        <v>3205</v>
      </c>
      <c r="I756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7">
        <f t="shared" si="44"/>
        <v>41210.208333333336</v>
      </c>
      <c r="O756" s="8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s="4" t="str">
        <v>plays</v>
      </c>
    </row>
    <row r="757" spans="1:20" ht="18" x14ac:dyDescent="0.45">
      <c r="A757">
        <v>755</v>
      </c>
      <c r="B757" t="s">
        <v>1546</v>
      </c>
      <c r="C757" s="1" t="s">
        <v>1547</v>
      </c>
      <c r="D757">
        <v>4500</v>
      </c>
      <c r="E757">
        <v>7496</v>
      </c>
      <c r="F757">
        <f t="shared" si="46"/>
        <v>167</v>
      </c>
      <c r="G757" t="s">
        <v>20</v>
      </c>
      <c r="H757">
        <v>288</v>
      </c>
      <c r="I757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7">
        <f t="shared" si="44"/>
        <v>43096.25</v>
      </c>
      <c r="O757" s="8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s="4" t="str">
        <v>plays</v>
      </c>
    </row>
    <row r="758" spans="1:20" ht="33" x14ac:dyDescent="0.45">
      <c r="A758">
        <v>756</v>
      </c>
      <c r="B758" t="s">
        <v>1548</v>
      </c>
      <c r="C758" s="1" t="s">
        <v>1549</v>
      </c>
      <c r="D758">
        <v>1300</v>
      </c>
      <c r="E758">
        <v>10037</v>
      </c>
      <c r="F758">
        <f t="shared" si="46"/>
        <v>772</v>
      </c>
      <c r="G758" t="s">
        <v>20</v>
      </c>
      <c r="H758">
        <v>148</v>
      </c>
      <c r="I758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7">
        <f t="shared" si="44"/>
        <v>42024.25</v>
      </c>
      <c r="O758" s="8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s="4" t="str">
        <v>plays</v>
      </c>
    </row>
    <row r="759" spans="1:20" ht="18" x14ac:dyDescent="0.45">
      <c r="A759">
        <v>757</v>
      </c>
      <c r="B759" t="s">
        <v>1550</v>
      </c>
      <c r="C759" s="1" t="s">
        <v>1551</v>
      </c>
      <c r="D759">
        <v>1400</v>
      </c>
      <c r="E759">
        <v>5696</v>
      </c>
      <c r="F759">
        <f t="shared" si="46"/>
        <v>407</v>
      </c>
      <c r="G759" t="s">
        <v>20</v>
      </c>
      <c r="H759">
        <v>114</v>
      </c>
      <c r="I759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7">
        <f t="shared" si="44"/>
        <v>40675.208333333336</v>
      </c>
      <c r="O759" s="8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s="4" t="str">
        <v>drama</v>
      </c>
    </row>
    <row r="760" spans="1:20" ht="18" x14ac:dyDescent="0.45">
      <c r="A760">
        <v>758</v>
      </c>
      <c r="B760" t="s">
        <v>1552</v>
      </c>
      <c r="C760" s="1" t="s">
        <v>1553</v>
      </c>
      <c r="D760">
        <v>29600</v>
      </c>
      <c r="E760">
        <v>167005</v>
      </c>
      <c r="F760">
        <f t="shared" si="46"/>
        <v>564</v>
      </c>
      <c r="G760" t="s">
        <v>20</v>
      </c>
      <c r="H760">
        <v>1518</v>
      </c>
      <c r="I760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7">
        <f t="shared" si="44"/>
        <v>41936.208333333336</v>
      </c>
      <c r="O760" s="8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s="4" t="str">
        <v>rock</v>
      </c>
    </row>
    <row r="761" spans="1:20" ht="33" x14ac:dyDescent="0.45">
      <c r="A761">
        <v>759</v>
      </c>
      <c r="B761" t="s">
        <v>1554</v>
      </c>
      <c r="C761" s="1" t="s">
        <v>1555</v>
      </c>
      <c r="D761">
        <v>167500</v>
      </c>
      <c r="E761">
        <v>114615</v>
      </c>
      <c r="F761">
        <f t="shared" si="46"/>
        <v>68</v>
      </c>
      <c r="G761" t="s">
        <v>14</v>
      </c>
      <c r="H761">
        <v>1274</v>
      </c>
      <c r="I761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7">
        <f t="shared" si="44"/>
        <v>43136.25</v>
      </c>
      <c r="O761" s="8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s="4" t="str">
        <v>electric music</v>
      </c>
    </row>
    <row r="762" spans="1:20" ht="18" x14ac:dyDescent="0.45">
      <c r="A762">
        <v>760</v>
      </c>
      <c r="B762" t="s">
        <v>1556</v>
      </c>
      <c r="C762" s="1" t="s">
        <v>1557</v>
      </c>
      <c r="D762">
        <v>48300</v>
      </c>
      <c r="E762">
        <v>16592</v>
      </c>
      <c r="F762">
        <f t="shared" si="46"/>
        <v>34</v>
      </c>
      <c r="G762" t="s">
        <v>14</v>
      </c>
      <c r="H762">
        <v>210</v>
      </c>
      <c r="I762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7">
        <f t="shared" si="44"/>
        <v>43678.208333333328</v>
      </c>
      <c r="O762" s="8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s="4" t="str">
        <v>video games</v>
      </c>
    </row>
    <row r="763" spans="1:20" ht="18" x14ac:dyDescent="0.45">
      <c r="A763">
        <v>761</v>
      </c>
      <c r="B763" t="s">
        <v>1558</v>
      </c>
      <c r="C763" s="1" t="s">
        <v>1559</v>
      </c>
      <c r="D763">
        <v>2200</v>
      </c>
      <c r="E763">
        <v>14420</v>
      </c>
      <c r="F763">
        <f t="shared" si="46"/>
        <v>655</v>
      </c>
      <c r="G763" t="s">
        <v>20</v>
      </c>
      <c r="H763">
        <v>166</v>
      </c>
      <c r="I763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7">
        <f t="shared" si="44"/>
        <v>42938.208333333328</v>
      </c>
      <c r="O763" s="8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s="4" t="str">
        <v>rock</v>
      </c>
    </row>
    <row r="764" spans="1:20" ht="18" x14ac:dyDescent="0.45">
      <c r="A764">
        <v>762</v>
      </c>
      <c r="B764" t="s">
        <v>668</v>
      </c>
      <c r="C764" s="1" t="s">
        <v>1560</v>
      </c>
      <c r="D764">
        <v>3500</v>
      </c>
      <c r="E764">
        <v>6204</v>
      </c>
      <c r="F764">
        <f t="shared" si="46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7">
        <f t="shared" si="44"/>
        <v>41241.25</v>
      </c>
      <c r="O764" s="8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s="4" t="str">
        <v>jazz</v>
      </c>
    </row>
    <row r="765" spans="1:20" ht="18" x14ac:dyDescent="0.45">
      <c r="A765">
        <v>763</v>
      </c>
      <c r="B765" t="s">
        <v>1561</v>
      </c>
      <c r="C765" s="1" t="s">
        <v>1562</v>
      </c>
      <c r="D765">
        <v>5600</v>
      </c>
      <c r="E765">
        <v>6338</v>
      </c>
      <c r="F765">
        <f t="shared" si="46"/>
        <v>113</v>
      </c>
      <c r="G765" t="s">
        <v>20</v>
      </c>
      <c r="H765">
        <v>235</v>
      </c>
      <c r="I765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7">
        <f t="shared" si="44"/>
        <v>41037.208333333336</v>
      </c>
      <c r="O765" s="8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s="4" t="str">
        <v>plays</v>
      </c>
    </row>
    <row r="766" spans="1:20" ht="33" x14ac:dyDescent="0.45">
      <c r="A766">
        <v>764</v>
      </c>
      <c r="B766" t="s">
        <v>1563</v>
      </c>
      <c r="C766" s="1" t="s">
        <v>1564</v>
      </c>
      <c r="D766">
        <v>1100</v>
      </c>
      <c r="E766">
        <v>8010</v>
      </c>
      <c r="F766">
        <f t="shared" si="46"/>
        <v>728</v>
      </c>
      <c r="G766" t="s">
        <v>20</v>
      </c>
      <c r="H766">
        <v>148</v>
      </c>
      <c r="I766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7">
        <f t="shared" si="44"/>
        <v>40676.208333333336</v>
      </c>
      <c r="O766" s="8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s="4" t="str">
        <v>rock</v>
      </c>
    </row>
    <row r="767" spans="1:20" ht="18" x14ac:dyDescent="0.45">
      <c r="A767">
        <v>765</v>
      </c>
      <c r="B767" t="s">
        <v>1565</v>
      </c>
      <c r="C767" s="1" t="s">
        <v>1566</v>
      </c>
      <c r="D767">
        <v>3900</v>
      </c>
      <c r="E767">
        <v>8125</v>
      </c>
      <c r="F767">
        <f t="shared" si="46"/>
        <v>208</v>
      </c>
      <c r="G767" t="s">
        <v>20</v>
      </c>
      <c r="H767">
        <v>198</v>
      </c>
      <c r="I767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7">
        <f t="shared" si="44"/>
        <v>42840.208333333328</v>
      </c>
      <c r="O767" s="8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s="4" t="str">
        <v>indie rock</v>
      </c>
    </row>
    <row r="768" spans="1:20" ht="33" x14ac:dyDescent="0.45">
      <c r="A768">
        <v>766</v>
      </c>
      <c r="B768" t="s">
        <v>1567</v>
      </c>
      <c r="C768" s="1" t="s">
        <v>1568</v>
      </c>
      <c r="D768">
        <v>43800</v>
      </c>
      <c r="E768">
        <v>13653</v>
      </c>
      <c r="F768">
        <f t="shared" si="46"/>
        <v>31</v>
      </c>
      <c r="G768" t="s">
        <v>14</v>
      </c>
      <c r="H768">
        <v>248</v>
      </c>
      <c r="I768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7">
        <f t="shared" si="44"/>
        <v>43362.208333333328</v>
      </c>
      <c r="O768" s="8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s="4" t="str">
        <v>science fiction</v>
      </c>
    </row>
    <row r="769" spans="1:20" ht="18" x14ac:dyDescent="0.45">
      <c r="A769">
        <v>767</v>
      </c>
      <c r="B769" t="s">
        <v>1569</v>
      </c>
      <c r="C769" s="1" t="s">
        <v>1570</v>
      </c>
      <c r="D769">
        <v>97200</v>
      </c>
      <c r="E769">
        <v>55372</v>
      </c>
      <c r="F769">
        <f t="shared" si="46"/>
        <v>57</v>
      </c>
      <c r="G769" t="s">
        <v>14</v>
      </c>
      <c r="H769">
        <v>513</v>
      </c>
      <c r="I769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7">
        <f t="shared" si="44"/>
        <v>42283.208333333328</v>
      </c>
      <c r="O769" s="8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s="4" t="str">
        <v>translations</v>
      </c>
    </row>
    <row r="770" spans="1:20" ht="18" x14ac:dyDescent="0.45">
      <c r="A770">
        <v>768</v>
      </c>
      <c r="B770" t="s">
        <v>1571</v>
      </c>
      <c r="C770" s="1" t="s">
        <v>1572</v>
      </c>
      <c r="D770">
        <v>4800</v>
      </c>
      <c r="E770">
        <v>11088</v>
      </c>
      <c r="F770">
        <f t="shared" si="46"/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7">
        <f t="shared" ref="N770:N833" si="48">(((L770/60)/60)/24)+DATE(1970,1,1)</f>
        <v>41619.25</v>
      </c>
      <c r="O770" s="8">
        <f t="shared" ref="O770:O833" si="49">(((M770/60)/60)/24)+DATE(1970,1,1)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s="4" t="str">
        <v>plays</v>
      </c>
    </row>
    <row r="771" spans="1:20" ht="18" x14ac:dyDescent="0.45">
      <c r="A771">
        <v>769</v>
      </c>
      <c r="B771" t="s">
        <v>1573</v>
      </c>
      <c r="C771" s="1" t="s">
        <v>1574</v>
      </c>
      <c r="D771">
        <v>125600</v>
      </c>
      <c r="E771">
        <v>109106</v>
      </c>
      <c r="F771">
        <f t="shared" ref="F771:F834" si="50">ROUND(E771/D771*100,0)</f>
        <v>87</v>
      </c>
      <c r="G771" t="s">
        <v>14</v>
      </c>
      <c r="H771">
        <v>3410</v>
      </c>
      <c r="I771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7">
        <f t="shared" si="48"/>
        <v>41501.208333333336</v>
      </c>
      <c r="O771" s="8">
        <f t="shared" si="49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s="4" t="str">
        <v>video games</v>
      </c>
    </row>
    <row r="772" spans="1:20" ht="33" x14ac:dyDescent="0.45">
      <c r="A772">
        <v>770</v>
      </c>
      <c r="B772" t="s">
        <v>1575</v>
      </c>
      <c r="C772" s="1" t="s">
        <v>1576</v>
      </c>
      <c r="D772">
        <v>4300</v>
      </c>
      <c r="E772">
        <v>11642</v>
      </c>
      <c r="F772">
        <f t="shared" si="50"/>
        <v>271</v>
      </c>
      <c r="G772" t="s">
        <v>20</v>
      </c>
      <c r="H772">
        <v>216</v>
      </c>
      <c r="I772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7">
        <f t="shared" si="48"/>
        <v>41743.208333333336</v>
      </c>
      <c r="O772" s="8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s="4" t="str">
        <v>plays</v>
      </c>
    </row>
    <row r="773" spans="1:20" ht="18" x14ac:dyDescent="0.45">
      <c r="A773">
        <v>771</v>
      </c>
      <c r="B773" t="s">
        <v>1577</v>
      </c>
      <c r="C773" s="1" t="s">
        <v>1578</v>
      </c>
      <c r="D773">
        <v>5600</v>
      </c>
      <c r="E773">
        <v>2769</v>
      </c>
      <c r="F773">
        <f t="shared" si="50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7">
        <f t="shared" si="48"/>
        <v>43491.25</v>
      </c>
      <c r="O773" s="8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s="4" t="str">
        <v>plays</v>
      </c>
    </row>
    <row r="774" spans="1:20" ht="18" x14ac:dyDescent="0.45">
      <c r="A774">
        <v>772</v>
      </c>
      <c r="B774" t="s">
        <v>1579</v>
      </c>
      <c r="C774" s="1" t="s">
        <v>1580</v>
      </c>
      <c r="D774">
        <v>149600</v>
      </c>
      <c r="E774">
        <v>169586</v>
      </c>
      <c r="F774">
        <f t="shared" si="50"/>
        <v>113</v>
      </c>
      <c r="G774" t="s">
        <v>20</v>
      </c>
      <c r="H774">
        <v>5139</v>
      </c>
      <c r="I774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7">
        <f t="shared" si="48"/>
        <v>43505.25</v>
      </c>
      <c r="O774" s="8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s="4" t="str">
        <v>indie rock</v>
      </c>
    </row>
    <row r="775" spans="1:20" ht="18" x14ac:dyDescent="0.45">
      <c r="A775">
        <v>773</v>
      </c>
      <c r="B775" t="s">
        <v>1581</v>
      </c>
      <c r="C775" s="1" t="s">
        <v>1582</v>
      </c>
      <c r="D775">
        <v>53100</v>
      </c>
      <c r="E775">
        <v>101185</v>
      </c>
      <c r="F775">
        <f t="shared" si="50"/>
        <v>191</v>
      </c>
      <c r="G775" t="s">
        <v>20</v>
      </c>
      <c r="H775">
        <v>2353</v>
      </c>
      <c r="I775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7">
        <f t="shared" si="48"/>
        <v>42838.208333333328</v>
      </c>
      <c r="O775" s="8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s="4" t="str">
        <v>plays</v>
      </c>
    </row>
    <row r="776" spans="1:20" ht="18" x14ac:dyDescent="0.45">
      <c r="A776">
        <v>774</v>
      </c>
      <c r="B776" t="s">
        <v>1583</v>
      </c>
      <c r="C776" s="1" t="s">
        <v>1584</v>
      </c>
      <c r="D776">
        <v>5000</v>
      </c>
      <c r="E776">
        <v>6775</v>
      </c>
      <c r="F776">
        <f t="shared" si="50"/>
        <v>136</v>
      </c>
      <c r="G776" t="s">
        <v>20</v>
      </c>
      <c r="H776">
        <v>78</v>
      </c>
      <c r="I776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7">
        <f t="shared" si="48"/>
        <v>42513.208333333328</v>
      </c>
      <c r="O776" s="8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s="4" t="str">
        <v>web</v>
      </c>
    </row>
    <row r="777" spans="1:20" ht="33" x14ac:dyDescent="0.45">
      <c r="A777">
        <v>775</v>
      </c>
      <c r="B777" t="s">
        <v>1585</v>
      </c>
      <c r="C777" s="1" t="s">
        <v>1586</v>
      </c>
      <c r="D777">
        <v>9400</v>
      </c>
      <c r="E777">
        <v>968</v>
      </c>
      <c r="F777">
        <f t="shared" si="50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7">
        <f t="shared" si="48"/>
        <v>41949.25</v>
      </c>
      <c r="O777" s="8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s="4" t="str">
        <v>rock</v>
      </c>
    </row>
    <row r="778" spans="1:20" ht="18" x14ac:dyDescent="0.45">
      <c r="A778">
        <v>776</v>
      </c>
      <c r="B778" t="s">
        <v>1587</v>
      </c>
      <c r="C778" s="1" t="s">
        <v>1588</v>
      </c>
      <c r="D778">
        <v>110800</v>
      </c>
      <c r="E778">
        <v>72623</v>
      </c>
      <c r="F778">
        <f t="shared" si="50"/>
        <v>66</v>
      </c>
      <c r="G778" t="s">
        <v>14</v>
      </c>
      <c r="H778">
        <v>2201</v>
      </c>
      <c r="I778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7">
        <f t="shared" si="48"/>
        <v>43650.208333333328</v>
      </c>
      <c r="O778" s="8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s="4" t="str">
        <v>plays</v>
      </c>
    </row>
    <row r="779" spans="1:20" ht="18" x14ac:dyDescent="0.45">
      <c r="A779">
        <v>777</v>
      </c>
      <c r="B779" t="s">
        <v>1589</v>
      </c>
      <c r="C779" s="1" t="s">
        <v>1590</v>
      </c>
      <c r="D779">
        <v>93800</v>
      </c>
      <c r="E779">
        <v>45987</v>
      </c>
      <c r="F779">
        <f t="shared" si="50"/>
        <v>49</v>
      </c>
      <c r="G779" t="s">
        <v>14</v>
      </c>
      <c r="H779">
        <v>676</v>
      </c>
      <c r="I779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7">
        <f t="shared" si="48"/>
        <v>40809.208333333336</v>
      </c>
      <c r="O779" s="8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s="4" t="str">
        <v>plays</v>
      </c>
    </row>
    <row r="780" spans="1:20" ht="18" x14ac:dyDescent="0.45">
      <c r="A780">
        <v>778</v>
      </c>
      <c r="B780" t="s">
        <v>1591</v>
      </c>
      <c r="C780" s="1" t="s">
        <v>1592</v>
      </c>
      <c r="D780">
        <v>1300</v>
      </c>
      <c r="E780">
        <v>10243</v>
      </c>
      <c r="F780">
        <f t="shared" si="50"/>
        <v>788</v>
      </c>
      <c r="G780" t="s">
        <v>20</v>
      </c>
      <c r="H780">
        <v>174</v>
      </c>
      <c r="I780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7">
        <f t="shared" si="48"/>
        <v>40768.208333333336</v>
      </c>
      <c r="O780" s="8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s="4" t="str">
        <v>animation</v>
      </c>
    </row>
    <row r="781" spans="1:20" ht="18" x14ac:dyDescent="0.45">
      <c r="A781">
        <v>779</v>
      </c>
      <c r="B781" t="s">
        <v>1593</v>
      </c>
      <c r="C781" s="1" t="s">
        <v>1594</v>
      </c>
      <c r="D781">
        <v>108700</v>
      </c>
      <c r="E781">
        <v>87293</v>
      </c>
      <c r="F781">
        <f t="shared" si="50"/>
        <v>80</v>
      </c>
      <c r="G781" t="s">
        <v>14</v>
      </c>
      <c r="H781">
        <v>831</v>
      </c>
      <c r="I781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7">
        <f t="shared" si="48"/>
        <v>42230.208333333328</v>
      </c>
      <c r="O781" s="8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s="4" t="str">
        <v>plays</v>
      </c>
    </row>
    <row r="782" spans="1:20" ht="33" x14ac:dyDescent="0.45">
      <c r="A782">
        <v>780</v>
      </c>
      <c r="B782" t="s">
        <v>1595</v>
      </c>
      <c r="C782" s="1" t="s">
        <v>1596</v>
      </c>
      <c r="D782">
        <v>5100</v>
      </c>
      <c r="E782">
        <v>5421</v>
      </c>
      <c r="F782">
        <f t="shared" si="50"/>
        <v>106</v>
      </c>
      <c r="G782" t="s">
        <v>20</v>
      </c>
      <c r="H782">
        <v>164</v>
      </c>
      <c r="I782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7">
        <f t="shared" si="48"/>
        <v>42573.208333333328</v>
      </c>
      <c r="O782" s="8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s="4" t="str">
        <v>drama</v>
      </c>
    </row>
    <row r="783" spans="1:20" ht="18" x14ac:dyDescent="0.45">
      <c r="A783">
        <v>781</v>
      </c>
      <c r="B783" t="s">
        <v>1597</v>
      </c>
      <c r="C783" s="1" t="s">
        <v>1598</v>
      </c>
      <c r="D783">
        <v>8700</v>
      </c>
      <c r="E783">
        <v>4414</v>
      </c>
      <c r="F783">
        <f t="shared" si="50"/>
        <v>51</v>
      </c>
      <c r="G783" t="s">
        <v>74</v>
      </c>
      <c r="H783">
        <v>56</v>
      </c>
      <c r="I783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7">
        <f t="shared" si="48"/>
        <v>40482.208333333336</v>
      </c>
      <c r="O783" s="8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s="4" t="str">
        <v>plays</v>
      </c>
    </row>
    <row r="784" spans="1:20" ht="18" x14ac:dyDescent="0.45">
      <c r="A784">
        <v>782</v>
      </c>
      <c r="B784" t="s">
        <v>1599</v>
      </c>
      <c r="C784" s="1" t="s">
        <v>1600</v>
      </c>
      <c r="D784">
        <v>5100</v>
      </c>
      <c r="E784">
        <v>10981</v>
      </c>
      <c r="F784">
        <f t="shared" si="50"/>
        <v>215</v>
      </c>
      <c r="G784" t="s">
        <v>20</v>
      </c>
      <c r="H784">
        <v>161</v>
      </c>
      <c r="I784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7">
        <f t="shared" si="48"/>
        <v>40603.25</v>
      </c>
      <c r="O784" s="8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s="4" t="str">
        <v>animation</v>
      </c>
    </row>
    <row r="785" spans="1:20" ht="18" x14ac:dyDescent="0.45">
      <c r="A785">
        <v>783</v>
      </c>
      <c r="B785" t="s">
        <v>1601</v>
      </c>
      <c r="C785" s="1" t="s">
        <v>1602</v>
      </c>
      <c r="D785">
        <v>7400</v>
      </c>
      <c r="E785">
        <v>10451</v>
      </c>
      <c r="F785">
        <f t="shared" si="50"/>
        <v>141</v>
      </c>
      <c r="G785" t="s">
        <v>20</v>
      </c>
      <c r="H785">
        <v>138</v>
      </c>
      <c r="I785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7">
        <f t="shared" si="48"/>
        <v>41625.25</v>
      </c>
      <c r="O785" s="8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s="4" t="str">
        <v>rock</v>
      </c>
    </row>
    <row r="786" spans="1:20" ht="18" x14ac:dyDescent="0.45">
      <c r="A786">
        <v>784</v>
      </c>
      <c r="B786" t="s">
        <v>1603</v>
      </c>
      <c r="C786" s="1" t="s">
        <v>1604</v>
      </c>
      <c r="D786">
        <v>88900</v>
      </c>
      <c r="E786">
        <v>102535</v>
      </c>
      <c r="F786">
        <f t="shared" si="50"/>
        <v>115</v>
      </c>
      <c r="G786" t="s">
        <v>20</v>
      </c>
      <c r="H786">
        <v>3308</v>
      </c>
      <c r="I786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7">
        <f t="shared" si="48"/>
        <v>42435.25</v>
      </c>
      <c r="O786" s="8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s="4" t="str">
        <v>web</v>
      </c>
    </row>
    <row r="787" spans="1:20" ht="33" x14ac:dyDescent="0.45">
      <c r="A787">
        <v>785</v>
      </c>
      <c r="B787" t="s">
        <v>1605</v>
      </c>
      <c r="C787" s="1" t="s">
        <v>1606</v>
      </c>
      <c r="D787">
        <v>6700</v>
      </c>
      <c r="E787">
        <v>12939</v>
      </c>
      <c r="F787">
        <f t="shared" si="50"/>
        <v>193</v>
      </c>
      <c r="G787" t="s">
        <v>20</v>
      </c>
      <c r="H787">
        <v>127</v>
      </c>
      <c r="I787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7">
        <f t="shared" si="48"/>
        <v>43582.208333333328</v>
      </c>
      <c r="O787" s="8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s="4" t="str">
        <v>animation</v>
      </c>
    </row>
    <row r="788" spans="1:20" ht="18" x14ac:dyDescent="0.45">
      <c r="A788">
        <v>786</v>
      </c>
      <c r="B788" t="s">
        <v>1607</v>
      </c>
      <c r="C788" s="1" t="s">
        <v>1608</v>
      </c>
      <c r="D788">
        <v>1500</v>
      </c>
      <c r="E788">
        <v>10946</v>
      </c>
      <c r="F788">
        <f t="shared" si="50"/>
        <v>730</v>
      </c>
      <c r="G788" t="s">
        <v>20</v>
      </c>
      <c r="H788">
        <v>207</v>
      </c>
      <c r="I788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7">
        <f t="shared" si="48"/>
        <v>43186.208333333328</v>
      </c>
      <c r="O788" s="8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s="4" t="str">
        <v>jazz</v>
      </c>
    </row>
    <row r="789" spans="1:20" ht="18" x14ac:dyDescent="0.45">
      <c r="A789">
        <v>787</v>
      </c>
      <c r="B789" t="s">
        <v>1609</v>
      </c>
      <c r="C789" s="1" t="s">
        <v>1610</v>
      </c>
      <c r="D789">
        <v>61200</v>
      </c>
      <c r="E789">
        <v>60994</v>
      </c>
      <c r="F789">
        <f t="shared" si="50"/>
        <v>100</v>
      </c>
      <c r="G789" t="s">
        <v>14</v>
      </c>
      <c r="H789">
        <v>859</v>
      </c>
      <c r="I789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7">
        <f t="shared" si="48"/>
        <v>40684.208333333336</v>
      </c>
      <c r="O789" s="8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s="4" t="str">
        <v>rock</v>
      </c>
    </row>
    <row r="790" spans="1:20" ht="18" x14ac:dyDescent="0.45">
      <c r="A790">
        <v>788</v>
      </c>
      <c r="B790" t="s">
        <v>1611</v>
      </c>
      <c r="C790" s="1" t="s">
        <v>1612</v>
      </c>
      <c r="D790">
        <v>3600</v>
      </c>
      <c r="E790">
        <v>3174</v>
      </c>
      <c r="F790">
        <f t="shared" si="50"/>
        <v>88</v>
      </c>
      <c r="G790" t="s">
        <v>47</v>
      </c>
      <c r="H790">
        <v>31</v>
      </c>
      <c r="I790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7">
        <f t="shared" si="48"/>
        <v>41202.208333333336</v>
      </c>
      <c r="O790" s="8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s="4" t="str">
        <v>animation</v>
      </c>
    </row>
    <row r="791" spans="1:20" ht="18" x14ac:dyDescent="0.45">
      <c r="A791">
        <v>789</v>
      </c>
      <c r="B791" t="s">
        <v>1613</v>
      </c>
      <c r="C791" s="1" t="s">
        <v>1614</v>
      </c>
      <c r="D791">
        <v>9000</v>
      </c>
      <c r="E791">
        <v>3351</v>
      </c>
      <c r="F791">
        <f t="shared" si="50"/>
        <v>37</v>
      </c>
      <c r="G791" t="s">
        <v>14</v>
      </c>
      <c r="H791">
        <v>45</v>
      </c>
      <c r="I791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7">
        <f t="shared" si="48"/>
        <v>41786.208333333336</v>
      </c>
      <c r="O791" s="8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s="4" t="str">
        <v>plays</v>
      </c>
    </row>
    <row r="792" spans="1:20" ht="18" x14ac:dyDescent="0.45">
      <c r="A792">
        <v>790</v>
      </c>
      <c r="B792" t="s">
        <v>1615</v>
      </c>
      <c r="C792" s="1" t="s">
        <v>1616</v>
      </c>
      <c r="D792">
        <v>185900</v>
      </c>
      <c r="E792">
        <v>56774</v>
      </c>
      <c r="F792">
        <f t="shared" si="50"/>
        <v>31</v>
      </c>
      <c r="G792" t="s">
        <v>74</v>
      </c>
      <c r="H792">
        <v>1113</v>
      </c>
      <c r="I792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7">
        <f t="shared" si="48"/>
        <v>40223.25</v>
      </c>
      <c r="O792" s="8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s="4" t="str">
        <v>plays</v>
      </c>
    </row>
    <row r="793" spans="1:20" ht="18" x14ac:dyDescent="0.45">
      <c r="A793">
        <v>791</v>
      </c>
      <c r="B793" t="s">
        <v>1617</v>
      </c>
      <c r="C793" s="1" t="s">
        <v>1618</v>
      </c>
      <c r="D793">
        <v>2100</v>
      </c>
      <c r="E793">
        <v>540</v>
      </c>
      <c r="F793">
        <f t="shared" si="50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7">
        <f t="shared" si="48"/>
        <v>42715.25</v>
      </c>
      <c r="O793" s="8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s="4" t="str">
        <v>food trucks</v>
      </c>
    </row>
    <row r="794" spans="1:20" ht="18" x14ac:dyDescent="0.45">
      <c r="A794">
        <v>792</v>
      </c>
      <c r="B794" t="s">
        <v>1619</v>
      </c>
      <c r="C794" s="1" t="s">
        <v>1620</v>
      </c>
      <c r="D794">
        <v>2000</v>
      </c>
      <c r="E794">
        <v>680</v>
      </c>
      <c r="F794">
        <f t="shared" si="50"/>
        <v>34</v>
      </c>
      <c r="G794" t="s">
        <v>14</v>
      </c>
      <c r="H794">
        <v>7</v>
      </c>
      <c r="I794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7">
        <f t="shared" si="48"/>
        <v>41451.208333333336</v>
      </c>
      <c r="O794" s="8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s="4" t="str">
        <v>plays</v>
      </c>
    </row>
    <row r="795" spans="1:20" ht="18" x14ac:dyDescent="0.45">
      <c r="A795">
        <v>793</v>
      </c>
      <c r="B795" t="s">
        <v>1621</v>
      </c>
      <c r="C795" s="1" t="s">
        <v>1622</v>
      </c>
      <c r="D795">
        <v>1100</v>
      </c>
      <c r="E795">
        <v>13045</v>
      </c>
      <c r="F795">
        <f t="shared" si="50"/>
        <v>1186</v>
      </c>
      <c r="G795" t="s">
        <v>20</v>
      </c>
      <c r="H795">
        <v>181</v>
      </c>
      <c r="I795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7">
        <f t="shared" si="48"/>
        <v>41450.208333333336</v>
      </c>
      <c r="O795" s="8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s="4" t="str">
        <v>nonfiction</v>
      </c>
    </row>
    <row r="796" spans="1:20" ht="18" x14ac:dyDescent="0.45">
      <c r="A796">
        <v>794</v>
      </c>
      <c r="B796" t="s">
        <v>1623</v>
      </c>
      <c r="C796" s="1" t="s">
        <v>1624</v>
      </c>
      <c r="D796">
        <v>6600</v>
      </c>
      <c r="E796">
        <v>8276</v>
      </c>
      <c r="F796">
        <f t="shared" si="50"/>
        <v>125</v>
      </c>
      <c r="G796" t="s">
        <v>20</v>
      </c>
      <c r="H796">
        <v>110</v>
      </c>
      <c r="I796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7">
        <f t="shared" si="48"/>
        <v>43091.25</v>
      </c>
      <c r="O796" s="8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s="4" t="str">
        <v>rock</v>
      </c>
    </row>
    <row r="797" spans="1:20" ht="33" x14ac:dyDescent="0.45">
      <c r="A797">
        <v>795</v>
      </c>
      <c r="B797" t="s">
        <v>1625</v>
      </c>
      <c r="C797" s="1" t="s">
        <v>1626</v>
      </c>
      <c r="D797">
        <v>7100</v>
      </c>
      <c r="E797">
        <v>1022</v>
      </c>
      <c r="F797">
        <f t="shared" si="50"/>
        <v>14</v>
      </c>
      <c r="G797" t="s">
        <v>14</v>
      </c>
      <c r="H797">
        <v>31</v>
      </c>
      <c r="I797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7">
        <f t="shared" si="48"/>
        <v>42675.208333333328</v>
      </c>
      <c r="O797" s="8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s="4" t="str">
        <v>drama</v>
      </c>
    </row>
    <row r="798" spans="1:20" ht="18" x14ac:dyDescent="0.45">
      <c r="A798">
        <v>796</v>
      </c>
      <c r="B798" t="s">
        <v>1627</v>
      </c>
      <c r="C798" s="1" t="s">
        <v>1628</v>
      </c>
      <c r="D798">
        <v>7800</v>
      </c>
      <c r="E798">
        <v>4275</v>
      </c>
      <c r="F798">
        <f t="shared" si="50"/>
        <v>55</v>
      </c>
      <c r="G798" t="s">
        <v>14</v>
      </c>
      <c r="H798">
        <v>78</v>
      </c>
      <c r="I798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7">
        <f t="shared" si="48"/>
        <v>41859.208333333336</v>
      </c>
      <c r="O798" s="8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s="4" t="str">
        <v>mobile games</v>
      </c>
    </row>
    <row r="799" spans="1:20" ht="18" x14ac:dyDescent="0.45">
      <c r="A799">
        <v>797</v>
      </c>
      <c r="B799" t="s">
        <v>1629</v>
      </c>
      <c r="C799" s="1" t="s">
        <v>1630</v>
      </c>
      <c r="D799">
        <v>7600</v>
      </c>
      <c r="E799">
        <v>8332</v>
      </c>
      <c r="F799">
        <f t="shared" si="50"/>
        <v>110</v>
      </c>
      <c r="G799" t="s">
        <v>20</v>
      </c>
      <c r="H799">
        <v>185</v>
      </c>
      <c r="I799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7">
        <f t="shared" si="48"/>
        <v>43464.25</v>
      </c>
      <c r="O799" s="8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s="4" t="str">
        <v>web</v>
      </c>
    </row>
    <row r="800" spans="1:20" ht="18" x14ac:dyDescent="0.45">
      <c r="A800">
        <v>798</v>
      </c>
      <c r="B800" t="s">
        <v>1631</v>
      </c>
      <c r="C800" s="1" t="s">
        <v>1632</v>
      </c>
      <c r="D800">
        <v>3400</v>
      </c>
      <c r="E800">
        <v>6408</v>
      </c>
      <c r="F800">
        <f t="shared" si="50"/>
        <v>188</v>
      </c>
      <c r="G800" t="s">
        <v>20</v>
      </c>
      <c r="H800">
        <v>121</v>
      </c>
      <c r="I800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7">
        <f t="shared" si="48"/>
        <v>41060.208333333336</v>
      </c>
      <c r="O800" s="8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s="4" t="str">
        <v>plays</v>
      </c>
    </row>
    <row r="801" spans="1:20" ht="18" x14ac:dyDescent="0.45">
      <c r="A801">
        <v>799</v>
      </c>
      <c r="B801" t="s">
        <v>1633</v>
      </c>
      <c r="C801" s="1" t="s">
        <v>1634</v>
      </c>
      <c r="D801">
        <v>84500</v>
      </c>
      <c r="E801">
        <v>73522</v>
      </c>
      <c r="F801">
        <f t="shared" si="50"/>
        <v>87</v>
      </c>
      <c r="G801" t="s">
        <v>14</v>
      </c>
      <c r="H801">
        <v>1225</v>
      </c>
      <c r="I801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7">
        <f t="shared" si="48"/>
        <v>42399.25</v>
      </c>
      <c r="O801" s="8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s="4" t="str">
        <v>plays</v>
      </c>
    </row>
    <row r="802" spans="1:20" ht="18" x14ac:dyDescent="0.45">
      <c r="A802">
        <v>800</v>
      </c>
      <c r="B802" t="s">
        <v>1635</v>
      </c>
      <c r="C802" s="1" t="s">
        <v>1636</v>
      </c>
      <c r="D802">
        <v>100</v>
      </c>
      <c r="E802">
        <v>1</v>
      </c>
      <c r="F802">
        <f t="shared" si="50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7">
        <f t="shared" si="48"/>
        <v>42167.208333333328</v>
      </c>
      <c r="O802" s="8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s="4" t="str">
        <v>rock</v>
      </c>
    </row>
    <row r="803" spans="1:20" ht="18" x14ac:dyDescent="0.45">
      <c r="A803">
        <v>801</v>
      </c>
      <c r="B803" t="s">
        <v>1637</v>
      </c>
      <c r="C803" s="1" t="s">
        <v>1638</v>
      </c>
      <c r="D803">
        <v>2300</v>
      </c>
      <c r="E803">
        <v>4667</v>
      </c>
      <c r="F803">
        <f t="shared" si="50"/>
        <v>203</v>
      </c>
      <c r="G803" t="s">
        <v>20</v>
      </c>
      <c r="H803">
        <v>106</v>
      </c>
      <c r="I803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7">
        <f t="shared" si="48"/>
        <v>43830.25</v>
      </c>
      <c r="O803" s="8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s="4" t="str">
        <v>photography books</v>
      </c>
    </row>
    <row r="804" spans="1:20" ht="33" x14ac:dyDescent="0.45">
      <c r="A804">
        <v>802</v>
      </c>
      <c r="B804" t="s">
        <v>1639</v>
      </c>
      <c r="C804" s="1" t="s">
        <v>1640</v>
      </c>
      <c r="D804">
        <v>6200</v>
      </c>
      <c r="E804">
        <v>12216</v>
      </c>
      <c r="F804">
        <f t="shared" si="50"/>
        <v>197</v>
      </c>
      <c r="G804" t="s">
        <v>20</v>
      </c>
      <c r="H804">
        <v>142</v>
      </c>
      <c r="I804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7">
        <f t="shared" si="48"/>
        <v>43650.208333333328</v>
      </c>
      <c r="O804" s="8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s="4" t="str">
        <v>photography books</v>
      </c>
    </row>
    <row r="805" spans="1:20" ht="33" x14ac:dyDescent="0.45">
      <c r="A805">
        <v>803</v>
      </c>
      <c r="B805" t="s">
        <v>1641</v>
      </c>
      <c r="C805" s="1" t="s">
        <v>1642</v>
      </c>
      <c r="D805">
        <v>6100</v>
      </c>
      <c r="E805">
        <v>6527</v>
      </c>
      <c r="F805">
        <f t="shared" si="50"/>
        <v>107</v>
      </c>
      <c r="G805" t="s">
        <v>20</v>
      </c>
      <c r="H805">
        <v>233</v>
      </c>
      <c r="I805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7">
        <f t="shared" si="48"/>
        <v>43492.25</v>
      </c>
      <c r="O805" s="8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s="4" t="str">
        <v>plays</v>
      </c>
    </row>
    <row r="806" spans="1:20" ht="18" x14ac:dyDescent="0.45">
      <c r="A806">
        <v>804</v>
      </c>
      <c r="B806" t="s">
        <v>1643</v>
      </c>
      <c r="C806" s="1" t="s">
        <v>1644</v>
      </c>
      <c r="D806">
        <v>2600</v>
      </c>
      <c r="E806">
        <v>6987</v>
      </c>
      <c r="F806">
        <f t="shared" si="50"/>
        <v>269</v>
      </c>
      <c r="G806" t="s">
        <v>20</v>
      </c>
      <c r="H806">
        <v>218</v>
      </c>
      <c r="I806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7">
        <f t="shared" si="48"/>
        <v>43102.25</v>
      </c>
      <c r="O806" s="8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s="4" t="str">
        <v>rock</v>
      </c>
    </row>
    <row r="807" spans="1:20" ht="33" x14ac:dyDescent="0.45">
      <c r="A807">
        <v>805</v>
      </c>
      <c r="B807" t="s">
        <v>1645</v>
      </c>
      <c r="C807" s="1" t="s">
        <v>1646</v>
      </c>
      <c r="D807">
        <v>9700</v>
      </c>
      <c r="E807">
        <v>4932</v>
      </c>
      <c r="F807">
        <f t="shared" si="50"/>
        <v>51</v>
      </c>
      <c r="G807" t="s">
        <v>14</v>
      </c>
      <c r="H807">
        <v>67</v>
      </c>
      <c r="I807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7">
        <f t="shared" si="48"/>
        <v>41958.25</v>
      </c>
      <c r="O807" s="8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s="4" t="str">
        <v>documentary</v>
      </c>
    </row>
    <row r="808" spans="1:20" ht="18" x14ac:dyDescent="0.45">
      <c r="A808">
        <v>806</v>
      </c>
      <c r="B808" t="s">
        <v>1647</v>
      </c>
      <c r="C808" s="1" t="s">
        <v>1648</v>
      </c>
      <c r="D808">
        <v>700</v>
      </c>
      <c r="E808">
        <v>8262</v>
      </c>
      <c r="F808">
        <f t="shared" si="50"/>
        <v>1180</v>
      </c>
      <c r="G808" t="s">
        <v>20</v>
      </c>
      <c r="H808">
        <v>76</v>
      </c>
      <c r="I808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7">
        <f t="shared" si="48"/>
        <v>40973.25</v>
      </c>
      <c r="O808" s="8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s="4" t="str">
        <v>drama</v>
      </c>
    </row>
    <row r="809" spans="1:20" ht="18" x14ac:dyDescent="0.45">
      <c r="A809">
        <v>807</v>
      </c>
      <c r="B809" t="s">
        <v>1649</v>
      </c>
      <c r="C809" s="1" t="s">
        <v>1650</v>
      </c>
      <c r="D809">
        <v>700</v>
      </c>
      <c r="E809">
        <v>1848</v>
      </c>
      <c r="F809">
        <f t="shared" si="50"/>
        <v>264</v>
      </c>
      <c r="G809" t="s">
        <v>20</v>
      </c>
      <c r="H809">
        <v>43</v>
      </c>
      <c r="I809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7">
        <f t="shared" si="48"/>
        <v>43753.208333333328</v>
      </c>
      <c r="O809" s="8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s="4" t="str">
        <v>plays</v>
      </c>
    </row>
    <row r="810" spans="1:20" ht="18" x14ac:dyDescent="0.45">
      <c r="A810">
        <v>808</v>
      </c>
      <c r="B810" t="s">
        <v>1651</v>
      </c>
      <c r="C810" s="1" t="s">
        <v>1652</v>
      </c>
      <c r="D810">
        <v>5200</v>
      </c>
      <c r="E810">
        <v>1583</v>
      </c>
      <c r="F810">
        <f t="shared" si="50"/>
        <v>30</v>
      </c>
      <c r="G810" t="s">
        <v>14</v>
      </c>
      <c r="H810">
        <v>19</v>
      </c>
      <c r="I810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7">
        <f t="shared" si="48"/>
        <v>42507.208333333328</v>
      </c>
      <c r="O810" s="8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s="4" t="str">
        <v>food trucks</v>
      </c>
    </row>
    <row r="811" spans="1:20" ht="18" x14ac:dyDescent="0.45">
      <c r="A811">
        <v>809</v>
      </c>
      <c r="B811" t="s">
        <v>1599</v>
      </c>
      <c r="C811" s="1" t="s">
        <v>1653</v>
      </c>
      <c r="D811">
        <v>140800</v>
      </c>
      <c r="E811">
        <v>88536</v>
      </c>
      <c r="F811">
        <f t="shared" si="50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7">
        <f t="shared" si="48"/>
        <v>41135.208333333336</v>
      </c>
      <c r="O811" s="8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s="4" t="str">
        <v>documentary</v>
      </c>
    </row>
    <row r="812" spans="1:20" ht="33" x14ac:dyDescent="0.45">
      <c r="A812">
        <v>810</v>
      </c>
      <c r="B812" t="s">
        <v>1654</v>
      </c>
      <c r="C812" s="1" t="s">
        <v>1655</v>
      </c>
      <c r="D812">
        <v>6400</v>
      </c>
      <c r="E812">
        <v>12360</v>
      </c>
      <c r="F812">
        <f t="shared" si="50"/>
        <v>193</v>
      </c>
      <c r="G812" t="s">
        <v>20</v>
      </c>
      <c r="H812">
        <v>221</v>
      </c>
      <c r="I812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7">
        <f t="shared" si="48"/>
        <v>43067.25</v>
      </c>
      <c r="O812" s="8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s="4" t="str">
        <v>plays</v>
      </c>
    </row>
    <row r="813" spans="1:20" ht="18" x14ac:dyDescent="0.45">
      <c r="A813">
        <v>811</v>
      </c>
      <c r="B813" t="s">
        <v>1656</v>
      </c>
      <c r="C813" s="1" t="s">
        <v>1657</v>
      </c>
      <c r="D813">
        <v>92500</v>
      </c>
      <c r="E813">
        <v>71320</v>
      </c>
      <c r="F813">
        <f t="shared" si="50"/>
        <v>77</v>
      </c>
      <c r="G813" t="s">
        <v>14</v>
      </c>
      <c r="H813">
        <v>679</v>
      </c>
      <c r="I813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7">
        <f t="shared" si="48"/>
        <v>42378.25</v>
      </c>
      <c r="O813" s="8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s="4" t="str">
        <v>video games</v>
      </c>
    </row>
    <row r="814" spans="1:20" ht="18" x14ac:dyDescent="0.45">
      <c r="A814">
        <v>812</v>
      </c>
      <c r="B814" t="s">
        <v>1658</v>
      </c>
      <c r="C814" s="1" t="s">
        <v>1659</v>
      </c>
      <c r="D814">
        <v>59700</v>
      </c>
      <c r="E814">
        <v>134640</v>
      </c>
      <c r="F814">
        <f t="shared" si="50"/>
        <v>226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7">
        <f t="shared" si="48"/>
        <v>43206.208333333328</v>
      </c>
      <c r="O814" s="8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s="4" t="str">
        <v>nonfiction</v>
      </c>
    </row>
    <row r="815" spans="1:20" ht="18" x14ac:dyDescent="0.45">
      <c r="A815">
        <v>813</v>
      </c>
      <c r="B815" t="s">
        <v>1660</v>
      </c>
      <c r="C815" s="1" t="s">
        <v>1661</v>
      </c>
      <c r="D815">
        <v>3200</v>
      </c>
      <c r="E815">
        <v>7661</v>
      </c>
      <c r="F815">
        <f t="shared" si="50"/>
        <v>239</v>
      </c>
      <c r="G815" t="s">
        <v>20</v>
      </c>
      <c r="H815">
        <v>68</v>
      </c>
      <c r="I815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7">
        <f t="shared" si="48"/>
        <v>41148.208333333336</v>
      </c>
      <c r="O815" s="8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s="4" t="str">
        <v>video games</v>
      </c>
    </row>
    <row r="816" spans="1:20" ht="18" x14ac:dyDescent="0.45">
      <c r="A816">
        <v>814</v>
      </c>
      <c r="B816" t="s">
        <v>1662</v>
      </c>
      <c r="C816" s="1" t="s">
        <v>1663</v>
      </c>
      <c r="D816">
        <v>3200</v>
      </c>
      <c r="E816">
        <v>2950</v>
      </c>
      <c r="F816">
        <f t="shared" si="50"/>
        <v>92</v>
      </c>
      <c r="G816" t="s">
        <v>14</v>
      </c>
      <c r="H816">
        <v>36</v>
      </c>
      <c r="I816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7">
        <f t="shared" si="48"/>
        <v>42517.208333333328</v>
      </c>
      <c r="O816" s="8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s="4" t="str">
        <v>rock</v>
      </c>
    </row>
    <row r="817" spans="1:20" ht="33" x14ac:dyDescent="0.45">
      <c r="A817">
        <v>815</v>
      </c>
      <c r="B817" t="s">
        <v>1664</v>
      </c>
      <c r="C817" s="1" t="s">
        <v>1665</v>
      </c>
      <c r="D817">
        <v>9000</v>
      </c>
      <c r="E817">
        <v>11721</v>
      </c>
      <c r="F817">
        <f t="shared" si="50"/>
        <v>130</v>
      </c>
      <c r="G817" t="s">
        <v>20</v>
      </c>
      <c r="H817">
        <v>183</v>
      </c>
      <c r="I817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7">
        <f t="shared" si="48"/>
        <v>43068.25</v>
      </c>
      <c r="O817" s="8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s="4" t="str">
        <v>rock</v>
      </c>
    </row>
    <row r="818" spans="1:20" ht="33" x14ac:dyDescent="0.45">
      <c r="A818">
        <v>816</v>
      </c>
      <c r="B818" t="s">
        <v>1666</v>
      </c>
      <c r="C818" s="1" t="s">
        <v>1667</v>
      </c>
      <c r="D818">
        <v>2300</v>
      </c>
      <c r="E818">
        <v>14150</v>
      </c>
      <c r="F818">
        <f t="shared" si="50"/>
        <v>615</v>
      </c>
      <c r="G818" t="s">
        <v>20</v>
      </c>
      <c r="H818">
        <v>133</v>
      </c>
      <c r="I818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7">
        <f t="shared" si="48"/>
        <v>41680.25</v>
      </c>
      <c r="O818" s="8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s="4" t="str">
        <v>plays</v>
      </c>
    </row>
    <row r="819" spans="1:20" ht="18" x14ac:dyDescent="0.45">
      <c r="A819">
        <v>817</v>
      </c>
      <c r="B819" t="s">
        <v>1668</v>
      </c>
      <c r="C819" s="1" t="s">
        <v>1669</v>
      </c>
      <c r="D819">
        <v>51300</v>
      </c>
      <c r="E819">
        <v>189192</v>
      </c>
      <c r="F819">
        <f t="shared" si="50"/>
        <v>369</v>
      </c>
      <c r="G819" t="s">
        <v>20</v>
      </c>
      <c r="H819">
        <v>2489</v>
      </c>
      <c r="I819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7">
        <f t="shared" si="48"/>
        <v>43589.208333333328</v>
      </c>
      <c r="O819" s="8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s="4" t="str">
        <v>nonfiction</v>
      </c>
    </row>
    <row r="820" spans="1:20" ht="18" x14ac:dyDescent="0.45">
      <c r="A820">
        <v>818</v>
      </c>
      <c r="B820" t="s">
        <v>676</v>
      </c>
      <c r="C820" s="1" t="s">
        <v>1670</v>
      </c>
      <c r="D820">
        <v>700</v>
      </c>
      <c r="E820">
        <v>7664</v>
      </c>
      <c r="F820">
        <f t="shared" si="50"/>
        <v>1095</v>
      </c>
      <c r="G820" t="s">
        <v>20</v>
      </c>
      <c r="H820">
        <v>69</v>
      </c>
      <c r="I820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7">
        <f t="shared" si="48"/>
        <v>43486.25</v>
      </c>
      <c r="O820" s="8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s="4" t="str">
        <v>plays</v>
      </c>
    </row>
    <row r="821" spans="1:20" ht="33" x14ac:dyDescent="0.45">
      <c r="A821">
        <v>819</v>
      </c>
      <c r="B821" t="s">
        <v>1671</v>
      </c>
      <c r="C821" s="1" t="s">
        <v>1672</v>
      </c>
      <c r="D821">
        <v>8900</v>
      </c>
      <c r="E821">
        <v>4509</v>
      </c>
      <c r="F821">
        <f t="shared" si="50"/>
        <v>51</v>
      </c>
      <c r="G821" t="s">
        <v>14</v>
      </c>
      <c r="H821">
        <v>47</v>
      </c>
      <c r="I821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7">
        <f t="shared" si="48"/>
        <v>41237.25</v>
      </c>
      <c r="O821" s="8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s="4" t="str">
        <v>video games</v>
      </c>
    </row>
    <row r="822" spans="1:20" ht="18" x14ac:dyDescent="0.45">
      <c r="A822">
        <v>820</v>
      </c>
      <c r="B822" t="s">
        <v>1673</v>
      </c>
      <c r="C822" s="1" t="s">
        <v>1674</v>
      </c>
      <c r="D822">
        <v>1500</v>
      </c>
      <c r="E822">
        <v>12009</v>
      </c>
      <c r="F822">
        <f t="shared" si="50"/>
        <v>801</v>
      </c>
      <c r="G822" t="s">
        <v>20</v>
      </c>
      <c r="H822">
        <v>279</v>
      </c>
      <c r="I822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7">
        <f t="shared" si="48"/>
        <v>43310.208333333328</v>
      </c>
      <c r="O822" s="8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s="4" t="str">
        <v>rock</v>
      </c>
    </row>
    <row r="823" spans="1:20" ht="18" x14ac:dyDescent="0.45">
      <c r="A823">
        <v>821</v>
      </c>
      <c r="B823" t="s">
        <v>1675</v>
      </c>
      <c r="C823" s="1" t="s">
        <v>1676</v>
      </c>
      <c r="D823">
        <v>4900</v>
      </c>
      <c r="E823">
        <v>14273</v>
      </c>
      <c r="F823">
        <f t="shared" si="50"/>
        <v>291</v>
      </c>
      <c r="G823" t="s">
        <v>20</v>
      </c>
      <c r="H823">
        <v>210</v>
      </c>
      <c r="I823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7">
        <f t="shared" si="48"/>
        <v>42794.25</v>
      </c>
      <c r="O823" s="8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s="4" t="str">
        <v>documentary</v>
      </c>
    </row>
    <row r="824" spans="1:20" ht="18" x14ac:dyDescent="0.45">
      <c r="A824">
        <v>822</v>
      </c>
      <c r="B824" t="s">
        <v>1677</v>
      </c>
      <c r="C824" s="1" t="s">
        <v>1678</v>
      </c>
      <c r="D824">
        <v>54000</v>
      </c>
      <c r="E824">
        <v>188982</v>
      </c>
      <c r="F824">
        <f t="shared" si="50"/>
        <v>350</v>
      </c>
      <c r="G824" t="s">
        <v>20</v>
      </c>
      <c r="H824">
        <v>2100</v>
      </c>
      <c r="I824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7">
        <f t="shared" si="48"/>
        <v>41698.25</v>
      </c>
      <c r="O824" s="8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s="4" t="str">
        <v>rock</v>
      </c>
    </row>
    <row r="825" spans="1:20" ht="33" x14ac:dyDescent="0.45">
      <c r="A825">
        <v>823</v>
      </c>
      <c r="B825" t="s">
        <v>1679</v>
      </c>
      <c r="C825" s="1" t="s">
        <v>1680</v>
      </c>
      <c r="D825">
        <v>4100</v>
      </c>
      <c r="E825">
        <v>14640</v>
      </c>
      <c r="F825">
        <f t="shared" si="50"/>
        <v>357</v>
      </c>
      <c r="G825" t="s">
        <v>20</v>
      </c>
      <c r="H825">
        <v>252</v>
      </c>
      <c r="I825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7">
        <f t="shared" si="48"/>
        <v>41892.208333333336</v>
      </c>
      <c r="O825" s="8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s="4" t="str">
        <v>rock</v>
      </c>
    </row>
    <row r="826" spans="1:20" ht="18" x14ac:dyDescent="0.45">
      <c r="A826">
        <v>824</v>
      </c>
      <c r="B826" t="s">
        <v>1681</v>
      </c>
      <c r="C826" s="1" t="s">
        <v>1682</v>
      </c>
      <c r="D826">
        <v>85000</v>
      </c>
      <c r="E826">
        <v>107516</v>
      </c>
      <c r="F826">
        <f t="shared" si="50"/>
        <v>126</v>
      </c>
      <c r="G826" t="s">
        <v>20</v>
      </c>
      <c r="H826">
        <v>1280</v>
      </c>
      <c r="I826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7">
        <f t="shared" si="48"/>
        <v>40348.208333333336</v>
      </c>
      <c r="O826" s="8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s="4" t="str">
        <v>nonfiction</v>
      </c>
    </row>
    <row r="827" spans="1:20" ht="18" x14ac:dyDescent="0.45">
      <c r="A827">
        <v>825</v>
      </c>
      <c r="B827" t="s">
        <v>1683</v>
      </c>
      <c r="C827" s="1" t="s">
        <v>1684</v>
      </c>
      <c r="D827">
        <v>3600</v>
      </c>
      <c r="E827">
        <v>13950</v>
      </c>
      <c r="F827">
        <f t="shared" si="50"/>
        <v>388</v>
      </c>
      <c r="G827" t="s">
        <v>20</v>
      </c>
      <c r="H827">
        <v>157</v>
      </c>
      <c r="I827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7">
        <f t="shared" si="48"/>
        <v>42941.208333333328</v>
      </c>
      <c r="O827" s="8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s="4" t="str">
        <v>shorts</v>
      </c>
    </row>
    <row r="828" spans="1:20" ht="33" x14ac:dyDescent="0.45">
      <c r="A828">
        <v>826</v>
      </c>
      <c r="B828" t="s">
        <v>1685</v>
      </c>
      <c r="C828" s="1" t="s">
        <v>1686</v>
      </c>
      <c r="D828">
        <v>2800</v>
      </c>
      <c r="E828">
        <v>12797</v>
      </c>
      <c r="F828">
        <f t="shared" si="50"/>
        <v>457</v>
      </c>
      <c r="G828" t="s">
        <v>20</v>
      </c>
      <c r="H828">
        <v>194</v>
      </c>
      <c r="I828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7">
        <f t="shared" si="48"/>
        <v>40525.25</v>
      </c>
      <c r="O828" s="8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s="4" t="str">
        <v>plays</v>
      </c>
    </row>
    <row r="829" spans="1:20" ht="33" x14ac:dyDescent="0.45">
      <c r="A829">
        <v>827</v>
      </c>
      <c r="B829" t="s">
        <v>1687</v>
      </c>
      <c r="C829" s="1" t="s">
        <v>1688</v>
      </c>
      <c r="D829">
        <v>2300</v>
      </c>
      <c r="E829">
        <v>6134</v>
      </c>
      <c r="F829">
        <f t="shared" si="50"/>
        <v>267</v>
      </c>
      <c r="G829" t="s">
        <v>20</v>
      </c>
      <c r="H829">
        <v>82</v>
      </c>
      <c r="I829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7">
        <f t="shared" si="48"/>
        <v>40666.208333333336</v>
      </c>
      <c r="O829" s="8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s="4" t="str">
        <v>drama</v>
      </c>
    </row>
    <row r="830" spans="1:20" ht="33" x14ac:dyDescent="0.45">
      <c r="A830">
        <v>828</v>
      </c>
      <c r="B830" t="s">
        <v>1689</v>
      </c>
      <c r="C830" s="1" t="s">
        <v>1690</v>
      </c>
      <c r="D830">
        <v>7100</v>
      </c>
      <c r="E830">
        <v>4899</v>
      </c>
      <c r="F830">
        <f t="shared" si="50"/>
        <v>69</v>
      </c>
      <c r="G830" t="s">
        <v>14</v>
      </c>
      <c r="H830">
        <v>70</v>
      </c>
      <c r="I830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7">
        <f t="shared" si="48"/>
        <v>43340.208333333328</v>
      </c>
      <c r="O830" s="8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s="4" t="str">
        <v>plays</v>
      </c>
    </row>
    <row r="831" spans="1:20" ht="18" x14ac:dyDescent="0.45">
      <c r="A831">
        <v>829</v>
      </c>
      <c r="B831" t="s">
        <v>1691</v>
      </c>
      <c r="C831" s="1" t="s">
        <v>1692</v>
      </c>
      <c r="D831">
        <v>9600</v>
      </c>
      <c r="E831">
        <v>4929</v>
      </c>
      <c r="F831">
        <f t="shared" si="50"/>
        <v>51</v>
      </c>
      <c r="G831" t="s">
        <v>14</v>
      </c>
      <c r="H831">
        <v>154</v>
      </c>
      <c r="I831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7">
        <f t="shared" si="48"/>
        <v>42164.208333333328</v>
      </c>
      <c r="O831" s="8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s="4" t="str">
        <v>plays</v>
      </c>
    </row>
    <row r="832" spans="1:20" ht="33" x14ac:dyDescent="0.45">
      <c r="A832">
        <v>830</v>
      </c>
      <c r="B832" t="s">
        <v>1693</v>
      </c>
      <c r="C832" s="1" t="s">
        <v>1694</v>
      </c>
      <c r="D832">
        <v>121600</v>
      </c>
      <c r="E832">
        <v>1424</v>
      </c>
      <c r="F832">
        <f t="shared" si="50"/>
        <v>1</v>
      </c>
      <c r="G832" t="s">
        <v>14</v>
      </c>
      <c r="H832">
        <v>22</v>
      </c>
      <c r="I832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7">
        <f t="shared" si="48"/>
        <v>43103.25</v>
      </c>
      <c r="O832" s="8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s="4" t="str">
        <v>plays</v>
      </c>
    </row>
    <row r="833" spans="1:20" ht="33" x14ac:dyDescent="0.45">
      <c r="A833">
        <v>831</v>
      </c>
      <c r="B833" t="s">
        <v>1695</v>
      </c>
      <c r="C833" s="1" t="s">
        <v>1696</v>
      </c>
      <c r="D833">
        <v>97100</v>
      </c>
      <c r="E833">
        <v>105817</v>
      </c>
      <c r="F833">
        <f t="shared" si="50"/>
        <v>109</v>
      </c>
      <c r="G833" t="s">
        <v>20</v>
      </c>
      <c r="H833">
        <v>4233</v>
      </c>
      <c r="I833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7">
        <f t="shared" si="48"/>
        <v>40994.208333333336</v>
      </c>
      <c r="O833" s="8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s="4" t="str">
        <v>photography books</v>
      </c>
    </row>
    <row r="834" spans="1:20" ht="18" x14ac:dyDescent="0.45">
      <c r="A834">
        <v>832</v>
      </c>
      <c r="B834" t="s">
        <v>1697</v>
      </c>
      <c r="C834" s="1" t="s">
        <v>1698</v>
      </c>
      <c r="D834">
        <v>43200</v>
      </c>
      <c r="E834">
        <v>136156</v>
      </c>
      <c r="F834">
        <f t="shared" si="50"/>
        <v>315</v>
      </c>
      <c r="G834" t="s">
        <v>20</v>
      </c>
      <c r="H834">
        <v>1297</v>
      </c>
      <c r="I834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7">
        <f t="shared" ref="N834:N897" si="52">(((L834/60)/60)/24)+DATE(1970,1,1)</f>
        <v>42299.208333333328</v>
      </c>
      <c r="O834" s="8">
        <f t="shared" ref="O834:O897" si="53">(((M834/60)/60)/24)+DATE(1970,1,1)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s="4" t="str">
        <v>translations</v>
      </c>
    </row>
    <row r="835" spans="1:20" ht="18" x14ac:dyDescent="0.45">
      <c r="A835">
        <v>833</v>
      </c>
      <c r="B835" t="s">
        <v>1699</v>
      </c>
      <c r="C835" s="1" t="s">
        <v>1700</v>
      </c>
      <c r="D835">
        <v>6800</v>
      </c>
      <c r="E835">
        <v>10723</v>
      </c>
      <c r="F835">
        <f t="shared" ref="F835:F898" si="54">ROUND(E835/D835*100,0)</f>
        <v>158</v>
      </c>
      <c r="G835" t="s">
        <v>20</v>
      </c>
      <c r="H835">
        <v>165</v>
      </c>
      <c r="I835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7">
        <f t="shared" si="52"/>
        <v>40588.25</v>
      </c>
      <c r="O835" s="8">
        <f t="shared" si="53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s="4" t="str">
        <v>translations</v>
      </c>
    </row>
    <row r="836" spans="1:20" ht="18" x14ac:dyDescent="0.45">
      <c r="A836">
        <v>834</v>
      </c>
      <c r="B836" t="s">
        <v>1701</v>
      </c>
      <c r="C836" s="1" t="s">
        <v>1702</v>
      </c>
      <c r="D836">
        <v>7300</v>
      </c>
      <c r="E836">
        <v>11228</v>
      </c>
      <c r="F836">
        <f t="shared" si="54"/>
        <v>154</v>
      </c>
      <c r="G836" t="s">
        <v>20</v>
      </c>
      <c r="H836">
        <v>119</v>
      </c>
      <c r="I836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7">
        <f t="shared" si="52"/>
        <v>41448.208333333336</v>
      </c>
      <c r="O836" s="8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s="4" t="str">
        <v>plays</v>
      </c>
    </row>
    <row r="837" spans="1:20" ht="18" x14ac:dyDescent="0.45">
      <c r="A837">
        <v>835</v>
      </c>
      <c r="B837" t="s">
        <v>1703</v>
      </c>
      <c r="C837" s="1" t="s">
        <v>1704</v>
      </c>
      <c r="D837">
        <v>86200</v>
      </c>
      <c r="E837">
        <v>77355</v>
      </c>
      <c r="F837">
        <f t="shared" si="54"/>
        <v>90</v>
      </c>
      <c r="G837" t="s">
        <v>14</v>
      </c>
      <c r="H837">
        <v>1758</v>
      </c>
      <c r="I837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7">
        <f t="shared" si="52"/>
        <v>42063.25</v>
      </c>
      <c r="O837" s="8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s="4" t="str">
        <v>web</v>
      </c>
    </row>
    <row r="838" spans="1:20" ht="18" x14ac:dyDescent="0.45">
      <c r="A838">
        <v>836</v>
      </c>
      <c r="B838" t="s">
        <v>1705</v>
      </c>
      <c r="C838" s="1" t="s">
        <v>1706</v>
      </c>
      <c r="D838">
        <v>8100</v>
      </c>
      <c r="E838">
        <v>6086</v>
      </c>
      <c r="F838">
        <f t="shared" si="54"/>
        <v>75</v>
      </c>
      <c r="G838" t="s">
        <v>14</v>
      </c>
      <c r="H838">
        <v>94</v>
      </c>
      <c r="I838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7">
        <f t="shared" si="52"/>
        <v>40214.25</v>
      </c>
      <c r="O838" s="8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s="4" t="str">
        <v>indie rock</v>
      </c>
    </row>
    <row r="839" spans="1:20" ht="18" x14ac:dyDescent="0.45">
      <c r="A839">
        <v>837</v>
      </c>
      <c r="B839" t="s">
        <v>1707</v>
      </c>
      <c r="C839" s="1" t="s">
        <v>1708</v>
      </c>
      <c r="D839">
        <v>17700</v>
      </c>
      <c r="E839">
        <v>150960</v>
      </c>
      <c r="F839">
        <f t="shared" si="54"/>
        <v>853</v>
      </c>
      <c r="G839" t="s">
        <v>20</v>
      </c>
      <c r="H839">
        <v>1797</v>
      </c>
      <c r="I839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7">
        <f t="shared" si="52"/>
        <v>40629.208333333336</v>
      </c>
      <c r="O839" s="8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s="4" t="str">
        <v>jazz</v>
      </c>
    </row>
    <row r="840" spans="1:20" ht="18" x14ac:dyDescent="0.45">
      <c r="A840">
        <v>838</v>
      </c>
      <c r="B840" t="s">
        <v>1709</v>
      </c>
      <c r="C840" s="1" t="s">
        <v>1710</v>
      </c>
      <c r="D840">
        <v>6400</v>
      </c>
      <c r="E840">
        <v>8890</v>
      </c>
      <c r="F840">
        <f t="shared" si="54"/>
        <v>139</v>
      </c>
      <c r="G840" t="s">
        <v>20</v>
      </c>
      <c r="H840">
        <v>261</v>
      </c>
      <c r="I840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7">
        <f t="shared" si="52"/>
        <v>43370.208333333328</v>
      </c>
      <c r="O840" s="8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s="4" t="str">
        <v>plays</v>
      </c>
    </row>
    <row r="841" spans="1:20" ht="18" x14ac:dyDescent="0.45">
      <c r="A841">
        <v>839</v>
      </c>
      <c r="B841" t="s">
        <v>1711</v>
      </c>
      <c r="C841" s="1" t="s">
        <v>1712</v>
      </c>
      <c r="D841">
        <v>7700</v>
      </c>
      <c r="E841">
        <v>14644</v>
      </c>
      <c r="F841">
        <f t="shared" si="54"/>
        <v>190</v>
      </c>
      <c r="G841" t="s">
        <v>20</v>
      </c>
      <c r="H841">
        <v>157</v>
      </c>
      <c r="I841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7">
        <f t="shared" si="52"/>
        <v>41715.208333333336</v>
      </c>
      <c r="O841" s="8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s="4" t="str">
        <v>documentary</v>
      </c>
    </row>
    <row r="842" spans="1:20" ht="18" x14ac:dyDescent="0.45">
      <c r="A842">
        <v>840</v>
      </c>
      <c r="B842" t="s">
        <v>1713</v>
      </c>
      <c r="C842" s="1" t="s">
        <v>1714</v>
      </c>
      <c r="D842">
        <v>116300</v>
      </c>
      <c r="E842">
        <v>116583</v>
      </c>
      <c r="F842">
        <f t="shared" si="54"/>
        <v>100</v>
      </c>
      <c r="G842" t="s">
        <v>20</v>
      </c>
      <c r="H842">
        <v>3533</v>
      </c>
      <c r="I842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7">
        <f t="shared" si="52"/>
        <v>41836.208333333336</v>
      </c>
      <c r="O842" s="8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s="4" t="str">
        <v>plays</v>
      </c>
    </row>
    <row r="843" spans="1:20" ht="18" x14ac:dyDescent="0.45">
      <c r="A843">
        <v>841</v>
      </c>
      <c r="B843" t="s">
        <v>1715</v>
      </c>
      <c r="C843" s="1" t="s">
        <v>1716</v>
      </c>
      <c r="D843">
        <v>9100</v>
      </c>
      <c r="E843">
        <v>12991</v>
      </c>
      <c r="F843">
        <f t="shared" si="54"/>
        <v>143</v>
      </c>
      <c r="G843" t="s">
        <v>20</v>
      </c>
      <c r="H843">
        <v>155</v>
      </c>
      <c r="I843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7">
        <f t="shared" si="52"/>
        <v>42419.25</v>
      </c>
      <c r="O843" s="8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s="4" t="str">
        <v>web</v>
      </c>
    </row>
    <row r="844" spans="1:20" ht="33" x14ac:dyDescent="0.45">
      <c r="A844">
        <v>842</v>
      </c>
      <c r="B844" t="s">
        <v>1717</v>
      </c>
      <c r="C844" s="1" t="s">
        <v>1718</v>
      </c>
      <c r="D844">
        <v>1500</v>
      </c>
      <c r="E844">
        <v>8447</v>
      </c>
      <c r="F844">
        <f t="shared" si="54"/>
        <v>563</v>
      </c>
      <c r="G844" t="s">
        <v>20</v>
      </c>
      <c r="H844">
        <v>132</v>
      </c>
      <c r="I844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7">
        <f t="shared" si="52"/>
        <v>43266.208333333328</v>
      </c>
      <c r="O844" s="8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s="4" t="str">
        <v>wearables</v>
      </c>
    </row>
    <row r="845" spans="1:20" ht="33" x14ac:dyDescent="0.45">
      <c r="A845">
        <v>843</v>
      </c>
      <c r="B845" t="s">
        <v>1719</v>
      </c>
      <c r="C845" s="1" t="s">
        <v>1720</v>
      </c>
      <c r="D845">
        <v>8800</v>
      </c>
      <c r="E845">
        <v>2703</v>
      </c>
      <c r="F845">
        <f t="shared" si="54"/>
        <v>31</v>
      </c>
      <c r="G845" t="s">
        <v>14</v>
      </c>
      <c r="H845">
        <v>33</v>
      </c>
      <c r="I845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7">
        <f t="shared" si="52"/>
        <v>43338.208333333328</v>
      </c>
      <c r="O845" s="8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s="4" t="str">
        <v>photography books</v>
      </c>
    </row>
    <row r="846" spans="1:20" ht="18" x14ac:dyDescent="0.45">
      <c r="A846">
        <v>844</v>
      </c>
      <c r="B846" t="s">
        <v>1721</v>
      </c>
      <c r="C846" s="1" t="s">
        <v>1722</v>
      </c>
      <c r="D846">
        <v>8800</v>
      </c>
      <c r="E846">
        <v>8747</v>
      </c>
      <c r="F846">
        <f t="shared" si="54"/>
        <v>99</v>
      </c>
      <c r="G846" t="s">
        <v>74</v>
      </c>
      <c r="H846">
        <v>94</v>
      </c>
      <c r="I846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7">
        <f t="shared" si="52"/>
        <v>40930.25</v>
      </c>
      <c r="O846" s="8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s="4" t="str">
        <v>documentary</v>
      </c>
    </row>
    <row r="847" spans="1:20" ht="18" x14ac:dyDescent="0.45">
      <c r="A847">
        <v>845</v>
      </c>
      <c r="B847" t="s">
        <v>1723</v>
      </c>
      <c r="C847" s="1" t="s">
        <v>1724</v>
      </c>
      <c r="D847">
        <v>69900</v>
      </c>
      <c r="E847">
        <v>138087</v>
      </c>
      <c r="F847">
        <f t="shared" si="54"/>
        <v>198</v>
      </c>
      <c r="G847" t="s">
        <v>20</v>
      </c>
      <c r="H847">
        <v>1354</v>
      </c>
      <c r="I847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7">
        <f t="shared" si="52"/>
        <v>43235.208333333328</v>
      </c>
      <c r="O847" s="8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s="4" t="str">
        <v>web</v>
      </c>
    </row>
    <row r="848" spans="1:20" ht="18" x14ac:dyDescent="0.45">
      <c r="A848">
        <v>846</v>
      </c>
      <c r="B848" t="s">
        <v>1725</v>
      </c>
      <c r="C848" s="1" t="s">
        <v>1726</v>
      </c>
      <c r="D848">
        <v>1000</v>
      </c>
      <c r="E848">
        <v>5085</v>
      </c>
      <c r="F848">
        <f t="shared" si="54"/>
        <v>509</v>
      </c>
      <c r="G848" t="s">
        <v>20</v>
      </c>
      <c r="H848">
        <v>48</v>
      </c>
      <c r="I848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7">
        <f t="shared" si="52"/>
        <v>43302.208333333328</v>
      </c>
      <c r="O848" s="8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s="4" t="str">
        <v>web</v>
      </c>
    </row>
    <row r="849" spans="1:20" ht="18" x14ac:dyDescent="0.45">
      <c r="A849">
        <v>847</v>
      </c>
      <c r="B849" t="s">
        <v>1727</v>
      </c>
      <c r="C849" s="1" t="s">
        <v>1728</v>
      </c>
      <c r="D849">
        <v>4700</v>
      </c>
      <c r="E849">
        <v>11174</v>
      </c>
      <c r="F849">
        <f t="shared" si="54"/>
        <v>238</v>
      </c>
      <c r="G849" t="s">
        <v>20</v>
      </c>
      <c r="H849">
        <v>110</v>
      </c>
      <c r="I849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7">
        <f t="shared" si="52"/>
        <v>43107.25</v>
      </c>
      <c r="O849" s="8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s="4" t="str">
        <v>food trucks</v>
      </c>
    </row>
    <row r="850" spans="1:20" ht="18" x14ac:dyDescent="0.45">
      <c r="A850">
        <v>848</v>
      </c>
      <c r="B850" t="s">
        <v>1729</v>
      </c>
      <c r="C850" s="1" t="s">
        <v>1730</v>
      </c>
      <c r="D850">
        <v>3200</v>
      </c>
      <c r="E850">
        <v>10831</v>
      </c>
      <c r="F850">
        <f t="shared" si="54"/>
        <v>338</v>
      </c>
      <c r="G850" t="s">
        <v>20</v>
      </c>
      <c r="H850">
        <v>172</v>
      </c>
      <c r="I850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7">
        <f t="shared" si="52"/>
        <v>40341.208333333336</v>
      </c>
      <c r="O850" s="8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s="4" t="str">
        <v>drama</v>
      </c>
    </row>
    <row r="851" spans="1:20" ht="33" x14ac:dyDescent="0.45">
      <c r="A851">
        <v>849</v>
      </c>
      <c r="B851" t="s">
        <v>1731</v>
      </c>
      <c r="C851" s="1" t="s">
        <v>1732</v>
      </c>
      <c r="D851">
        <v>6700</v>
      </c>
      <c r="E851">
        <v>8917</v>
      </c>
      <c r="F851">
        <f t="shared" si="54"/>
        <v>133</v>
      </c>
      <c r="G851" t="s">
        <v>20</v>
      </c>
      <c r="H851">
        <v>307</v>
      </c>
      <c r="I851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7">
        <f t="shared" si="52"/>
        <v>40948.25</v>
      </c>
      <c r="O851" s="8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s="4" t="str">
        <v>indie rock</v>
      </c>
    </row>
    <row r="852" spans="1:20" ht="33" x14ac:dyDescent="0.45">
      <c r="A852">
        <v>850</v>
      </c>
      <c r="B852" t="s">
        <v>1733</v>
      </c>
      <c r="C852" s="1" t="s">
        <v>1734</v>
      </c>
      <c r="D852">
        <v>100</v>
      </c>
      <c r="E852">
        <v>1</v>
      </c>
      <c r="F852">
        <f t="shared" si="54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7">
        <f t="shared" si="52"/>
        <v>40866.25</v>
      </c>
      <c r="O852" s="8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s="4" t="str">
        <v>rock</v>
      </c>
    </row>
    <row r="853" spans="1:20" ht="33" x14ac:dyDescent="0.45">
      <c r="A853">
        <v>851</v>
      </c>
      <c r="B853" t="s">
        <v>1735</v>
      </c>
      <c r="C853" s="1" t="s">
        <v>1736</v>
      </c>
      <c r="D853">
        <v>6000</v>
      </c>
      <c r="E853">
        <v>12468</v>
      </c>
      <c r="F853">
        <f t="shared" si="54"/>
        <v>208</v>
      </c>
      <c r="G853" t="s">
        <v>20</v>
      </c>
      <c r="H853">
        <v>160</v>
      </c>
      <c r="I853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7">
        <f t="shared" si="52"/>
        <v>41031.208333333336</v>
      </c>
      <c r="O853" s="8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s="4" t="str">
        <v>electric music</v>
      </c>
    </row>
    <row r="854" spans="1:20" ht="33" x14ac:dyDescent="0.45">
      <c r="A854">
        <v>852</v>
      </c>
      <c r="B854" t="s">
        <v>1737</v>
      </c>
      <c r="C854" s="1" t="s">
        <v>1738</v>
      </c>
      <c r="D854">
        <v>4900</v>
      </c>
      <c r="E854">
        <v>2505</v>
      </c>
      <c r="F854">
        <f t="shared" si="54"/>
        <v>51</v>
      </c>
      <c r="G854" t="s">
        <v>14</v>
      </c>
      <c r="H854">
        <v>31</v>
      </c>
      <c r="I854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7">
        <f t="shared" si="52"/>
        <v>40740.208333333336</v>
      </c>
      <c r="O854" s="8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s="4" t="str">
        <v>video games</v>
      </c>
    </row>
    <row r="855" spans="1:20" ht="18" x14ac:dyDescent="0.45">
      <c r="A855">
        <v>853</v>
      </c>
      <c r="B855" t="s">
        <v>1739</v>
      </c>
      <c r="C855" s="1" t="s">
        <v>1740</v>
      </c>
      <c r="D855">
        <v>17100</v>
      </c>
      <c r="E855">
        <v>111502</v>
      </c>
      <c r="F855">
        <f t="shared" si="54"/>
        <v>652</v>
      </c>
      <c r="G855" t="s">
        <v>20</v>
      </c>
      <c r="H855">
        <v>1467</v>
      </c>
      <c r="I855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7">
        <f t="shared" si="52"/>
        <v>40714.208333333336</v>
      </c>
      <c r="O855" s="8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s="4" t="str">
        <v>indie rock</v>
      </c>
    </row>
    <row r="856" spans="1:20" ht="33" x14ac:dyDescent="0.45">
      <c r="A856">
        <v>854</v>
      </c>
      <c r="B856" t="s">
        <v>1741</v>
      </c>
      <c r="C856" s="1" t="s">
        <v>1742</v>
      </c>
      <c r="D856">
        <v>171000</v>
      </c>
      <c r="E856">
        <v>194309</v>
      </c>
      <c r="F856">
        <f t="shared" si="54"/>
        <v>114</v>
      </c>
      <c r="G856" t="s">
        <v>20</v>
      </c>
      <c r="H856">
        <v>2662</v>
      </c>
      <c r="I856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7">
        <f t="shared" si="52"/>
        <v>43787.25</v>
      </c>
      <c r="O856" s="8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s="4" t="str">
        <v>fiction</v>
      </c>
    </row>
    <row r="857" spans="1:20" ht="18" x14ac:dyDescent="0.45">
      <c r="A857">
        <v>855</v>
      </c>
      <c r="B857" t="s">
        <v>1743</v>
      </c>
      <c r="C857" s="1" t="s">
        <v>1744</v>
      </c>
      <c r="D857">
        <v>23400</v>
      </c>
      <c r="E857">
        <v>23956</v>
      </c>
      <c r="F857">
        <f t="shared" si="54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7">
        <f t="shared" si="52"/>
        <v>40712.208333333336</v>
      </c>
      <c r="O857" s="8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s="4" t="str">
        <v>plays</v>
      </c>
    </row>
    <row r="858" spans="1:20" ht="18" x14ac:dyDescent="0.45">
      <c r="A858">
        <v>856</v>
      </c>
      <c r="B858" t="s">
        <v>1599</v>
      </c>
      <c r="C858" s="1" t="s">
        <v>1745</v>
      </c>
      <c r="D858">
        <v>2400</v>
      </c>
      <c r="E858">
        <v>8558</v>
      </c>
      <c r="F858">
        <f t="shared" si="54"/>
        <v>357</v>
      </c>
      <c r="G858" t="s">
        <v>20</v>
      </c>
      <c r="H858">
        <v>158</v>
      </c>
      <c r="I858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7">
        <f t="shared" si="52"/>
        <v>41023.208333333336</v>
      </c>
      <c r="O858" s="8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s="4" t="str">
        <v>food trucks</v>
      </c>
    </row>
    <row r="859" spans="1:20" ht="33" x14ac:dyDescent="0.45">
      <c r="A859">
        <v>857</v>
      </c>
      <c r="B859" t="s">
        <v>1746</v>
      </c>
      <c r="C859" s="1" t="s">
        <v>1747</v>
      </c>
      <c r="D859">
        <v>5300</v>
      </c>
      <c r="E859">
        <v>7413</v>
      </c>
      <c r="F859">
        <f t="shared" si="54"/>
        <v>140</v>
      </c>
      <c r="G859" t="s">
        <v>20</v>
      </c>
      <c r="H859">
        <v>225</v>
      </c>
      <c r="I859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7">
        <f t="shared" si="52"/>
        <v>40944.25</v>
      </c>
      <c r="O859" s="8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s="4" t="str">
        <v>shorts</v>
      </c>
    </row>
    <row r="860" spans="1:20" ht="33" x14ac:dyDescent="0.45">
      <c r="A860">
        <v>858</v>
      </c>
      <c r="B860" t="s">
        <v>1748</v>
      </c>
      <c r="C860" s="1" t="s">
        <v>1749</v>
      </c>
      <c r="D860">
        <v>4000</v>
      </c>
      <c r="E860">
        <v>2778</v>
      </c>
      <c r="F860">
        <f t="shared" si="54"/>
        <v>69</v>
      </c>
      <c r="G860" t="s">
        <v>14</v>
      </c>
      <c r="H860">
        <v>35</v>
      </c>
      <c r="I860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7">
        <f t="shared" si="52"/>
        <v>43211.208333333328</v>
      </c>
      <c r="O860" s="8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s="4" t="str">
        <v>food trucks</v>
      </c>
    </row>
    <row r="861" spans="1:20" ht="33" x14ac:dyDescent="0.45">
      <c r="A861">
        <v>859</v>
      </c>
      <c r="B861" t="s">
        <v>1750</v>
      </c>
      <c r="C861" s="1" t="s">
        <v>1751</v>
      </c>
      <c r="D861">
        <v>7300</v>
      </c>
      <c r="E861">
        <v>2594</v>
      </c>
      <c r="F861">
        <f t="shared" si="54"/>
        <v>36</v>
      </c>
      <c r="G861" t="s">
        <v>14</v>
      </c>
      <c r="H861">
        <v>63</v>
      </c>
      <c r="I861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7">
        <f t="shared" si="52"/>
        <v>41334.25</v>
      </c>
      <c r="O861" s="8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s="4" t="str">
        <v>plays</v>
      </c>
    </row>
    <row r="862" spans="1:20" ht="33" x14ac:dyDescent="0.45">
      <c r="A862">
        <v>860</v>
      </c>
      <c r="B862" t="s">
        <v>1752</v>
      </c>
      <c r="C862" s="1" t="s">
        <v>1753</v>
      </c>
      <c r="D862">
        <v>2000</v>
      </c>
      <c r="E862">
        <v>5033</v>
      </c>
      <c r="F862">
        <f t="shared" si="54"/>
        <v>252</v>
      </c>
      <c r="G862" t="s">
        <v>20</v>
      </c>
      <c r="H862">
        <v>65</v>
      </c>
      <c r="I862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7">
        <f t="shared" si="52"/>
        <v>43515.25</v>
      </c>
      <c r="O862" s="8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s="4" t="str">
        <v>wearables</v>
      </c>
    </row>
    <row r="863" spans="1:20" ht="18" x14ac:dyDescent="0.45">
      <c r="A863">
        <v>861</v>
      </c>
      <c r="B863" t="s">
        <v>1754</v>
      </c>
      <c r="C863" s="1" t="s">
        <v>1755</v>
      </c>
      <c r="D863">
        <v>8800</v>
      </c>
      <c r="E863">
        <v>9317</v>
      </c>
      <c r="F863">
        <f t="shared" si="54"/>
        <v>106</v>
      </c>
      <c r="G863" t="s">
        <v>20</v>
      </c>
      <c r="H863">
        <v>163</v>
      </c>
      <c r="I863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7">
        <f t="shared" si="52"/>
        <v>40258.208333333336</v>
      </c>
      <c r="O863" s="8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s="4" t="str">
        <v>plays</v>
      </c>
    </row>
    <row r="864" spans="1:20" ht="33" x14ac:dyDescent="0.45">
      <c r="A864">
        <v>862</v>
      </c>
      <c r="B864" t="s">
        <v>1756</v>
      </c>
      <c r="C864" s="1" t="s">
        <v>1757</v>
      </c>
      <c r="D864">
        <v>3500</v>
      </c>
      <c r="E864">
        <v>6560</v>
      </c>
      <c r="F864">
        <f t="shared" si="54"/>
        <v>187</v>
      </c>
      <c r="G864" t="s">
        <v>20</v>
      </c>
      <c r="H864">
        <v>85</v>
      </c>
      <c r="I864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7">
        <f t="shared" si="52"/>
        <v>40756.208333333336</v>
      </c>
      <c r="O864" s="8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s="4" t="str">
        <v>plays</v>
      </c>
    </row>
    <row r="865" spans="1:20" ht="18" x14ac:dyDescent="0.45">
      <c r="A865">
        <v>863</v>
      </c>
      <c r="B865" t="s">
        <v>1758</v>
      </c>
      <c r="C865" s="1" t="s">
        <v>1759</v>
      </c>
      <c r="D865">
        <v>1400</v>
      </c>
      <c r="E865">
        <v>5415</v>
      </c>
      <c r="F865">
        <f t="shared" si="54"/>
        <v>387</v>
      </c>
      <c r="G865" t="s">
        <v>20</v>
      </c>
      <c r="H865">
        <v>217</v>
      </c>
      <c r="I865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7">
        <f t="shared" si="52"/>
        <v>42172.208333333328</v>
      </c>
      <c r="O865" s="8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s="4" t="str">
        <v>television</v>
      </c>
    </row>
    <row r="866" spans="1:20" ht="18" x14ac:dyDescent="0.45">
      <c r="A866">
        <v>864</v>
      </c>
      <c r="B866" t="s">
        <v>1760</v>
      </c>
      <c r="C866" s="1" t="s">
        <v>1761</v>
      </c>
      <c r="D866">
        <v>4200</v>
      </c>
      <c r="E866">
        <v>14577</v>
      </c>
      <c r="F866">
        <f t="shared" si="54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7">
        <f t="shared" si="52"/>
        <v>42601.208333333328</v>
      </c>
      <c r="O866" s="8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s="4" t="str">
        <v>shorts</v>
      </c>
    </row>
    <row r="867" spans="1:20" ht="33" x14ac:dyDescent="0.45">
      <c r="A867">
        <v>865</v>
      </c>
      <c r="B867" t="s">
        <v>1762</v>
      </c>
      <c r="C867" s="1" t="s">
        <v>1763</v>
      </c>
      <c r="D867">
        <v>81000</v>
      </c>
      <c r="E867">
        <v>150515</v>
      </c>
      <c r="F867">
        <f t="shared" si="54"/>
        <v>186</v>
      </c>
      <c r="G867" t="s">
        <v>20</v>
      </c>
      <c r="H867">
        <v>3272</v>
      </c>
      <c r="I867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7">
        <f t="shared" si="52"/>
        <v>41897.208333333336</v>
      </c>
      <c r="O867" s="8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s="4" t="str">
        <v>plays</v>
      </c>
    </row>
    <row r="868" spans="1:20" ht="18" x14ac:dyDescent="0.45">
      <c r="A868">
        <v>866</v>
      </c>
      <c r="B868" t="s">
        <v>1764</v>
      </c>
      <c r="C868" s="1" t="s">
        <v>1765</v>
      </c>
      <c r="D868">
        <v>182800</v>
      </c>
      <c r="E868">
        <v>79045</v>
      </c>
      <c r="F868">
        <f t="shared" si="54"/>
        <v>43</v>
      </c>
      <c r="G868" t="s">
        <v>74</v>
      </c>
      <c r="H868">
        <v>898</v>
      </c>
      <c r="I868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7">
        <f t="shared" si="52"/>
        <v>40671.208333333336</v>
      </c>
      <c r="O868" s="8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s="4" t="str">
        <v>photography books</v>
      </c>
    </row>
    <row r="869" spans="1:20" ht="33" x14ac:dyDescent="0.45">
      <c r="A869">
        <v>867</v>
      </c>
      <c r="B869" t="s">
        <v>1766</v>
      </c>
      <c r="C869" s="1" t="s">
        <v>1767</v>
      </c>
      <c r="D869">
        <v>4800</v>
      </c>
      <c r="E869">
        <v>7797</v>
      </c>
      <c r="F869">
        <f t="shared" si="54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7">
        <f t="shared" si="52"/>
        <v>43382.208333333328</v>
      </c>
      <c r="O869" s="8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s="4" t="str">
        <v>food trucks</v>
      </c>
    </row>
    <row r="870" spans="1:20" ht="18" x14ac:dyDescent="0.45">
      <c r="A870">
        <v>868</v>
      </c>
      <c r="B870" t="s">
        <v>1768</v>
      </c>
      <c r="C870" s="1" t="s">
        <v>1769</v>
      </c>
      <c r="D870">
        <v>7000</v>
      </c>
      <c r="E870">
        <v>12939</v>
      </c>
      <c r="F870">
        <f t="shared" si="54"/>
        <v>185</v>
      </c>
      <c r="G870" t="s">
        <v>20</v>
      </c>
      <c r="H870">
        <v>126</v>
      </c>
      <c r="I870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7">
        <f t="shared" si="52"/>
        <v>41559.208333333336</v>
      </c>
      <c r="O870" s="8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s="4" t="str">
        <v>plays</v>
      </c>
    </row>
    <row r="871" spans="1:20" ht="18" x14ac:dyDescent="0.45">
      <c r="A871">
        <v>869</v>
      </c>
      <c r="B871" t="s">
        <v>1770</v>
      </c>
      <c r="C871" s="1" t="s">
        <v>1771</v>
      </c>
      <c r="D871">
        <v>161900</v>
      </c>
      <c r="E871">
        <v>38376</v>
      </c>
      <c r="F871">
        <f t="shared" si="54"/>
        <v>24</v>
      </c>
      <c r="G871" t="s">
        <v>14</v>
      </c>
      <c r="H871">
        <v>526</v>
      </c>
      <c r="I871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7">
        <f t="shared" si="52"/>
        <v>40350.208333333336</v>
      </c>
      <c r="O871" s="8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s="4" t="str">
        <v>drama</v>
      </c>
    </row>
    <row r="872" spans="1:20" ht="18" x14ac:dyDescent="0.45">
      <c r="A872">
        <v>870</v>
      </c>
      <c r="B872" t="s">
        <v>1772</v>
      </c>
      <c r="C872" s="1" t="s">
        <v>1773</v>
      </c>
      <c r="D872">
        <v>7700</v>
      </c>
      <c r="E872">
        <v>6920</v>
      </c>
      <c r="F872">
        <f t="shared" si="54"/>
        <v>90</v>
      </c>
      <c r="G872" t="s">
        <v>14</v>
      </c>
      <c r="H872">
        <v>121</v>
      </c>
      <c r="I872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7">
        <f t="shared" si="52"/>
        <v>42240.208333333328</v>
      </c>
      <c r="O872" s="8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s="4" t="str">
        <v>plays</v>
      </c>
    </row>
    <row r="873" spans="1:20" ht="33" x14ac:dyDescent="0.45">
      <c r="A873">
        <v>871</v>
      </c>
      <c r="B873" t="s">
        <v>1774</v>
      </c>
      <c r="C873" s="1" t="s">
        <v>1775</v>
      </c>
      <c r="D873">
        <v>71500</v>
      </c>
      <c r="E873">
        <v>194912</v>
      </c>
      <c r="F873">
        <f t="shared" si="54"/>
        <v>273</v>
      </c>
      <c r="G873" t="s">
        <v>20</v>
      </c>
      <c r="H873">
        <v>2320</v>
      </c>
      <c r="I873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7">
        <f t="shared" si="52"/>
        <v>43040.208333333328</v>
      </c>
      <c r="O873" s="8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s="4" t="str">
        <v>plays</v>
      </c>
    </row>
    <row r="874" spans="1:20" ht="18" x14ac:dyDescent="0.45">
      <c r="A874">
        <v>872</v>
      </c>
      <c r="B874" t="s">
        <v>1776</v>
      </c>
      <c r="C874" s="1" t="s">
        <v>1777</v>
      </c>
      <c r="D874">
        <v>4700</v>
      </c>
      <c r="E874">
        <v>7992</v>
      </c>
      <c r="F874">
        <f t="shared" si="54"/>
        <v>170</v>
      </c>
      <c r="G874" t="s">
        <v>20</v>
      </c>
      <c r="H874">
        <v>81</v>
      </c>
      <c r="I874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7">
        <f t="shared" si="52"/>
        <v>43346.208333333328</v>
      </c>
      <c r="O874" s="8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s="4" t="str">
        <v>science fiction</v>
      </c>
    </row>
    <row r="875" spans="1:20" ht="18" x14ac:dyDescent="0.45">
      <c r="A875">
        <v>873</v>
      </c>
      <c r="B875" t="s">
        <v>1778</v>
      </c>
      <c r="C875" s="1" t="s">
        <v>1779</v>
      </c>
      <c r="D875">
        <v>42100</v>
      </c>
      <c r="E875">
        <v>79268</v>
      </c>
      <c r="F875">
        <f t="shared" si="54"/>
        <v>188</v>
      </c>
      <c r="G875" t="s">
        <v>20</v>
      </c>
      <c r="H875">
        <v>1887</v>
      </c>
      <c r="I875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7">
        <f t="shared" si="52"/>
        <v>41647.25</v>
      </c>
      <c r="O875" s="8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s="4" t="str">
        <v>photography books</v>
      </c>
    </row>
    <row r="876" spans="1:20" ht="18" x14ac:dyDescent="0.45">
      <c r="A876">
        <v>874</v>
      </c>
      <c r="B876" t="s">
        <v>1780</v>
      </c>
      <c r="C876" s="1" t="s">
        <v>1781</v>
      </c>
      <c r="D876">
        <v>40200</v>
      </c>
      <c r="E876">
        <v>139468</v>
      </c>
      <c r="F876">
        <f t="shared" si="54"/>
        <v>347</v>
      </c>
      <c r="G876" t="s">
        <v>20</v>
      </c>
      <c r="H876">
        <v>4358</v>
      </c>
      <c r="I876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7">
        <f t="shared" si="52"/>
        <v>40291.208333333336</v>
      </c>
      <c r="O876" s="8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s="4" t="str">
        <v>photography books</v>
      </c>
    </row>
    <row r="877" spans="1:20" ht="18" x14ac:dyDescent="0.45">
      <c r="A877">
        <v>875</v>
      </c>
      <c r="B877" t="s">
        <v>1782</v>
      </c>
      <c r="C877" s="1" t="s">
        <v>1783</v>
      </c>
      <c r="D877">
        <v>7900</v>
      </c>
      <c r="E877">
        <v>5465</v>
      </c>
      <c r="F877">
        <f t="shared" si="54"/>
        <v>69</v>
      </c>
      <c r="G877" t="s">
        <v>14</v>
      </c>
      <c r="H877">
        <v>67</v>
      </c>
      <c r="I877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7">
        <f t="shared" si="52"/>
        <v>40556.25</v>
      </c>
      <c r="O877" s="8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s="4" t="str">
        <v>rock</v>
      </c>
    </row>
    <row r="878" spans="1:20" ht="33" x14ac:dyDescent="0.45">
      <c r="A878">
        <v>876</v>
      </c>
      <c r="B878" t="s">
        <v>1784</v>
      </c>
      <c r="C878" s="1" t="s">
        <v>1785</v>
      </c>
      <c r="D878">
        <v>8300</v>
      </c>
      <c r="E878">
        <v>2111</v>
      </c>
      <c r="F878">
        <f t="shared" si="54"/>
        <v>25</v>
      </c>
      <c r="G878" t="s">
        <v>14</v>
      </c>
      <c r="H878">
        <v>57</v>
      </c>
      <c r="I878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7">
        <f t="shared" si="52"/>
        <v>43624.208333333328</v>
      </c>
      <c r="O878" s="8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s="4" t="str">
        <v>photography books</v>
      </c>
    </row>
    <row r="879" spans="1:20" ht="18" x14ac:dyDescent="0.45">
      <c r="A879">
        <v>877</v>
      </c>
      <c r="B879" t="s">
        <v>1786</v>
      </c>
      <c r="C879" s="1" t="s">
        <v>1787</v>
      </c>
      <c r="D879">
        <v>163600</v>
      </c>
      <c r="E879">
        <v>126628</v>
      </c>
      <c r="F879">
        <f t="shared" si="54"/>
        <v>77</v>
      </c>
      <c r="G879" t="s">
        <v>14</v>
      </c>
      <c r="H879">
        <v>1229</v>
      </c>
      <c r="I879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7">
        <f t="shared" si="52"/>
        <v>42577.208333333328</v>
      </c>
      <c r="O879" s="8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s="4" t="str">
        <v>food trucks</v>
      </c>
    </row>
    <row r="880" spans="1:20" ht="18" x14ac:dyDescent="0.45">
      <c r="A880">
        <v>878</v>
      </c>
      <c r="B880" t="s">
        <v>1788</v>
      </c>
      <c r="C880" s="1" t="s">
        <v>1789</v>
      </c>
      <c r="D880">
        <v>2700</v>
      </c>
      <c r="E880">
        <v>1012</v>
      </c>
      <c r="F880">
        <f t="shared" si="54"/>
        <v>37</v>
      </c>
      <c r="G880" t="s">
        <v>14</v>
      </c>
      <c r="H880">
        <v>12</v>
      </c>
      <c r="I880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7">
        <f t="shared" si="52"/>
        <v>43845.25</v>
      </c>
      <c r="O880" s="8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s="4" t="str">
        <v>metal</v>
      </c>
    </row>
    <row r="881" spans="1:20" ht="18" x14ac:dyDescent="0.45">
      <c r="A881">
        <v>879</v>
      </c>
      <c r="B881" t="s">
        <v>1790</v>
      </c>
      <c r="C881" s="1" t="s">
        <v>1791</v>
      </c>
      <c r="D881">
        <v>1000</v>
      </c>
      <c r="E881">
        <v>5438</v>
      </c>
      <c r="F881">
        <f t="shared" si="54"/>
        <v>544</v>
      </c>
      <c r="G881" t="s">
        <v>20</v>
      </c>
      <c r="H881">
        <v>53</v>
      </c>
      <c r="I881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7">
        <f t="shared" si="52"/>
        <v>42788.25</v>
      </c>
      <c r="O881" s="8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s="4" t="str">
        <v>nonfiction</v>
      </c>
    </row>
    <row r="882" spans="1:20" ht="33" x14ac:dyDescent="0.45">
      <c r="A882">
        <v>880</v>
      </c>
      <c r="B882" t="s">
        <v>1792</v>
      </c>
      <c r="C882" s="1" t="s">
        <v>1793</v>
      </c>
      <c r="D882">
        <v>84500</v>
      </c>
      <c r="E882">
        <v>193101</v>
      </c>
      <c r="F882">
        <f t="shared" si="54"/>
        <v>229</v>
      </c>
      <c r="G882" t="s">
        <v>20</v>
      </c>
      <c r="H882">
        <v>2414</v>
      </c>
      <c r="I882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7">
        <f t="shared" si="52"/>
        <v>43667.208333333328</v>
      </c>
      <c r="O882" s="8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s="4" t="str">
        <v>electric music</v>
      </c>
    </row>
    <row r="883" spans="1:20" ht="18" x14ac:dyDescent="0.45">
      <c r="A883">
        <v>881</v>
      </c>
      <c r="B883" t="s">
        <v>1794</v>
      </c>
      <c r="C883" s="1" t="s">
        <v>1795</v>
      </c>
      <c r="D883">
        <v>81300</v>
      </c>
      <c r="E883">
        <v>31665</v>
      </c>
      <c r="F883">
        <f t="shared" si="54"/>
        <v>39</v>
      </c>
      <c r="G883" t="s">
        <v>14</v>
      </c>
      <c r="H883">
        <v>452</v>
      </c>
      <c r="I883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7">
        <f t="shared" si="52"/>
        <v>42194.208333333328</v>
      </c>
      <c r="O883" s="8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s="4" t="str">
        <v>plays</v>
      </c>
    </row>
    <row r="884" spans="1:20" ht="18" x14ac:dyDescent="0.45">
      <c r="A884">
        <v>882</v>
      </c>
      <c r="B884" t="s">
        <v>1796</v>
      </c>
      <c r="C884" s="1" t="s">
        <v>1797</v>
      </c>
      <c r="D884">
        <v>800</v>
      </c>
      <c r="E884">
        <v>2960</v>
      </c>
      <c r="F884">
        <f t="shared" si="54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7">
        <f t="shared" si="52"/>
        <v>42025.25</v>
      </c>
      <c r="O884" s="8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s="4" t="str">
        <v>plays</v>
      </c>
    </row>
    <row r="885" spans="1:20" ht="33" x14ac:dyDescent="0.45">
      <c r="A885">
        <v>883</v>
      </c>
      <c r="B885" t="s">
        <v>1798</v>
      </c>
      <c r="C885" s="1" t="s">
        <v>1799</v>
      </c>
      <c r="D885">
        <v>3400</v>
      </c>
      <c r="E885">
        <v>8089</v>
      </c>
      <c r="F885">
        <f t="shared" si="54"/>
        <v>238</v>
      </c>
      <c r="G885" t="s">
        <v>20</v>
      </c>
      <c r="H885">
        <v>193</v>
      </c>
      <c r="I885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7">
        <f t="shared" si="52"/>
        <v>40323.208333333336</v>
      </c>
      <c r="O885" s="8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s="4" t="str">
        <v>shorts</v>
      </c>
    </row>
    <row r="886" spans="1:20" ht="18" x14ac:dyDescent="0.45">
      <c r="A886">
        <v>884</v>
      </c>
      <c r="B886" t="s">
        <v>1800</v>
      </c>
      <c r="C886" s="1" t="s">
        <v>1801</v>
      </c>
      <c r="D886">
        <v>170800</v>
      </c>
      <c r="E886">
        <v>109374</v>
      </c>
      <c r="F886">
        <f t="shared" si="54"/>
        <v>64</v>
      </c>
      <c r="G886" t="s">
        <v>14</v>
      </c>
      <c r="H886">
        <v>1886</v>
      </c>
      <c r="I886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7">
        <f t="shared" si="52"/>
        <v>41763.208333333336</v>
      </c>
      <c r="O886" s="8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s="4" t="str">
        <v>plays</v>
      </c>
    </row>
    <row r="887" spans="1:20" ht="18" x14ac:dyDescent="0.45">
      <c r="A887">
        <v>885</v>
      </c>
      <c r="B887" t="s">
        <v>1802</v>
      </c>
      <c r="C887" s="1" t="s">
        <v>1803</v>
      </c>
      <c r="D887">
        <v>1800</v>
      </c>
      <c r="E887">
        <v>2129</v>
      </c>
      <c r="F887">
        <f t="shared" si="54"/>
        <v>118</v>
      </c>
      <c r="G887" t="s">
        <v>20</v>
      </c>
      <c r="H887">
        <v>52</v>
      </c>
      <c r="I887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7">
        <f t="shared" si="52"/>
        <v>40335.208333333336</v>
      </c>
      <c r="O887" s="8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s="4" t="str">
        <v>plays</v>
      </c>
    </row>
    <row r="888" spans="1:20" ht="18" x14ac:dyDescent="0.45">
      <c r="A888">
        <v>886</v>
      </c>
      <c r="B888" t="s">
        <v>1804</v>
      </c>
      <c r="C888" s="1" t="s">
        <v>1805</v>
      </c>
      <c r="D888">
        <v>150600</v>
      </c>
      <c r="E888">
        <v>127745</v>
      </c>
      <c r="F888">
        <f t="shared" si="54"/>
        <v>85</v>
      </c>
      <c r="G888" t="s">
        <v>14</v>
      </c>
      <c r="H888">
        <v>1825</v>
      </c>
      <c r="I888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7">
        <f t="shared" si="52"/>
        <v>40416.208333333336</v>
      </c>
      <c r="O888" s="8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s="4" t="str">
        <v>indie rock</v>
      </c>
    </row>
    <row r="889" spans="1:20" ht="33" x14ac:dyDescent="0.45">
      <c r="A889">
        <v>887</v>
      </c>
      <c r="B889" t="s">
        <v>1806</v>
      </c>
      <c r="C889" s="1" t="s">
        <v>1807</v>
      </c>
      <c r="D889">
        <v>7800</v>
      </c>
      <c r="E889">
        <v>2289</v>
      </c>
      <c r="F889">
        <f t="shared" si="54"/>
        <v>29</v>
      </c>
      <c r="G889" t="s">
        <v>14</v>
      </c>
      <c r="H889">
        <v>31</v>
      </c>
      <c r="I889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7">
        <f t="shared" si="52"/>
        <v>42202.208333333328</v>
      </c>
      <c r="O889" s="8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s="4" t="str">
        <v>plays</v>
      </c>
    </row>
    <row r="890" spans="1:20" ht="33" x14ac:dyDescent="0.45">
      <c r="A890">
        <v>888</v>
      </c>
      <c r="B890" t="s">
        <v>1808</v>
      </c>
      <c r="C890" s="1" t="s">
        <v>1809</v>
      </c>
      <c r="D890">
        <v>5800</v>
      </c>
      <c r="E890">
        <v>12174</v>
      </c>
      <c r="F890">
        <f t="shared" si="54"/>
        <v>210</v>
      </c>
      <c r="G890" t="s">
        <v>20</v>
      </c>
      <c r="H890">
        <v>290</v>
      </c>
      <c r="I890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7">
        <f t="shared" si="52"/>
        <v>42836.208333333328</v>
      </c>
      <c r="O890" s="8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s="4" t="str">
        <v>plays</v>
      </c>
    </row>
    <row r="891" spans="1:20" ht="18" x14ac:dyDescent="0.45">
      <c r="A891">
        <v>889</v>
      </c>
      <c r="B891" t="s">
        <v>1810</v>
      </c>
      <c r="C891" s="1" t="s">
        <v>1811</v>
      </c>
      <c r="D891">
        <v>5600</v>
      </c>
      <c r="E891">
        <v>9508</v>
      </c>
      <c r="F891">
        <f t="shared" si="54"/>
        <v>170</v>
      </c>
      <c r="G891" t="s">
        <v>20</v>
      </c>
      <c r="H891">
        <v>122</v>
      </c>
      <c r="I891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7">
        <f t="shared" si="52"/>
        <v>41710.208333333336</v>
      </c>
      <c r="O891" s="8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s="4" t="str">
        <v>electric music</v>
      </c>
    </row>
    <row r="892" spans="1:20" ht="18" x14ac:dyDescent="0.45">
      <c r="A892">
        <v>890</v>
      </c>
      <c r="B892" t="s">
        <v>1812</v>
      </c>
      <c r="C892" s="1" t="s">
        <v>1813</v>
      </c>
      <c r="D892">
        <v>134400</v>
      </c>
      <c r="E892">
        <v>155849</v>
      </c>
      <c r="F892">
        <f t="shared" si="54"/>
        <v>116</v>
      </c>
      <c r="G892" t="s">
        <v>20</v>
      </c>
      <c r="H892">
        <v>1470</v>
      </c>
      <c r="I892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7">
        <f t="shared" si="52"/>
        <v>43640.208333333328</v>
      </c>
      <c r="O892" s="8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s="4" t="str">
        <v>indie rock</v>
      </c>
    </row>
    <row r="893" spans="1:20" ht="33" x14ac:dyDescent="0.45">
      <c r="A893">
        <v>891</v>
      </c>
      <c r="B893" t="s">
        <v>1814</v>
      </c>
      <c r="C893" s="1" t="s">
        <v>1815</v>
      </c>
      <c r="D893">
        <v>3000</v>
      </c>
      <c r="E893">
        <v>7758</v>
      </c>
      <c r="F893">
        <f t="shared" si="54"/>
        <v>259</v>
      </c>
      <c r="G893" t="s">
        <v>20</v>
      </c>
      <c r="H893">
        <v>165</v>
      </c>
      <c r="I893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7">
        <f t="shared" si="52"/>
        <v>40880.25</v>
      </c>
      <c r="O893" s="8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s="4" t="str">
        <v>documentary</v>
      </c>
    </row>
    <row r="894" spans="1:20" ht="18" x14ac:dyDescent="0.45">
      <c r="A894">
        <v>892</v>
      </c>
      <c r="B894" t="s">
        <v>1816</v>
      </c>
      <c r="C894" s="1" t="s">
        <v>1817</v>
      </c>
      <c r="D894">
        <v>6000</v>
      </c>
      <c r="E894">
        <v>13835</v>
      </c>
      <c r="F894">
        <f t="shared" si="54"/>
        <v>231</v>
      </c>
      <c r="G894" t="s">
        <v>20</v>
      </c>
      <c r="H894">
        <v>182</v>
      </c>
      <c r="I894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7">
        <f t="shared" si="52"/>
        <v>40319.208333333336</v>
      </c>
      <c r="O894" s="8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s="4" t="str">
        <v>translations</v>
      </c>
    </row>
    <row r="895" spans="1:20" ht="18" x14ac:dyDescent="0.45">
      <c r="A895">
        <v>893</v>
      </c>
      <c r="B895" t="s">
        <v>1818</v>
      </c>
      <c r="C895" s="1" t="s">
        <v>1819</v>
      </c>
      <c r="D895">
        <v>8400</v>
      </c>
      <c r="E895">
        <v>10770</v>
      </c>
      <c r="F895">
        <f t="shared" si="54"/>
        <v>128</v>
      </c>
      <c r="G895" t="s">
        <v>20</v>
      </c>
      <c r="H895">
        <v>199</v>
      </c>
      <c r="I895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7">
        <f t="shared" si="52"/>
        <v>42170.208333333328</v>
      </c>
      <c r="O895" s="8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s="4" t="str">
        <v>documentary</v>
      </c>
    </row>
    <row r="896" spans="1:20" ht="18" x14ac:dyDescent="0.45">
      <c r="A896">
        <v>894</v>
      </c>
      <c r="B896" t="s">
        <v>1820</v>
      </c>
      <c r="C896" s="1" t="s">
        <v>1821</v>
      </c>
      <c r="D896">
        <v>1700</v>
      </c>
      <c r="E896">
        <v>3208</v>
      </c>
      <c r="F896">
        <f t="shared" si="54"/>
        <v>189</v>
      </c>
      <c r="G896" t="s">
        <v>20</v>
      </c>
      <c r="H896">
        <v>56</v>
      </c>
      <c r="I896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7">
        <f t="shared" si="52"/>
        <v>41466.208333333336</v>
      </c>
      <c r="O896" s="8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s="4" t="str">
        <v>television</v>
      </c>
    </row>
    <row r="897" spans="1:20" ht="33" x14ac:dyDescent="0.45">
      <c r="A897">
        <v>895</v>
      </c>
      <c r="B897" t="s">
        <v>1822</v>
      </c>
      <c r="C897" s="1" t="s">
        <v>1823</v>
      </c>
      <c r="D897">
        <v>159800</v>
      </c>
      <c r="E897">
        <v>11108</v>
      </c>
      <c r="F897">
        <f t="shared" si="54"/>
        <v>7</v>
      </c>
      <c r="G897" t="s">
        <v>14</v>
      </c>
      <c r="H897">
        <v>107</v>
      </c>
      <c r="I897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7">
        <f t="shared" si="52"/>
        <v>43134.25</v>
      </c>
      <c r="O897" s="8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s="4" t="str">
        <v>plays</v>
      </c>
    </row>
    <row r="898" spans="1:20" ht="33" x14ac:dyDescent="0.45">
      <c r="A898">
        <v>896</v>
      </c>
      <c r="B898" t="s">
        <v>1824</v>
      </c>
      <c r="C898" s="1" t="s">
        <v>1825</v>
      </c>
      <c r="D898">
        <v>19800</v>
      </c>
      <c r="E898">
        <v>153338</v>
      </c>
      <c r="F898">
        <f t="shared" si="54"/>
        <v>774</v>
      </c>
      <c r="G898" t="s">
        <v>20</v>
      </c>
      <c r="H898">
        <v>1460</v>
      </c>
      <c r="I898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7">
        <f t="shared" ref="N898:N961" si="56">(((L898/60)/60)/24)+DATE(1970,1,1)</f>
        <v>40738.208333333336</v>
      </c>
      <c r="O898" s="8">
        <f t="shared" ref="O898:O961" si="57">(((M898/60)/60)/24)+DATE(1970,1,1)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s="4" t="str">
        <v>food trucks</v>
      </c>
    </row>
    <row r="899" spans="1:20" ht="18" x14ac:dyDescent="0.45">
      <c r="A899">
        <v>897</v>
      </c>
      <c r="B899" t="s">
        <v>1826</v>
      </c>
      <c r="C899" s="1" t="s">
        <v>1827</v>
      </c>
      <c r="D899">
        <v>8800</v>
      </c>
      <c r="E899">
        <v>2437</v>
      </c>
      <c r="F899">
        <f t="shared" ref="F899:F962" si="58">ROUND(E899/D899*100,0)</f>
        <v>28</v>
      </c>
      <c r="G899" t="s">
        <v>14</v>
      </c>
      <c r="H899">
        <v>27</v>
      </c>
      <c r="I899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7">
        <f t="shared" si="56"/>
        <v>43583.208333333328</v>
      </c>
      <c r="O899" s="8">
        <f t="shared" si="57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s="4" t="str">
        <v>plays</v>
      </c>
    </row>
    <row r="900" spans="1:20" ht="18" x14ac:dyDescent="0.45">
      <c r="A900">
        <v>898</v>
      </c>
      <c r="B900" t="s">
        <v>1828</v>
      </c>
      <c r="C900" s="1" t="s">
        <v>1829</v>
      </c>
      <c r="D900">
        <v>179100</v>
      </c>
      <c r="E900">
        <v>93991</v>
      </c>
      <c r="F900">
        <f t="shared" si="58"/>
        <v>52</v>
      </c>
      <c r="G900" t="s">
        <v>14</v>
      </c>
      <c r="H900">
        <v>1221</v>
      </c>
      <c r="I900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7">
        <f t="shared" si="56"/>
        <v>43815.25</v>
      </c>
      <c r="O900" s="8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s="4" t="str">
        <v>documentary</v>
      </c>
    </row>
    <row r="901" spans="1:20" ht="18" x14ac:dyDescent="0.45">
      <c r="A901">
        <v>899</v>
      </c>
      <c r="B901" t="s">
        <v>1830</v>
      </c>
      <c r="C901" s="1" t="s">
        <v>1831</v>
      </c>
      <c r="D901">
        <v>3100</v>
      </c>
      <c r="E901">
        <v>12620</v>
      </c>
      <c r="F901">
        <f t="shared" si="58"/>
        <v>407</v>
      </c>
      <c r="G901" t="s">
        <v>20</v>
      </c>
      <c r="H901">
        <v>123</v>
      </c>
      <c r="I901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7">
        <f t="shared" si="56"/>
        <v>41554.208333333336</v>
      </c>
      <c r="O901" s="8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s="4" t="str">
        <v>jazz</v>
      </c>
    </row>
    <row r="902" spans="1:20" ht="18" x14ac:dyDescent="0.45">
      <c r="A902">
        <v>900</v>
      </c>
      <c r="B902" t="s">
        <v>1832</v>
      </c>
      <c r="C902" s="1" t="s">
        <v>1833</v>
      </c>
      <c r="D902">
        <v>100</v>
      </c>
      <c r="E902">
        <v>2</v>
      </c>
      <c r="F902">
        <f t="shared" si="58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7">
        <f t="shared" si="56"/>
        <v>41901.208333333336</v>
      </c>
      <c r="O902" s="8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s="4" t="str">
        <v>web</v>
      </c>
    </row>
    <row r="903" spans="1:20" ht="18" x14ac:dyDescent="0.45">
      <c r="A903">
        <v>901</v>
      </c>
      <c r="B903" t="s">
        <v>1834</v>
      </c>
      <c r="C903" s="1" t="s">
        <v>1835</v>
      </c>
      <c r="D903">
        <v>5600</v>
      </c>
      <c r="E903">
        <v>8746</v>
      </c>
      <c r="F903">
        <f t="shared" si="58"/>
        <v>156</v>
      </c>
      <c r="G903" t="s">
        <v>20</v>
      </c>
      <c r="H903">
        <v>159</v>
      </c>
      <c r="I903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7">
        <f t="shared" si="56"/>
        <v>43298.208333333328</v>
      </c>
      <c r="O903" s="8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s="4" t="str">
        <v>rock</v>
      </c>
    </row>
    <row r="904" spans="1:20" ht="18" x14ac:dyDescent="0.45">
      <c r="A904">
        <v>902</v>
      </c>
      <c r="B904" t="s">
        <v>1836</v>
      </c>
      <c r="C904" s="1" t="s">
        <v>1837</v>
      </c>
      <c r="D904">
        <v>1400</v>
      </c>
      <c r="E904">
        <v>3534</v>
      </c>
      <c r="F904">
        <f t="shared" si="58"/>
        <v>252</v>
      </c>
      <c r="G904" t="s">
        <v>20</v>
      </c>
      <c r="H904">
        <v>110</v>
      </c>
      <c r="I904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7">
        <f t="shared" si="56"/>
        <v>42399.25</v>
      </c>
      <c r="O904" s="8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s="4" t="str">
        <v>web</v>
      </c>
    </row>
    <row r="905" spans="1:20" ht="33" x14ac:dyDescent="0.45">
      <c r="A905">
        <v>903</v>
      </c>
      <c r="B905" t="s">
        <v>1838</v>
      </c>
      <c r="C905" s="1" t="s">
        <v>1839</v>
      </c>
      <c r="D905">
        <v>41000</v>
      </c>
      <c r="E905">
        <v>709</v>
      </c>
      <c r="F905">
        <f t="shared" si="58"/>
        <v>2</v>
      </c>
      <c r="G905" t="s">
        <v>47</v>
      </c>
      <c r="H905">
        <v>14</v>
      </c>
      <c r="I905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7">
        <f t="shared" si="56"/>
        <v>41034.208333333336</v>
      </c>
      <c r="O905" s="8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s="4" t="str">
        <v>nonfiction</v>
      </c>
    </row>
    <row r="906" spans="1:20" ht="18" x14ac:dyDescent="0.45">
      <c r="A906">
        <v>904</v>
      </c>
      <c r="B906" t="s">
        <v>1840</v>
      </c>
      <c r="C906" s="1" t="s">
        <v>1841</v>
      </c>
      <c r="D906">
        <v>6500</v>
      </c>
      <c r="E906">
        <v>795</v>
      </c>
      <c r="F906">
        <f t="shared" si="58"/>
        <v>12</v>
      </c>
      <c r="G906" t="s">
        <v>14</v>
      </c>
      <c r="H906">
        <v>16</v>
      </c>
      <c r="I906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7">
        <f t="shared" si="56"/>
        <v>41186.208333333336</v>
      </c>
      <c r="O906" s="8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s="4" t="str">
        <v>radio &amp; podcasts</v>
      </c>
    </row>
    <row r="907" spans="1:20" ht="18" x14ac:dyDescent="0.45">
      <c r="A907">
        <v>905</v>
      </c>
      <c r="B907" t="s">
        <v>1842</v>
      </c>
      <c r="C907" s="1" t="s">
        <v>1843</v>
      </c>
      <c r="D907">
        <v>7900</v>
      </c>
      <c r="E907">
        <v>12955</v>
      </c>
      <c r="F907">
        <f t="shared" si="58"/>
        <v>164</v>
      </c>
      <c r="G907" t="s">
        <v>20</v>
      </c>
      <c r="H907">
        <v>236</v>
      </c>
      <c r="I907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7">
        <f t="shared" si="56"/>
        <v>41536.208333333336</v>
      </c>
      <c r="O907" s="8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s="4" t="str">
        <v>plays</v>
      </c>
    </row>
    <row r="908" spans="1:20" ht="33" x14ac:dyDescent="0.45">
      <c r="A908">
        <v>906</v>
      </c>
      <c r="B908" t="s">
        <v>1844</v>
      </c>
      <c r="C908" s="1" t="s">
        <v>1845</v>
      </c>
      <c r="D908">
        <v>5500</v>
      </c>
      <c r="E908">
        <v>8964</v>
      </c>
      <c r="F908">
        <f t="shared" si="58"/>
        <v>163</v>
      </c>
      <c r="G908" t="s">
        <v>20</v>
      </c>
      <c r="H908">
        <v>191</v>
      </c>
      <c r="I908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7">
        <f t="shared" si="56"/>
        <v>42868.208333333328</v>
      </c>
      <c r="O908" s="8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s="4" t="str">
        <v>documentary</v>
      </c>
    </row>
    <row r="909" spans="1:20" ht="18" x14ac:dyDescent="0.45">
      <c r="A909">
        <v>907</v>
      </c>
      <c r="B909" t="s">
        <v>1846</v>
      </c>
      <c r="C909" s="1" t="s">
        <v>1847</v>
      </c>
      <c r="D909">
        <v>9100</v>
      </c>
      <c r="E909">
        <v>1843</v>
      </c>
      <c r="F909">
        <f t="shared" si="58"/>
        <v>20</v>
      </c>
      <c r="G909" t="s">
        <v>14</v>
      </c>
      <c r="H909">
        <v>41</v>
      </c>
      <c r="I909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7">
        <f t="shared" si="56"/>
        <v>40660.208333333336</v>
      </c>
      <c r="O909" s="8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s="4" t="str">
        <v>plays</v>
      </c>
    </row>
    <row r="910" spans="1:20" ht="18" x14ac:dyDescent="0.45">
      <c r="A910">
        <v>908</v>
      </c>
      <c r="B910" t="s">
        <v>1848</v>
      </c>
      <c r="C910" s="1" t="s">
        <v>1849</v>
      </c>
      <c r="D910">
        <v>38200</v>
      </c>
      <c r="E910">
        <v>121950</v>
      </c>
      <c r="F910">
        <f t="shared" si="58"/>
        <v>319</v>
      </c>
      <c r="G910" t="s">
        <v>20</v>
      </c>
      <c r="H910">
        <v>3934</v>
      </c>
      <c r="I910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7">
        <f t="shared" si="56"/>
        <v>41031.208333333336</v>
      </c>
      <c r="O910" s="8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s="4" t="str">
        <v>video games</v>
      </c>
    </row>
    <row r="911" spans="1:20" ht="18" x14ac:dyDescent="0.45">
      <c r="A911">
        <v>909</v>
      </c>
      <c r="B911" t="s">
        <v>1850</v>
      </c>
      <c r="C911" s="1" t="s">
        <v>1851</v>
      </c>
      <c r="D911">
        <v>1800</v>
      </c>
      <c r="E911">
        <v>8621</v>
      </c>
      <c r="F911">
        <f t="shared" si="58"/>
        <v>479</v>
      </c>
      <c r="G911" t="s">
        <v>20</v>
      </c>
      <c r="H911">
        <v>80</v>
      </c>
      <c r="I911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7">
        <f t="shared" si="56"/>
        <v>43255.208333333328</v>
      </c>
      <c r="O911" s="8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s="4" t="str">
        <v>plays</v>
      </c>
    </row>
    <row r="912" spans="1:20" ht="18" x14ac:dyDescent="0.45">
      <c r="A912">
        <v>910</v>
      </c>
      <c r="B912" t="s">
        <v>1852</v>
      </c>
      <c r="C912" s="1" t="s">
        <v>1853</v>
      </c>
      <c r="D912">
        <v>154500</v>
      </c>
      <c r="E912">
        <v>30215</v>
      </c>
      <c r="F912">
        <f t="shared" si="58"/>
        <v>20</v>
      </c>
      <c r="G912" t="s">
        <v>74</v>
      </c>
      <c r="H912">
        <v>296</v>
      </c>
      <c r="I912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7">
        <f t="shared" si="56"/>
        <v>42026.25</v>
      </c>
      <c r="O912" s="8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s="4" t="str">
        <v>plays</v>
      </c>
    </row>
    <row r="913" spans="1:20" ht="18" x14ac:dyDescent="0.45">
      <c r="A913">
        <v>911</v>
      </c>
      <c r="B913" t="s">
        <v>1854</v>
      </c>
      <c r="C913" s="1" t="s">
        <v>1855</v>
      </c>
      <c r="D913">
        <v>5800</v>
      </c>
      <c r="E913">
        <v>11539</v>
      </c>
      <c r="F913">
        <f t="shared" si="58"/>
        <v>199</v>
      </c>
      <c r="G913" t="s">
        <v>20</v>
      </c>
      <c r="H913">
        <v>462</v>
      </c>
      <c r="I913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7">
        <f t="shared" si="56"/>
        <v>43717.208333333328</v>
      </c>
      <c r="O913" s="8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s="4" t="str">
        <v>web</v>
      </c>
    </row>
    <row r="914" spans="1:20" ht="18" x14ac:dyDescent="0.45">
      <c r="A914">
        <v>912</v>
      </c>
      <c r="B914" t="s">
        <v>1856</v>
      </c>
      <c r="C914" s="1" t="s">
        <v>1857</v>
      </c>
      <c r="D914">
        <v>1800</v>
      </c>
      <c r="E914">
        <v>14310</v>
      </c>
      <c r="F914">
        <f t="shared" si="58"/>
        <v>795</v>
      </c>
      <c r="G914" t="s">
        <v>20</v>
      </c>
      <c r="H914">
        <v>179</v>
      </c>
      <c r="I914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7">
        <f t="shared" si="56"/>
        <v>41157.208333333336</v>
      </c>
      <c r="O914" s="8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s="4" t="str">
        <v>drama</v>
      </c>
    </row>
    <row r="915" spans="1:20" ht="18" x14ac:dyDescent="0.45">
      <c r="A915">
        <v>913</v>
      </c>
      <c r="B915" t="s">
        <v>1858</v>
      </c>
      <c r="C915" s="1" t="s">
        <v>1859</v>
      </c>
      <c r="D915">
        <v>70200</v>
      </c>
      <c r="E915">
        <v>35536</v>
      </c>
      <c r="F915">
        <f t="shared" si="58"/>
        <v>51</v>
      </c>
      <c r="G915" t="s">
        <v>14</v>
      </c>
      <c r="H915">
        <v>523</v>
      </c>
      <c r="I915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7">
        <f t="shared" si="56"/>
        <v>43597.208333333328</v>
      </c>
      <c r="O915" s="8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s="4" t="str">
        <v>drama</v>
      </c>
    </row>
    <row r="916" spans="1:20" ht="18" x14ac:dyDescent="0.45">
      <c r="A916">
        <v>914</v>
      </c>
      <c r="B916" t="s">
        <v>1860</v>
      </c>
      <c r="C916" s="1" t="s">
        <v>1861</v>
      </c>
      <c r="D916">
        <v>6400</v>
      </c>
      <c r="E916">
        <v>3676</v>
      </c>
      <c r="F916">
        <f t="shared" si="58"/>
        <v>57</v>
      </c>
      <c r="G916" t="s">
        <v>14</v>
      </c>
      <c r="H916">
        <v>141</v>
      </c>
      <c r="I916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7">
        <f t="shared" si="56"/>
        <v>41490.208333333336</v>
      </c>
      <c r="O916" s="8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s="4" t="str">
        <v>plays</v>
      </c>
    </row>
    <row r="917" spans="1:20" ht="33" x14ac:dyDescent="0.45">
      <c r="A917">
        <v>915</v>
      </c>
      <c r="B917" t="s">
        <v>1862</v>
      </c>
      <c r="C917" s="1" t="s">
        <v>1863</v>
      </c>
      <c r="D917">
        <v>125900</v>
      </c>
      <c r="E917">
        <v>195936</v>
      </c>
      <c r="F917">
        <f t="shared" si="58"/>
        <v>156</v>
      </c>
      <c r="G917" t="s">
        <v>20</v>
      </c>
      <c r="H917">
        <v>1866</v>
      </c>
      <c r="I917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7">
        <f t="shared" si="56"/>
        <v>42976.208333333328</v>
      </c>
      <c r="O917" s="8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s="4" t="str">
        <v>television</v>
      </c>
    </row>
    <row r="918" spans="1:20" ht="33" x14ac:dyDescent="0.45">
      <c r="A918">
        <v>916</v>
      </c>
      <c r="B918" t="s">
        <v>1864</v>
      </c>
      <c r="C918" s="1" t="s">
        <v>1865</v>
      </c>
      <c r="D918">
        <v>3700</v>
      </c>
      <c r="E918">
        <v>1343</v>
      </c>
      <c r="F918">
        <f t="shared" si="58"/>
        <v>36</v>
      </c>
      <c r="G918" t="s">
        <v>14</v>
      </c>
      <c r="H918">
        <v>52</v>
      </c>
      <c r="I918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7">
        <f t="shared" si="56"/>
        <v>41991.25</v>
      </c>
      <c r="O918" s="8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s="4" t="str">
        <v>photography books</v>
      </c>
    </row>
    <row r="919" spans="1:20" ht="18" x14ac:dyDescent="0.45">
      <c r="A919">
        <v>917</v>
      </c>
      <c r="B919" t="s">
        <v>1866</v>
      </c>
      <c r="C919" s="1" t="s">
        <v>1867</v>
      </c>
      <c r="D919">
        <v>3600</v>
      </c>
      <c r="E919">
        <v>2097</v>
      </c>
      <c r="F919">
        <f t="shared" si="58"/>
        <v>58</v>
      </c>
      <c r="G919" t="s">
        <v>47</v>
      </c>
      <c r="H919">
        <v>27</v>
      </c>
      <c r="I919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7">
        <f t="shared" si="56"/>
        <v>40722.208333333336</v>
      </c>
      <c r="O919" s="8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s="4" t="str">
        <v>shorts</v>
      </c>
    </row>
    <row r="920" spans="1:20" ht="18" x14ac:dyDescent="0.45">
      <c r="A920">
        <v>918</v>
      </c>
      <c r="B920" t="s">
        <v>1868</v>
      </c>
      <c r="C920" s="1" t="s">
        <v>1869</v>
      </c>
      <c r="D920">
        <v>3800</v>
      </c>
      <c r="E920">
        <v>9021</v>
      </c>
      <c r="F920">
        <f t="shared" si="58"/>
        <v>237</v>
      </c>
      <c r="G920" t="s">
        <v>20</v>
      </c>
      <c r="H920">
        <v>156</v>
      </c>
      <c r="I920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7">
        <f t="shared" si="56"/>
        <v>41117.208333333336</v>
      </c>
      <c r="O920" s="8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s="4" t="str">
        <v>radio &amp; podcasts</v>
      </c>
    </row>
    <row r="921" spans="1:20" ht="18" x14ac:dyDescent="0.45">
      <c r="A921">
        <v>919</v>
      </c>
      <c r="B921" t="s">
        <v>1870</v>
      </c>
      <c r="C921" s="1" t="s">
        <v>1871</v>
      </c>
      <c r="D921">
        <v>35600</v>
      </c>
      <c r="E921">
        <v>20915</v>
      </c>
      <c r="F921">
        <f t="shared" si="58"/>
        <v>59</v>
      </c>
      <c r="G921" t="s">
        <v>14</v>
      </c>
      <c r="H921">
        <v>225</v>
      </c>
      <c r="I921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7">
        <f t="shared" si="56"/>
        <v>43022.208333333328</v>
      </c>
      <c r="O921" s="8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s="4" t="str">
        <v>plays</v>
      </c>
    </row>
    <row r="922" spans="1:20" ht="18" x14ac:dyDescent="0.45">
      <c r="A922">
        <v>920</v>
      </c>
      <c r="B922" t="s">
        <v>1872</v>
      </c>
      <c r="C922" s="1" t="s">
        <v>1873</v>
      </c>
      <c r="D922">
        <v>5300</v>
      </c>
      <c r="E922">
        <v>9676</v>
      </c>
      <c r="F922">
        <f t="shared" si="58"/>
        <v>183</v>
      </c>
      <c r="G922" t="s">
        <v>20</v>
      </c>
      <c r="H922">
        <v>255</v>
      </c>
      <c r="I922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7">
        <f t="shared" si="56"/>
        <v>43503.25</v>
      </c>
      <c r="O922" s="8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s="4" t="str">
        <v>animation</v>
      </c>
    </row>
    <row r="923" spans="1:20" ht="18" x14ac:dyDescent="0.45">
      <c r="A923">
        <v>921</v>
      </c>
      <c r="B923" t="s">
        <v>1874</v>
      </c>
      <c r="C923" s="1" t="s">
        <v>1875</v>
      </c>
      <c r="D923">
        <v>160400</v>
      </c>
      <c r="E923">
        <v>1210</v>
      </c>
      <c r="F923">
        <f t="shared" si="58"/>
        <v>1</v>
      </c>
      <c r="G923" t="s">
        <v>14</v>
      </c>
      <c r="H923">
        <v>38</v>
      </c>
      <c r="I923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7">
        <f t="shared" si="56"/>
        <v>40951.25</v>
      </c>
      <c r="O923" s="8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s="4" t="str">
        <v>web</v>
      </c>
    </row>
    <row r="924" spans="1:20" ht="18" x14ac:dyDescent="0.45">
      <c r="A924">
        <v>922</v>
      </c>
      <c r="B924" t="s">
        <v>1876</v>
      </c>
      <c r="C924" s="1" t="s">
        <v>1877</v>
      </c>
      <c r="D924">
        <v>51400</v>
      </c>
      <c r="E924">
        <v>90440</v>
      </c>
      <c r="F924">
        <f t="shared" si="58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7">
        <f t="shared" si="56"/>
        <v>43443.25</v>
      </c>
      <c r="O924" s="8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s="4" t="str">
        <v>world music</v>
      </c>
    </row>
    <row r="925" spans="1:20" ht="18" x14ac:dyDescent="0.45">
      <c r="A925">
        <v>923</v>
      </c>
      <c r="B925" t="s">
        <v>1878</v>
      </c>
      <c r="C925" s="1" t="s">
        <v>1879</v>
      </c>
      <c r="D925">
        <v>1700</v>
      </c>
      <c r="E925">
        <v>4044</v>
      </c>
      <c r="F925">
        <f t="shared" si="58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7">
        <f t="shared" si="56"/>
        <v>40373.208333333336</v>
      </c>
      <c r="O925" s="8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s="4" t="str">
        <v>plays</v>
      </c>
    </row>
    <row r="926" spans="1:20" ht="18" x14ac:dyDescent="0.45">
      <c r="A926">
        <v>924</v>
      </c>
      <c r="B926" t="s">
        <v>1880</v>
      </c>
      <c r="C926" s="1" t="s">
        <v>1881</v>
      </c>
      <c r="D926">
        <v>39400</v>
      </c>
      <c r="E926">
        <v>192292</v>
      </c>
      <c r="F926">
        <f t="shared" si="58"/>
        <v>488</v>
      </c>
      <c r="G926" t="s">
        <v>20</v>
      </c>
      <c r="H926">
        <v>2289</v>
      </c>
      <c r="I926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7">
        <f t="shared" si="56"/>
        <v>43769.208333333328</v>
      </c>
      <c r="O926" s="8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s="4" t="str">
        <v>plays</v>
      </c>
    </row>
    <row r="927" spans="1:20" ht="33" x14ac:dyDescent="0.45">
      <c r="A927">
        <v>925</v>
      </c>
      <c r="B927" t="s">
        <v>1882</v>
      </c>
      <c r="C927" s="1" t="s">
        <v>1883</v>
      </c>
      <c r="D927">
        <v>3000</v>
      </c>
      <c r="E927">
        <v>6722</v>
      </c>
      <c r="F927">
        <f t="shared" si="58"/>
        <v>224</v>
      </c>
      <c r="G927" t="s">
        <v>20</v>
      </c>
      <c r="H927">
        <v>65</v>
      </c>
      <c r="I927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7">
        <f t="shared" si="56"/>
        <v>43000.208333333328</v>
      </c>
      <c r="O927" s="8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s="4" t="str">
        <v>plays</v>
      </c>
    </row>
    <row r="928" spans="1:20" ht="18" x14ac:dyDescent="0.45">
      <c r="A928">
        <v>926</v>
      </c>
      <c r="B928" t="s">
        <v>1884</v>
      </c>
      <c r="C928" s="1" t="s">
        <v>1885</v>
      </c>
      <c r="D928">
        <v>8700</v>
      </c>
      <c r="E928">
        <v>1577</v>
      </c>
      <c r="F928">
        <f t="shared" si="58"/>
        <v>18</v>
      </c>
      <c r="G928" t="s">
        <v>14</v>
      </c>
      <c r="H928">
        <v>15</v>
      </c>
      <c r="I928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7">
        <f t="shared" si="56"/>
        <v>42502.208333333328</v>
      </c>
      <c r="O928" s="8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s="4" t="str">
        <v>food trucks</v>
      </c>
    </row>
    <row r="929" spans="1:20" ht="18" x14ac:dyDescent="0.45">
      <c r="A929">
        <v>927</v>
      </c>
      <c r="B929" t="s">
        <v>1886</v>
      </c>
      <c r="C929" s="1" t="s">
        <v>1887</v>
      </c>
      <c r="D929">
        <v>7200</v>
      </c>
      <c r="E929">
        <v>3301</v>
      </c>
      <c r="F929">
        <f t="shared" si="58"/>
        <v>46</v>
      </c>
      <c r="G929" t="s">
        <v>14</v>
      </c>
      <c r="H929">
        <v>37</v>
      </c>
      <c r="I929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7">
        <f t="shared" si="56"/>
        <v>41102.208333333336</v>
      </c>
      <c r="O929" s="8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s="4" t="str">
        <v>plays</v>
      </c>
    </row>
    <row r="930" spans="1:20" ht="18" x14ac:dyDescent="0.45">
      <c r="A930">
        <v>928</v>
      </c>
      <c r="B930" t="s">
        <v>1888</v>
      </c>
      <c r="C930" s="1" t="s">
        <v>1889</v>
      </c>
      <c r="D930">
        <v>167400</v>
      </c>
      <c r="E930">
        <v>196386</v>
      </c>
      <c r="F930">
        <f t="shared" si="58"/>
        <v>117</v>
      </c>
      <c r="G930" t="s">
        <v>20</v>
      </c>
      <c r="H930">
        <v>3777</v>
      </c>
      <c r="I930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7">
        <f t="shared" si="56"/>
        <v>41637.25</v>
      </c>
      <c r="O930" s="8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s="4" t="str">
        <v>web</v>
      </c>
    </row>
    <row r="931" spans="1:20" ht="18" x14ac:dyDescent="0.45">
      <c r="A931">
        <v>929</v>
      </c>
      <c r="B931" t="s">
        <v>1890</v>
      </c>
      <c r="C931" s="1" t="s">
        <v>1891</v>
      </c>
      <c r="D931">
        <v>5500</v>
      </c>
      <c r="E931">
        <v>11952</v>
      </c>
      <c r="F931">
        <f t="shared" si="58"/>
        <v>217</v>
      </c>
      <c r="G931" t="s">
        <v>20</v>
      </c>
      <c r="H931">
        <v>184</v>
      </c>
      <c r="I931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7">
        <f t="shared" si="56"/>
        <v>42858.208333333328</v>
      </c>
      <c r="O931" s="8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s="4" t="str">
        <v>plays</v>
      </c>
    </row>
    <row r="932" spans="1:20" ht="18" x14ac:dyDescent="0.45">
      <c r="A932">
        <v>930</v>
      </c>
      <c r="B932" t="s">
        <v>1892</v>
      </c>
      <c r="C932" s="1" t="s">
        <v>1893</v>
      </c>
      <c r="D932">
        <v>3500</v>
      </c>
      <c r="E932">
        <v>3930</v>
      </c>
      <c r="F932">
        <f t="shared" si="58"/>
        <v>112</v>
      </c>
      <c r="G932" t="s">
        <v>20</v>
      </c>
      <c r="H932">
        <v>85</v>
      </c>
      <c r="I932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7">
        <f t="shared" si="56"/>
        <v>42060.25</v>
      </c>
      <c r="O932" s="8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s="4" t="str">
        <v>plays</v>
      </c>
    </row>
    <row r="933" spans="1:20" ht="18" x14ac:dyDescent="0.45">
      <c r="A933">
        <v>931</v>
      </c>
      <c r="B933" t="s">
        <v>1894</v>
      </c>
      <c r="C933" s="1" t="s">
        <v>1895</v>
      </c>
      <c r="D933">
        <v>7900</v>
      </c>
      <c r="E933">
        <v>5729</v>
      </c>
      <c r="F933">
        <f t="shared" si="58"/>
        <v>73</v>
      </c>
      <c r="G933" t="s">
        <v>14</v>
      </c>
      <c r="H933">
        <v>112</v>
      </c>
      <c r="I933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7">
        <f t="shared" si="56"/>
        <v>41818.208333333336</v>
      </c>
      <c r="O933" s="8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s="4" t="str">
        <v>plays</v>
      </c>
    </row>
    <row r="934" spans="1:20" ht="18" x14ac:dyDescent="0.45">
      <c r="A934">
        <v>932</v>
      </c>
      <c r="B934" t="s">
        <v>1896</v>
      </c>
      <c r="C934" s="1" t="s">
        <v>1897</v>
      </c>
      <c r="D934">
        <v>2300</v>
      </c>
      <c r="E934">
        <v>4883</v>
      </c>
      <c r="F934">
        <f t="shared" si="58"/>
        <v>212</v>
      </c>
      <c r="G934" t="s">
        <v>20</v>
      </c>
      <c r="H934">
        <v>144</v>
      </c>
      <c r="I934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7">
        <f t="shared" si="56"/>
        <v>41709.208333333336</v>
      </c>
      <c r="O934" s="8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s="4" t="str">
        <v>rock</v>
      </c>
    </row>
    <row r="935" spans="1:20" ht="18" x14ac:dyDescent="0.45">
      <c r="A935">
        <v>933</v>
      </c>
      <c r="B935" t="s">
        <v>1898</v>
      </c>
      <c r="C935" s="1" t="s">
        <v>1899</v>
      </c>
      <c r="D935">
        <v>73000</v>
      </c>
      <c r="E935">
        <v>175015</v>
      </c>
      <c r="F935">
        <f t="shared" si="58"/>
        <v>240</v>
      </c>
      <c r="G935" t="s">
        <v>20</v>
      </c>
      <c r="H935">
        <v>1902</v>
      </c>
      <c r="I935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7">
        <f t="shared" si="56"/>
        <v>41372.208333333336</v>
      </c>
      <c r="O935" s="8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s="4" t="str">
        <v>plays</v>
      </c>
    </row>
    <row r="936" spans="1:20" ht="18" x14ac:dyDescent="0.45">
      <c r="A936">
        <v>934</v>
      </c>
      <c r="B936" t="s">
        <v>1900</v>
      </c>
      <c r="C936" s="1" t="s">
        <v>1901</v>
      </c>
      <c r="D936">
        <v>6200</v>
      </c>
      <c r="E936">
        <v>11280</v>
      </c>
      <c r="F936">
        <f t="shared" si="58"/>
        <v>182</v>
      </c>
      <c r="G936" t="s">
        <v>20</v>
      </c>
      <c r="H936">
        <v>105</v>
      </c>
      <c r="I936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7">
        <f t="shared" si="56"/>
        <v>42422.25</v>
      </c>
      <c r="O936" s="8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s="4" t="str">
        <v>plays</v>
      </c>
    </row>
    <row r="937" spans="1:20" ht="33" x14ac:dyDescent="0.45">
      <c r="A937">
        <v>935</v>
      </c>
      <c r="B937" t="s">
        <v>1902</v>
      </c>
      <c r="C937" s="1" t="s">
        <v>1903</v>
      </c>
      <c r="D937">
        <v>6100</v>
      </c>
      <c r="E937">
        <v>10012</v>
      </c>
      <c r="F937">
        <f t="shared" si="58"/>
        <v>164</v>
      </c>
      <c r="G937" t="s">
        <v>20</v>
      </c>
      <c r="H937">
        <v>132</v>
      </c>
      <c r="I937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7">
        <f t="shared" si="56"/>
        <v>42209.208333333328</v>
      </c>
      <c r="O937" s="8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s="4" t="str">
        <v>plays</v>
      </c>
    </row>
    <row r="938" spans="1:20" ht="18" x14ac:dyDescent="0.45">
      <c r="A938">
        <v>936</v>
      </c>
      <c r="B938" t="s">
        <v>1246</v>
      </c>
      <c r="C938" s="1" t="s">
        <v>1904</v>
      </c>
      <c r="D938">
        <v>103200</v>
      </c>
      <c r="E938">
        <v>1690</v>
      </c>
      <c r="F938">
        <f t="shared" si="58"/>
        <v>2</v>
      </c>
      <c r="G938" t="s">
        <v>14</v>
      </c>
      <c r="H938">
        <v>21</v>
      </c>
      <c r="I938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7">
        <f t="shared" si="56"/>
        <v>43668.208333333328</v>
      </c>
      <c r="O938" s="8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s="4" t="str">
        <v>plays</v>
      </c>
    </row>
    <row r="939" spans="1:20" ht="18" x14ac:dyDescent="0.45">
      <c r="A939">
        <v>937</v>
      </c>
      <c r="B939" t="s">
        <v>1905</v>
      </c>
      <c r="C939" s="1" t="s">
        <v>1906</v>
      </c>
      <c r="D939">
        <v>171000</v>
      </c>
      <c r="E939">
        <v>84891</v>
      </c>
      <c r="F939">
        <f t="shared" si="58"/>
        <v>50</v>
      </c>
      <c r="G939" t="s">
        <v>74</v>
      </c>
      <c r="H939">
        <v>976</v>
      </c>
      <c r="I939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7">
        <f t="shared" si="56"/>
        <v>42334.25</v>
      </c>
      <c r="O939" s="8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s="4" t="str">
        <v>documentary</v>
      </c>
    </row>
    <row r="940" spans="1:20" ht="18" x14ac:dyDescent="0.45">
      <c r="A940">
        <v>938</v>
      </c>
      <c r="B940" t="s">
        <v>1907</v>
      </c>
      <c r="C940" s="1" t="s">
        <v>1908</v>
      </c>
      <c r="D940">
        <v>9200</v>
      </c>
      <c r="E940">
        <v>10093</v>
      </c>
      <c r="F940">
        <f t="shared" si="58"/>
        <v>110</v>
      </c>
      <c r="G940" t="s">
        <v>20</v>
      </c>
      <c r="H940">
        <v>96</v>
      </c>
      <c r="I940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7">
        <f t="shared" si="56"/>
        <v>43263.208333333328</v>
      </c>
      <c r="O940" s="8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s="4" t="str">
        <v>fiction</v>
      </c>
    </row>
    <row r="941" spans="1:20" ht="33" x14ac:dyDescent="0.45">
      <c r="A941">
        <v>939</v>
      </c>
      <c r="B941" t="s">
        <v>1909</v>
      </c>
      <c r="C941" s="1" t="s">
        <v>1910</v>
      </c>
      <c r="D941">
        <v>7800</v>
      </c>
      <c r="E941">
        <v>3839</v>
      </c>
      <c r="F941">
        <f t="shared" si="58"/>
        <v>49</v>
      </c>
      <c r="G941" t="s">
        <v>14</v>
      </c>
      <c r="H941">
        <v>67</v>
      </c>
      <c r="I941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7">
        <f t="shared" si="56"/>
        <v>40670.208333333336</v>
      </c>
      <c r="O941" s="8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s="4" t="str">
        <v>video games</v>
      </c>
    </row>
    <row r="942" spans="1:20" ht="18" x14ac:dyDescent="0.45">
      <c r="A942">
        <v>940</v>
      </c>
      <c r="B942" t="s">
        <v>1911</v>
      </c>
      <c r="C942" s="1" t="s">
        <v>1912</v>
      </c>
      <c r="D942">
        <v>9900</v>
      </c>
      <c r="E942">
        <v>6161</v>
      </c>
      <c r="F942">
        <f t="shared" si="58"/>
        <v>62</v>
      </c>
      <c r="G942" t="s">
        <v>47</v>
      </c>
      <c r="H942">
        <v>66</v>
      </c>
      <c r="I942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7">
        <f t="shared" si="56"/>
        <v>41244.25</v>
      </c>
      <c r="O942" s="8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s="4" t="str">
        <v>web</v>
      </c>
    </row>
    <row r="943" spans="1:20" ht="18" x14ac:dyDescent="0.45">
      <c r="A943">
        <v>941</v>
      </c>
      <c r="B943" t="s">
        <v>1913</v>
      </c>
      <c r="C943" s="1" t="s">
        <v>1914</v>
      </c>
      <c r="D943">
        <v>43000</v>
      </c>
      <c r="E943">
        <v>5615</v>
      </c>
      <c r="F943">
        <f t="shared" si="58"/>
        <v>13</v>
      </c>
      <c r="G943" t="s">
        <v>14</v>
      </c>
      <c r="H943">
        <v>78</v>
      </c>
      <c r="I943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7">
        <f t="shared" si="56"/>
        <v>40552.25</v>
      </c>
      <c r="O943" s="8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s="4" t="str">
        <v>plays</v>
      </c>
    </row>
    <row r="944" spans="1:20" ht="18" x14ac:dyDescent="0.45">
      <c r="A944">
        <v>942</v>
      </c>
      <c r="B944" t="s">
        <v>1907</v>
      </c>
      <c r="C944" s="1" t="s">
        <v>1915</v>
      </c>
      <c r="D944">
        <v>9600</v>
      </c>
      <c r="E944">
        <v>6205</v>
      </c>
      <c r="F944">
        <f t="shared" si="58"/>
        <v>65</v>
      </c>
      <c r="G944" t="s">
        <v>14</v>
      </c>
      <c r="H944">
        <v>67</v>
      </c>
      <c r="I944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7">
        <f t="shared" si="56"/>
        <v>40568.25</v>
      </c>
      <c r="O944" s="8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s="4" t="str">
        <v>plays</v>
      </c>
    </row>
    <row r="945" spans="1:20" ht="18" x14ac:dyDescent="0.45">
      <c r="A945">
        <v>943</v>
      </c>
      <c r="B945" t="s">
        <v>1916</v>
      </c>
      <c r="C945" s="1" t="s">
        <v>1917</v>
      </c>
      <c r="D945">
        <v>7500</v>
      </c>
      <c r="E945">
        <v>11969</v>
      </c>
      <c r="F945">
        <f t="shared" si="58"/>
        <v>160</v>
      </c>
      <c r="G945" t="s">
        <v>20</v>
      </c>
      <c r="H945">
        <v>114</v>
      </c>
      <c r="I945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7">
        <f t="shared" si="56"/>
        <v>41906.208333333336</v>
      </c>
      <c r="O945" s="8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s="4" t="str">
        <v>food trucks</v>
      </c>
    </row>
    <row r="946" spans="1:20" ht="18" x14ac:dyDescent="0.45">
      <c r="A946">
        <v>944</v>
      </c>
      <c r="B946" t="s">
        <v>1918</v>
      </c>
      <c r="C946" s="1" t="s">
        <v>1919</v>
      </c>
      <c r="D946">
        <v>10000</v>
      </c>
      <c r="E946">
        <v>8142</v>
      </c>
      <c r="F946">
        <f t="shared" si="58"/>
        <v>81</v>
      </c>
      <c r="G946" t="s">
        <v>14</v>
      </c>
      <c r="H946">
        <v>263</v>
      </c>
      <c r="I946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7">
        <f t="shared" si="56"/>
        <v>42776.25</v>
      </c>
      <c r="O946" s="8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s="4" t="str">
        <v>photography books</v>
      </c>
    </row>
    <row r="947" spans="1:20" ht="18" x14ac:dyDescent="0.45">
      <c r="A947">
        <v>945</v>
      </c>
      <c r="B947" t="s">
        <v>1920</v>
      </c>
      <c r="C947" s="1" t="s">
        <v>1921</v>
      </c>
      <c r="D947">
        <v>172000</v>
      </c>
      <c r="E947">
        <v>55805</v>
      </c>
      <c r="F947">
        <f t="shared" si="58"/>
        <v>32</v>
      </c>
      <c r="G947" t="s">
        <v>14</v>
      </c>
      <c r="H947">
        <v>1691</v>
      </c>
      <c r="I947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7">
        <f t="shared" si="56"/>
        <v>41004.208333333336</v>
      </c>
      <c r="O947" s="8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s="4" t="str">
        <v>photography books</v>
      </c>
    </row>
    <row r="948" spans="1:20" ht="33" x14ac:dyDescent="0.45">
      <c r="A948">
        <v>946</v>
      </c>
      <c r="B948" t="s">
        <v>1922</v>
      </c>
      <c r="C948" s="1" t="s">
        <v>1923</v>
      </c>
      <c r="D948">
        <v>153700</v>
      </c>
      <c r="E948">
        <v>15238</v>
      </c>
      <c r="F948">
        <f t="shared" si="58"/>
        <v>10</v>
      </c>
      <c r="G948" t="s">
        <v>14</v>
      </c>
      <c r="H948">
        <v>181</v>
      </c>
      <c r="I948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7">
        <f t="shared" si="56"/>
        <v>40710.208333333336</v>
      </c>
      <c r="O948" s="8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s="4" t="str">
        <v>plays</v>
      </c>
    </row>
    <row r="949" spans="1:20" ht="18" x14ac:dyDescent="0.45">
      <c r="A949">
        <v>947</v>
      </c>
      <c r="B949" t="s">
        <v>1924</v>
      </c>
      <c r="C949" s="1" t="s">
        <v>1925</v>
      </c>
      <c r="D949">
        <v>3600</v>
      </c>
      <c r="E949">
        <v>961</v>
      </c>
      <c r="F949">
        <f t="shared" si="58"/>
        <v>27</v>
      </c>
      <c r="G949" t="s">
        <v>14</v>
      </c>
      <c r="H949">
        <v>13</v>
      </c>
      <c r="I949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7">
        <f t="shared" si="56"/>
        <v>41908.208333333336</v>
      </c>
      <c r="O949" s="8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s="4" t="str">
        <v>plays</v>
      </c>
    </row>
    <row r="950" spans="1:20" ht="18" x14ac:dyDescent="0.45">
      <c r="A950">
        <v>948</v>
      </c>
      <c r="B950" t="s">
        <v>1926</v>
      </c>
      <c r="C950" s="1" t="s">
        <v>1927</v>
      </c>
      <c r="D950">
        <v>9400</v>
      </c>
      <c r="E950">
        <v>5918</v>
      </c>
      <c r="F950">
        <f t="shared" si="58"/>
        <v>63</v>
      </c>
      <c r="G950" t="s">
        <v>74</v>
      </c>
      <c r="H950">
        <v>160</v>
      </c>
      <c r="I950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7">
        <f t="shared" si="56"/>
        <v>41985.25</v>
      </c>
      <c r="O950" s="8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s="4" t="str">
        <v>documentary</v>
      </c>
    </row>
    <row r="951" spans="1:20" ht="33" x14ac:dyDescent="0.45">
      <c r="A951">
        <v>949</v>
      </c>
      <c r="B951" t="s">
        <v>1928</v>
      </c>
      <c r="C951" s="1" t="s">
        <v>1929</v>
      </c>
      <c r="D951">
        <v>5900</v>
      </c>
      <c r="E951">
        <v>9520</v>
      </c>
      <c r="F951">
        <f t="shared" si="58"/>
        <v>161</v>
      </c>
      <c r="G951" t="s">
        <v>20</v>
      </c>
      <c r="H951">
        <v>203</v>
      </c>
      <c r="I951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7">
        <f t="shared" si="56"/>
        <v>42112.208333333328</v>
      </c>
      <c r="O951" s="8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s="4" t="str">
        <v>web</v>
      </c>
    </row>
    <row r="952" spans="1:20" ht="33" x14ac:dyDescent="0.45">
      <c r="A952">
        <v>950</v>
      </c>
      <c r="B952" t="s">
        <v>1930</v>
      </c>
      <c r="C952" s="1" t="s">
        <v>1931</v>
      </c>
      <c r="D952">
        <v>100</v>
      </c>
      <c r="E952">
        <v>5</v>
      </c>
      <c r="F952">
        <f t="shared" si="58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7">
        <f t="shared" si="56"/>
        <v>43571.208333333328</v>
      </c>
      <c r="O952" s="8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s="4" t="str">
        <v>plays</v>
      </c>
    </row>
    <row r="953" spans="1:20" ht="18" x14ac:dyDescent="0.45">
      <c r="A953">
        <v>951</v>
      </c>
      <c r="B953" t="s">
        <v>1932</v>
      </c>
      <c r="C953" s="1" t="s">
        <v>1933</v>
      </c>
      <c r="D953">
        <v>14500</v>
      </c>
      <c r="E953">
        <v>159056</v>
      </c>
      <c r="F953">
        <f t="shared" si="58"/>
        <v>1097</v>
      </c>
      <c r="G953" t="s">
        <v>20</v>
      </c>
      <c r="H953">
        <v>1559</v>
      </c>
      <c r="I953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7">
        <f t="shared" si="56"/>
        <v>42730.25</v>
      </c>
      <c r="O953" s="8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s="4" t="str">
        <v>rock</v>
      </c>
    </row>
    <row r="954" spans="1:20" ht="18" x14ac:dyDescent="0.45">
      <c r="A954">
        <v>952</v>
      </c>
      <c r="B954" t="s">
        <v>1934</v>
      </c>
      <c r="C954" s="1" t="s">
        <v>1935</v>
      </c>
      <c r="D954">
        <v>145500</v>
      </c>
      <c r="E954">
        <v>101987</v>
      </c>
      <c r="F954">
        <f t="shared" si="58"/>
        <v>70</v>
      </c>
      <c r="G954" t="s">
        <v>74</v>
      </c>
      <c r="H954">
        <v>2266</v>
      </c>
      <c r="I954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7">
        <f t="shared" si="56"/>
        <v>42591.208333333328</v>
      </c>
      <c r="O954" s="8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s="4" t="str">
        <v>documentary</v>
      </c>
    </row>
    <row r="955" spans="1:20" ht="33" x14ac:dyDescent="0.45">
      <c r="A955">
        <v>953</v>
      </c>
      <c r="B955" t="s">
        <v>1936</v>
      </c>
      <c r="C955" s="1" t="s">
        <v>1937</v>
      </c>
      <c r="D955">
        <v>3300</v>
      </c>
      <c r="E955">
        <v>1980</v>
      </c>
      <c r="F955">
        <f t="shared" si="58"/>
        <v>60</v>
      </c>
      <c r="G955" t="s">
        <v>14</v>
      </c>
      <c r="H955">
        <v>21</v>
      </c>
      <c r="I955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7">
        <f t="shared" si="56"/>
        <v>42358.25</v>
      </c>
      <c r="O955" s="8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s="4" t="str">
        <v>science fiction</v>
      </c>
    </row>
    <row r="956" spans="1:20" ht="18" x14ac:dyDescent="0.45">
      <c r="A956">
        <v>954</v>
      </c>
      <c r="B956" t="s">
        <v>1938</v>
      </c>
      <c r="C956" s="1" t="s">
        <v>1939</v>
      </c>
      <c r="D956">
        <v>42600</v>
      </c>
      <c r="E956">
        <v>156384</v>
      </c>
      <c r="F956">
        <f t="shared" si="58"/>
        <v>367</v>
      </c>
      <c r="G956" t="s">
        <v>20</v>
      </c>
      <c r="H956">
        <v>1548</v>
      </c>
      <c r="I956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7">
        <f t="shared" si="56"/>
        <v>41174.208333333336</v>
      </c>
      <c r="O956" s="8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s="4" t="str">
        <v>web</v>
      </c>
    </row>
    <row r="957" spans="1:20" ht="33" x14ac:dyDescent="0.45">
      <c r="A957">
        <v>955</v>
      </c>
      <c r="B957" t="s">
        <v>1940</v>
      </c>
      <c r="C957" s="1" t="s">
        <v>1941</v>
      </c>
      <c r="D957">
        <v>700</v>
      </c>
      <c r="E957">
        <v>7763</v>
      </c>
      <c r="F957">
        <f t="shared" si="58"/>
        <v>1109</v>
      </c>
      <c r="G957" t="s">
        <v>20</v>
      </c>
      <c r="H957">
        <v>80</v>
      </c>
      <c r="I957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7">
        <f t="shared" si="56"/>
        <v>41238.25</v>
      </c>
      <c r="O957" s="8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s="4" t="str">
        <v>plays</v>
      </c>
    </row>
    <row r="958" spans="1:20" ht="18" x14ac:dyDescent="0.45">
      <c r="A958">
        <v>956</v>
      </c>
      <c r="B958" t="s">
        <v>1942</v>
      </c>
      <c r="C958" s="1" t="s">
        <v>1943</v>
      </c>
      <c r="D958">
        <v>187600</v>
      </c>
      <c r="E958">
        <v>35698</v>
      </c>
      <c r="F958">
        <f t="shared" si="58"/>
        <v>19</v>
      </c>
      <c r="G958" t="s">
        <v>14</v>
      </c>
      <c r="H958">
        <v>830</v>
      </c>
      <c r="I958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7">
        <f t="shared" si="56"/>
        <v>42360.25</v>
      </c>
      <c r="O958" s="8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s="4" t="str">
        <v>science fiction</v>
      </c>
    </row>
    <row r="959" spans="1:20" ht="18" x14ac:dyDescent="0.45">
      <c r="A959">
        <v>957</v>
      </c>
      <c r="B959" t="s">
        <v>1944</v>
      </c>
      <c r="C959" s="1" t="s">
        <v>1945</v>
      </c>
      <c r="D959">
        <v>9800</v>
      </c>
      <c r="E959">
        <v>12434</v>
      </c>
      <c r="F959">
        <f t="shared" si="58"/>
        <v>127</v>
      </c>
      <c r="G959" t="s">
        <v>20</v>
      </c>
      <c r="H959">
        <v>131</v>
      </c>
      <c r="I959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7">
        <f t="shared" si="56"/>
        <v>40955.25</v>
      </c>
      <c r="O959" s="8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s="4" t="str">
        <v>plays</v>
      </c>
    </row>
    <row r="960" spans="1:20" ht="33" x14ac:dyDescent="0.45">
      <c r="A960">
        <v>958</v>
      </c>
      <c r="B960" t="s">
        <v>1946</v>
      </c>
      <c r="C960" s="1" t="s">
        <v>1947</v>
      </c>
      <c r="D960">
        <v>1100</v>
      </c>
      <c r="E960">
        <v>8081</v>
      </c>
      <c r="F960">
        <f t="shared" si="58"/>
        <v>735</v>
      </c>
      <c r="G960" t="s">
        <v>20</v>
      </c>
      <c r="H960">
        <v>112</v>
      </c>
      <c r="I960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7">
        <f t="shared" si="56"/>
        <v>40350.208333333336</v>
      </c>
      <c r="O960" s="8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s="4" t="str">
        <v>animation</v>
      </c>
    </row>
    <row r="961" spans="1:20" ht="18" x14ac:dyDescent="0.45">
      <c r="A961">
        <v>959</v>
      </c>
      <c r="B961" t="s">
        <v>1948</v>
      </c>
      <c r="C961" s="1" t="s">
        <v>1949</v>
      </c>
      <c r="D961">
        <v>145000</v>
      </c>
      <c r="E961">
        <v>6631</v>
      </c>
      <c r="F961">
        <f t="shared" si="58"/>
        <v>5</v>
      </c>
      <c r="G961" t="s">
        <v>14</v>
      </c>
      <c r="H961">
        <v>130</v>
      </c>
      <c r="I961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7">
        <f t="shared" si="56"/>
        <v>40357.208333333336</v>
      </c>
      <c r="O961" s="8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s="4" t="str">
        <v>translations</v>
      </c>
    </row>
    <row r="962" spans="1:20" ht="18" x14ac:dyDescent="0.45">
      <c r="A962">
        <v>960</v>
      </c>
      <c r="B962" t="s">
        <v>1950</v>
      </c>
      <c r="C962" s="1" t="s">
        <v>1951</v>
      </c>
      <c r="D962">
        <v>5500</v>
      </c>
      <c r="E962">
        <v>4678</v>
      </c>
      <c r="F962">
        <f t="shared" si="58"/>
        <v>85</v>
      </c>
      <c r="G962" t="s">
        <v>14</v>
      </c>
      <c r="H962">
        <v>55</v>
      </c>
      <c r="I962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7">
        <f t="shared" ref="N962:N1001" si="60">(((L962/60)/60)/24)+DATE(1970,1,1)</f>
        <v>42408.25</v>
      </c>
      <c r="O962" s="8">
        <f t="shared" ref="O962:O1001" si="61">(((M962/60)/60)/24)+DATE(1970,1,1)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s="4" t="str">
        <v>web</v>
      </c>
    </row>
    <row r="963" spans="1:20" ht="33" x14ac:dyDescent="0.45">
      <c r="A963">
        <v>961</v>
      </c>
      <c r="B963" t="s">
        <v>1952</v>
      </c>
      <c r="C963" s="1" t="s">
        <v>1953</v>
      </c>
      <c r="D963">
        <v>5700</v>
      </c>
      <c r="E963">
        <v>6800</v>
      </c>
      <c r="F963">
        <f t="shared" ref="F963:F1001" si="62">ROUND(E963/D963*100,0)</f>
        <v>119</v>
      </c>
      <c r="G963" t="s">
        <v>20</v>
      </c>
      <c r="H963">
        <v>155</v>
      </c>
      <c r="I963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7">
        <f t="shared" si="60"/>
        <v>40591.25</v>
      </c>
      <c r="O963" s="8">
        <f t="shared" si="61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s="4" t="str">
        <v>translations</v>
      </c>
    </row>
    <row r="964" spans="1:20" ht="18" x14ac:dyDescent="0.45">
      <c r="A964">
        <v>962</v>
      </c>
      <c r="B964" t="s">
        <v>1954</v>
      </c>
      <c r="C964" s="1" t="s">
        <v>1955</v>
      </c>
      <c r="D964">
        <v>3600</v>
      </c>
      <c r="E964">
        <v>10657</v>
      </c>
      <c r="F964">
        <f t="shared" si="62"/>
        <v>296</v>
      </c>
      <c r="G964" t="s">
        <v>20</v>
      </c>
      <c r="H964">
        <v>266</v>
      </c>
      <c r="I964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7">
        <f t="shared" si="60"/>
        <v>41592.25</v>
      </c>
      <c r="O964" s="8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s="4" t="str">
        <v>food trucks</v>
      </c>
    </row>
    <row r="965" spans="1:20" ht="18" x14ac:dyDescent="0.45">
      <c r="A965">
        <v>963</v>
      </c>
      <c r="B965" t="s">
        <v>1956</v>
      </c>
      <c r="C965" s="1" t="s">
        <v>1957</v>
      </c>
      <c r="D965">
        <v>5900</v>
      </c>
      <c r="E965">
        <v>4997</v>
      </c>
      <c r="F965">
        <f t="shared" si="62"/>
        <v>85</v>
      </c>
      <c r="G965" t="s">
        <v>14</v>
      </c>
      <c r="H965">
        <v>114</v>
      </c>
      <c r="I965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7">
        <f t="shared" si="60"/>
        <v>40607.25</v>
      </c>
      <c r="O965" s="8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s="4" t="str">
        <v>photography books</v>
      </c>
    </row>
    <row r="966" spans="1:20" ht="18" x14ac:dyDescent="0.45">
      <c r="A966">
        <v>964</v>
      </c>
      <c r="B966" t="s">
        <v>1958</v>
      </c>
      <c r="C966" s="1" t="s">
        <v>1959</v>
      </c>
      <c r="D966">
        <v>3700</v>
      </c>
      <c r="E966">
        <v>13164</v>
      </c>
      <c r="F966">
        <f t="shared" si="62"/>
        <v>356</v>
      </c>
      <c r="G966" t="s">
        <v>20</v>
      </c>
      <c r="H966">
        <v>155</v>
      </c>
      <c r="I966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7">
        <f t="shared" si="60"/>
        <v>42135.208333333328</v>
      </c>
      <c r="O966" s="8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s="4" t="str">
        <v>plays</v>
      </c>
    </row>
    <row r="967" spans="1:20" ht="18" x14ac:dyDescent="0.45">
      <c r="A967">
        <v>965</v>
      </c>
      <c r="B967" t="s">
        <v>1960</v>
      </c>
      <c r="C967" s="1" t="s">
        <v>1961</v>
      </c>
      <c r="D967">
        <v>2200</v>
      </c>
      <c r="E967">
        <v>8501</v>
      </c>
      <c r="F967">
        <f t="shared" si="62"/>
        <v>386</v>
      </c>
      <c r="G967" t="s">
        <v>20</v>
      </c>
      <c r="H967">
        <v>207</v>
      </c>
      <c r="I967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7">
        <f t="shared" si="60"/>
        <v>40203.25</v>
      </c>
      <c r="O967" s="8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s="4" t="str">
        <v>rock</v>
      </c>
    </row>
    <row r="968" spans="1:20" ht="18" x14ac:dyDescent="0.45">
      <c r="A968">
        <v>966</v>
      </c>
      <c r="B968" t="s">
        <v>878</v>
      </c>
      <c r="C968" s="1" t="s">
        <v>1962</v>
      </c>
      <c r="D968">
        <v>1700</v>
      </c>
      <c r="E968">
        <v>13468</v>
      </c>
      <c r="F968">
        <f t="shared" si="62"/>
        <v>792</v>
      </c>
      <c r="G968" t="s">
        <v>20</v>
      </c>
      <c r="H968">
        <v>245</v>
      </c>
      <c r="I968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7">
        <f t="shared" si="60"/>
        <v>42901.208333333328</v>
      </c>
      <c r="O968" s="8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s="4" t="str">
        <v>plays</v>
      </c>
    </row>
    <row r="969" spans="1:20" ht="18" x14ac:dyDescent="0.45">
      <c r="A969">
        <v>967</v>
      </c>
      <c r="B969" t="s">
        <v>1963</v>
      </c>
      <c r="C969" s="1" t="s">
        <v>1964</v>
      </c>
      <c r="D969">
        <v>88400</v>
      </c>
      <c r="E969">
        <v>121138</v>
      </c>
      <c r="F969">
        <f t="shared" si="62"/>
        <v>137</v>
      </c>
      <c r="G969" t="s">
        <v>20</v>
      </c>
      <c r="H969">
        <v>1573</v>
      </c>
      <c r="I969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7">
        <f t="shared" si="60"/>
        <v>41005.208333333336</v>
      </c>
      <c r="O969" s="8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s="4" t="str">
        <v>world music</v>
      </c>
    </row>
    <row r="970" spans="1:20" ht="33" x14ac:dyDescent="0.45">
      <c r="A970">
        <v>968</v>
      </c>
      <c r="B970" t="s">
        <v>1965</v>
      </c>
      <c r="C970" s="1" t="s">
        <v>1966</v>
      </c>
      <c r="D970">
        <v>2400</v>
      </c>
      <c r="E970">
        <v>8117</v>
      </c>
      <c r="F970">
        <f t="shared" si="62"/>
        <v>338</v>
      </c>
      <c r="G970" t="s">
        <v>20</v>
      </c>
      <c r="H970">
        <v>114</v>
      </c>
      <c r="I970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7">
        <f t="shared" si="60"/>
        <v>40544.25</v>
      </c>
      <c r="O970" s="8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s="4" t="str">
        <v>food trucks</v>
      </c>
    </row>
    <row r="971" spans="1:20" ht="18" x14ac:dyDescent="0.45">
      <c r="A971">
        <v>969</v>
      </c>
      <c r="B971" t="s">
        <v>1967</v>
      </c>
      <c r="C971" s="1" t="s">
        <v>1968</v>
      </c>
      <c r="D971">
        <v>7900</v>
      </c>
      <c r="E971">
        <v>8550</v>
      </c>
      <c r="F971">
        <f t="shared" si="62"/>
        <v>108</v>
      </c>
      <c r="G971" t="s">
        <v>20</v>
      </c>
      <c r="H971">
        <v>93</v>
      </c>
      <c r="I971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7">
        <f t="shared" si="60"/>
        <v>43821.25</v>
      </c>
      <c r="O971" s="8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s="4" t="str">
        <v>plays</v>
      </c>
    </row>
    <row r="972" spans="1:20" ht="33" x14ac:dyDescent="0.45">
      <c r="A972">
        <v>970</v>
      </c>
      <c r="B972" t="s">
        <v>1969</v>
      </c>
      <c r="C972" s="1" t="s">
        <v>1970</v>
      </c>
      <c r="D972">
        <v>94900</v>
      </c>
      <c r="E972">
        <v>57659</v>
      </c>
      <c r="F972">
        <f t="shared" si="62"/>
        <v>61</v>
      </c>
      <c r="G972" t="s">
        <v>14</v>
      </c>
      <c r="H972">
        <v>594</v>
      </c>
      <c r="I972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7">
        <f t="shared" si="60"/>
        <v>40672.208333333336</v>
      </c>
      <c r="O972" s="8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s="4" t="str">
        <v>plays</v>
      </c>
    </row>
    <row r="973" spans="1:20" ht="18" x14ac:dyDescent="0.45">
      <c r="A973">
        <v>971</v>
      </c>
      <c r="B973" t="s">
        <v>1971</v>
      </c>
      <c r="C973" s="1" t="s">
        <v>1972</v>
      </c>
      <c r="D973">
        <v>5100</v>
      </c>
      <c r="E973">
        <v>1414</v>
      </c>
      <c r="F973">
        <f t="shared" si="62"/>
        <v>28</v>
      </c>
      <c r="G973" t="s">
        <v>14</v>
      </c>
      <c r="H973">
        <v>24</v>
      </c>
      <c r="I973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7">
        <f t="shared" si="60"/>
        <v>41555.208333333336</v>
      </c>
      <c r="O973" s="8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s="4" t="str">
        <v>television</v>
      </c>
    </row>
    <row r="974" spans="1:20" ht="33" x14ac:dyDescent="0.45">
      <c r="A974">
        <v>972</v>
      </c>
      <c r="B974" t="s">
        <v>1973</v>
      </c>
      <c r="C974" s="1" t="s">
        <v>1974</v>
      </c>
      <c r="D974">
        <v>42700</v>
      </c>
      <c r="E974">
        <v>97524</v>
      </c>
      <c r="F974">
        <f t="shared" si="62"/>
        <v>228</v>
      </c>
      <c r="G974" t="s">
        <v>20</v>
      </c>
      <c r="H974">
        <v>1681</v>
      </c>
      <c r="I974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7">
        <f t="shared" si="60"/>
        <v>41792.208333333336</v>
      </c>
      <c r="O974" s="8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s="4" t="str">
        <v>web</v>
      </c>
    </row>
    <row r="975" spans="1:20" ht="18" x14ac:dyDescent="0.45">
      <c r="A975">
        <v>973</v>
      </c>
      <c r="B975" t="s">
        <v>1975</v>
      </c>
      <c r="C975" s="1" t="s">
        <v>1976</v>
      </c>
      <c r="D975">
        <v>121100</v>
      </c>
      <c r="E975">
        <v>26176</v>
      </c>
      <c r="F975">
        <f t="shared" si="62"/>
        <v>22</v>
      </c>
      <c r="G975" t="s">
        <v>14</v>
      </c>
      <c r="H975">
        <v>252</v>
      </c>
      <c r="I975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7">
        <f t="shared" si="60"/>
        <v>40522.25</v>
      </c>
      <c r="O975" s="8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s="4" t="str">
        <v>plays</v>
      </c>
    </row>
    <row r="976" spans="1:20" ht="18" x14ac:dyDescent="0.45">
      <c r="A976">
        <v>974</v>
      </c>
      <c r="B976" t="s">
        <v>1977</v>
      </c>
      <c r="C976" s="1" t="s">
        <v>1978</v>
      </c>
      <c r="D976">
        <v>800</v>
      </c>
      <c r="E976">
        <v>2991</v>
      </c>
      <c r="F976">
        <f t="shared" si="62"/>
        <v>374</v>
      </c>
      <c r="G976" t="s">
        <v>20</v>
      </c>
      <c r="H976">
        <v>32</v>
      </c>
      <c r="I976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7">
        <f t="shared" si="60"/>
        <v>41412.208333333336</v>
      </c>
      <c r="O976" s="8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s="4" t="str">
        <v>indie rock</v>
      </c>
    </row>
    <row r="977" spans="1:20" ht="18" x14ac:dyDescent="0.45">
      <c r="A977">
        <v>975</v>
      </c>
      <c r="B977" t="s">
        <v>1979</v>
      </c>
      <c r="C977" s="1" t="s">
        <v>1980</v>
      </c>
      <c r="D977">
        <v>5400</v>
      </c>
      <c r="E977">
        <v>8366</v>
      </c>
      <c r="F977">
        <f t="shared" si="62"/>
        <v>155</v>
      </c>
      <c r="G977" t="s">
        <v>20</v>
      </c>
      <c r="H977">
        <v>135</v>
      </c>
      <c r="I977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7">
        <f t="shared" si="60"/>
        <v>42337.25</v>
      </c>
      <c r="O977" s="8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s="4" t="str">
        <v>plays</v>
      </c>
    </row>
    <row r="978" spans="1:20" ht="33" x14ac:dyDescent="0.45">
      <c r="A978">
        <v>976</v>
      </c>
      <c r="B978" t="s">
        <v>1981</v>
      </c>
      <c r="C978" s="1" t="s">
        <v>1982</v>
      </c>
      <c r="D978">
        <v>4000</v>
      </c>
      <c r="E978">
        <v>12886</v>
      </c>
      <c r="F978">
        <f t="shared" si="62"/>
        <v>322</v>
      </c>
      <c r="G978" t="s">
        <v>20</v>
      </c>
      <c r="H978">
        <v>140</v>
      </c>
      <c r="I978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7">
        <f t="shared" si="60"/>
        <v>40571.25</v>
      </c>
      <c r="O978" s="8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s="4" t="str">
        <v>plays</v>
      </c>
    </row>
    <row r="979" spans="1:20" ht="18" x14ac:dyDescent="0.45">
      <c r="A979">
        <v>977</v>
      </c>
      <c r="B979" t="s">
        <v>1258</v>
      </c>
      <c r="C979" s="1" t="s">
        <v>1983</v>
      </c>
      <c r="D979">
        <v>7000</v>
      </c>
      <c r="E979">
        <v>5177</v>
      </c>
      <c r="F979">
        <f t="shared" si="62"/>
        <v>74</v>
      </c>
      <c r="G979" t="s">
        <v>14</v>
      </c>
      <c r="H979">
        <v>67</v>
      </c>
      <c r="I979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7">
        <f t="shared" si="60"/>
        <v>43138.25</v>
      </c>
      <c r="O979" s="8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s="4" t="str">
        <v>food trucks</v>
      </c>
    </row>
    <row r="980" spans="1:20" ht="18" x14ac:dyDescent="0.45">
      <c r="A980">
        <v>978</v>
      </c>
      <c r="B980" t="s">
        <v>1984</v>
      </c>
      <c r="C980" s="1" t="s">
        <v>1985</v>
      </c>
      <c r="D980">
        <v>1000</v>
      </c>
      <c r="E980">
        <v>8641</v>
      </c>
      <c r="F980">
        <f t="shared" si="62"/>
        <v>864</v>
      </c>
      <c r="G980" t="s">
        <v>20</v>
      </c>
      <c r="H980">
        <v>92</v>
      </c>
      <c r="I980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7">
        <f t="shared" si="60"/>
        <v>42686.25</v>
      </c>
      <c r="O980" s="8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s="4" t="str">
        <v>video games</v>
      </c>
    </row>
    <row r="981" spans="1:20" ht="18" x14ac:dyDescent="0.45">
      <c r="A981">
        <v>979</v>
      </c>
      <c r="B981" t="s">
        <v>1986</v>
      </c>
      <c r="C981" s="1" t="s">
        <v>1987</v>
      </c>
      <c r="D981">
        <v>60200</v>
      </c>
      <c r="E981">
        <v>86244</v>
      </c>
      <c r="F981">
        <f t="shared" si="62"/>
        <v>143</v>
      </c>
      <c r="G981" t="s">
        <v>20</v>
      </c>
      <c r="H981">
        <v>1015</v>
      </c>
      <c r="I981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7">
        <f t="shared" si="60"/>
        <v>42078.208333333328</v>
      </c>
      <c r="O981" s="8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s="4" t="str">
        <v>plays</v>
      </c>
    </row>
    <row r="982" spans="1:20" ht="18" x14ac:dyDescent="0.45">
      <c r="A982">
        <v>980</v>
      </c>
      <c r="B982" t="s">
        <v>1988</v>
      </c>
      <c r="C982" s="1" t="s">
        <v>1989</v>
      </c>
      <c r="D982">
        <v>195200</v>
      </c>
      <c r="E982">
        <v>78630</v>
      </c>
      <c r="F982">
        <f t="shared" si="62"/>
        <v>40</v>
      </c>
      <c r="G982" t="s">
        <v>14</v>
      </c>
      <c r="H982">
        <v>742</v>
      </c>
      <c r="I982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7">
        <f t="shared" si="60"/>
        <v>42307.208333333328</v>
      </c>
      <c r="O982" s="8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s="4" t="str">
        <v>nonfiction</v>
      </c>
    </row>
    <row r="983" spans="1:20" ht="18" x14ac:dyDescent="0.45">
      <c r="A983">
        <v>981</v>
      </c>
      <c r="B983" t="s">
        <v>1990</v>
      </c>
      <c r="C983" s="1" t="s">
        <v>1991</v>
      </c>
      <c r="D983">
        <v>6700</v>
      </c>
      <c r="E983">
        <v>11941</v>
      </c>
      <c r="F983">
        <f t="shared" si="62"/>
        <v>178</v>
      </c>
      <c r="G983" t="s">
        <v>20</v>
      </c>
      <c r="H983">
        <v>323</v>
      </c>
      <c r="I983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7">
        <f t="shared" si="60"/>
        <v>43094.25</v>
      </c>
      <c r="O983" s="8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s="4" t="str">
        <v>web</v>
      </c>
    </row>
    <row r="984" spans="1:20" ht="18" x14ac:dyDescent="0.45">
      <c r="A984">
        <v>982</v>
      </c>
      <c r="B984" t="s">
        <v>1992</v>
      </c>
      <c r="C984" s="1" t="s">
        <v>1993</v>
      </c>
      <c r="D984">
        <v>7200</v>
      </c>
      <c r="E984">
        <v>6115</v>
      </c>
      <c r="F984">
        <f t="shared" si="62"/>
        <v>85</v>
      </c>
      <c r="G984" t="s">
        <v>14</v>
      </c>
      <c r="H984">
        <v>75</v>
      </c>
      <c r="I984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7">
        <f t="shared" si="60"/>
        <v>40743.208333333336</v>
      </c>
      <c r="O984" s="8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s="4" t="str">
        <v>documentary</v>
      </c>
    </row>
    <row r="985" spans="1:20" ht="18" x14ac:dyDescent="0.45">
      <c r="A985">
        <v>983</v>
      </c>
      <c r="B985" t="s">
        <v>1994</v>
      </c>
      <c r="C985" s="1" t="s">
        <v>1995</v>
      </c>
      <c r="D985">
        <v>129100</v>
      </c>
      <c r="E985">
        <v>188404</v>
      </c>
      <c r="F985">
        <f t="shared" si="62"/>
        <v>146</v>
      </c>
      <c r="G985" t="s">
        <v>20</v>
      </c>
      <c r="H985">
        <v>2326</v>
      </c>
      <c r="I985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7">
        <f t="shared" si="60"/>
        <v>43681.208333333328</v>
      </c>
      <c r="O985" s="8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s="4" t="str">
        <v>documentary</v>
      </c>
    </row>
    <row r="986" spans="1:20" ht="33" x14ac:dyDescent="0.45">
      <c r="A986">
        <v>984</v>
      </c>
      <c r="B986" t="s">
        <v>1996</v>
      </c>
      <c r="C986" s="1" t="s">
        <v>1997</v>
      </c>
      <c r="D986">
        <v>6500</v>
      </c>
      <c r="E986">
        <v>9910</v>
      </c>
      <c r="F986">
        <f t="shared" si="62"/>
        <v>152</v>
      </c>
      <c r="G986" t="s">
        <v>20</v>
      </c>
      <c r="H986">
        <v>381</v>
      </c>
      <c r="I986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7">
        <f t="shared" si="60"/>
        <v>43716.208333333328</v>
      </c>
      <c r="O986" s="8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s="4" t="str">
        <v>plays</v>
      </c>
    </row>
    <row r="987" spans="1:20" ht="18" x14ac:dyDescent="0.45">
      <c r="A987">
        <v>985</v>
      </c>
      <c r="B987" t="s">
        <v>1998</v>
      </c>
      <c r="C987" s="1" t="s">
        <v>1999</v>
      </c>
      <c r="D987">
        <v>170600</v>
      </c>
      <c r="E987">
        <v>114523</v>
      </c>
      <c r="F987">
        <f t="shared" si="62"/>
        <v>67</v>
      </c>
      <c r="G987" t="s">
        <v>14</v>
      </c>
      <c r="H987">
        <v>4405</v>
      </c>
      <c r="I987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7">
        <f t="shared" si="60"/>
        <v>41614.25</v>
      </c>
      <c r="O987" s="8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s="4" t="str">
        <v>rock</v>
      </c>
    </row>
    <row r="988" spans="1:20" ht="33" x14ac:dyDescent="0.45">
      <c r="A988">
        <v>986</v>
      </c>
      <c r="B988" t="s">
        <v>2000</v>
      </c>
      <c r="C988" s="1" t="s">
        <v>2001</v>
      </c>
      <c r="D988">
        <v>7800</v>
      </c>
      <c r="E988">
        <v>3144</v>
      </c>
      <c r="F988">
        <f t="shared" si="62"/>
        <v>40</v>
      </c>
      <c r="G988" t="s">
        <v>14</v>
      </c>
      <c r="H988">
        <v>92</v>
      </c>
      <c r="I988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7">
        <f t="shared" si="60"/>
        <v>40638.208333333336</v>
      </c>
      <c r="O988" s="8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s="4" t="str">
        <v>rock</v>
      </c>
    </row>
    <row r="989" spans="1:20" ht="18" x14ac:dyDescent="0.45">
      <c r="A989">
        <v>987</v>
      </c>
      <c r="B989" t="s">
        <v>2002</v>
      </c>
      <c r="C989" s="1" t="s">
        <v>2003</v>
      </c>
      <c r="D989">
        <v>6200</v>
      </c>
      <c r="E989">
        <v>13441</v>
      </c>
      <c r="F989">
        <f t="shared" si="62"/>
        <v>217</v>
      </c>
      <c r="G989" t="s">
        <v>20</v>
      </c>
      <c r="H989">
        <v>480</v>
      </c>
      <c r="I989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7">
        <f t="shared" si="60"/>
        <v>42852.208333333328</v>
      </c>
      <c r="O989" s="8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s="4" t="str">
        <v>documentary</v>
      </c>
    </row>
    <row r="990" spans="1:20" ht="18" x14ac:dyDescent="0.45">
      <c r="A990">
        <v>988</v>
      </c>
      <c r="B990" t="s">
        <v>2004</v>
      </c>
      <c r="C990" s="1" t="s">
        <v>2005</v>
      </c>
      <c r="D990">
        <v>9400</v>
      </c>
      <c r="E990">
        <v>4899</v>
      </c>
      <c r="F990">
        <f t="shared" si="62"/>
        <v>52</v>
      </c>
      <c r="G990" t="s">
        <v>14</v>
      </c>
      <c r="H990">
        <v>64</v>
      </c>
      <c r="I990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7">
        <f t="shared" si="60"/>
        <v>42686.25</v>
      </c>
      <c r="O990" s="8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s="4" t="str">
        <v>radio &amp; podcasts</v>
      </c>
    </row>
    <row r="991" spans="1:20" ht="18" x14ac:dyDescent="0.45">
      <c r="A991">
        <v>989</v>
      </c>
      <c r="B991" t="s">
        <v>2006</v>
      </c>
      <c r="C991" s="1" t="s">
        <v>2007</v>
      </c>
      <c r="D991">
        <v>2400</v>
      </c>
      <c r="E991">
        <v>11990</v>
      </c>
      <c r="F991">
        <f t="shared" si="62"/>
        <v>500</v>
      </c>
      <c r="G991" t="s">
        <v>20</v>
      </c>
      <c r="H991">
        <v>226</v>
      </c>
      <c r="I991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7">
        <f t="shared" si="60"/>
        <v>43571.208333333328</v>
      </c>
      <c r="O991" s="8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s="4" t="str">
        <v>translations</v>
      </c>
    </row>
    <row r="992" spans="1:20" ht="18" x14ac:dyDescent="0.45">
      <c r="A992">
        <v>990</v>
      </c>
      <c r="B992" t="s">
        <v>2008</v>
      </c>
      <c r="C992" s="1" t="s">
        <v>2009</v>
      </c>
      <c r="D992">
        <v>7800</v>
      </c>
      <c r="E992">
        <v>6839</v>
      </c>
      <c r="F992">
        <f t="shared" si="62"/>
        <v>88</v>
      </c>
      <c r="G992" t="s">
        <v>14</v>
      </c>
      <c r="H992">
        <v>64</v>
      </c>
      <c r="I992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7">
        <f t="shared" si="60"/>
        <v>42432.25</v>
      </c>
      <c r="O992" s="8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s="4" t="str">
        <v>drama</v>
      </c>
    </row>
    <row r="993" spans="1:20" ht="18" x14ac:dyDescent="0.45">
      <c r="A993">
        <v>991</v>
      </c>
      <c r="B993" t="s">
        <v>1080</v>
      </c>
      <c r="C993" s="1" t="s">
        <v>2010</v>
      </c>
      <c r="D993">
        <v>9800</v>
      </c>
      <c r="E993">
        <v>11091</v>
      </c>
      <c r="F993">
        <f t="shared" si="62"/>
        <v>113</v>
      </c>
      <c r="G993" t="s">
        <v>20</v>
      </c>
      <c r="H993">
        <v>241</v>
      </c>
      <c r="I993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7">
        <f t="shared" si="60"/>
        <v>41907.208333333336</v>
      </c>
      <c r="O993" s="8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s="4" t="str">
        <v>rock</v>
      </c>
    </row>
    <row r="994" spans="1:20" ht="18" x14ac:dyDescent="0.45">
      <c r="A994">
        <v>992</v>
      </c>
      <c r="B994" t="s">
        <v>2011</v>
      </c>
      <c r="C994" s="1" t="s">
        <v>2012</v>
      </c>
      <c r="D994">
        <v>3100</v>
      </c>
      <c r="E994">
        <v>13223</v>
      </c>
      <c r="F994">
        <f t="shared" si="62"/>
        <v>427</v>
      </c>
      <c r="G994" t="s">
        <v>20</v>
      </c>
      <c r="H994">
        <v>132</v>
      </c>
      <c r="I994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7">
        <f t="shared" si="60"/>
        <v>43227.208333333328</v>
      </c>
      <c r="O994" s="8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s="4" t="str">
        <v>drama</v>
      </c>
    </row>
    <row r="995" spans="1:20" ht="18" x14ac:dyDescent="0.45">
      <c r="A995">
        <v>993</v>
      </c>
      <c r="B995" t="s">
        <v>2013</v>
      </c>
      <c r="C995" s="1" t="s">
        <v>2014</v>
      </c>
      <c r="D995">
        <v>9800</v>
      </c>
      <c r="E995">
        <v>7608</v>
      </c>
      <c r="F995">
        <f t="shared" si="62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7">
        <f t="shared" si="60"/>
        <v>42362.25</v>
      </c>
      <c r="O995" s="8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s="4" t="str">
        <v>photography books</v>
      </c>
    </row>
    <row r="996" spans="1:20" ht="18" x14ac:dyDescent="0.45">
      <c r="A996">
        <v>994</v>
      </c>
      <c r="B996" t="s">
        <v>2015</v>
      </c>
      <c r="C996" s="1" t="s">
        <v>2016</v>
      </c>
      <c r="D996">
        <v>141100</v>
      </c>
      <c r="E996">
        <v>74073</v>
      </c>
      <c r="F996">
        <f t="shared" si="62"/>
        <v>52</v>
      </c>
      <c r="G996" t="s">
        <v>14</v>
      </c>
      <c r="H996">
        <v>842</v>
      </c>
      <c r="I996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7">
        <f t="shared" si="60"/>
        <v>41929.208333333336</v>
      </c>
      <c r="O996" s="8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s="4" t="str">
        <v>translations</v>
      </c>
    </row>
    <row r="997" spans="1:20" ht="18" x14ac:dyDescent="0.45">
      <c r="A997">
        <v>995</v>
      </c>
      <c r="B997" t="s">
        <v>2017</v>
      </c>
      <c r="C997" s="1" t="s">
        <v>2018</v>
      </c>
      <c r="D997">
        <v>97300</v>
      </c>
      <c r="E997">
        <v>153216</v>
      </c>
      <c r="F997">
        <f t="shared" si="62"/>
        <v>157</v>
      </c>
      <c r="G997" t="s">
        <v>20</v>
      </c>
      <c r="H997">
        <v>2043</v>
      </c>
      <c r="I997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7">
        <f t="shared" si="60"/>
        <v>43408.208333333328</v>
      </c>
      <c r="O997" s="8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s="4" t="str">
        <v>food trucks</v>
      </c>
    </row>
    <row r="998" spans="1:20" ht="33" x14ac:dyDescent="0.45">
      <c r="A998">
        <v>996</v>
      </c>
      <c r="B998" t="s">
        <v>2019</v>
      </c>
      <c r="C998" s="1" t="s">
        <v>2020</v>
      </c>
      <c r="D998">
        <v>6600</v>
      </c>
      <c r="E998">
        <v>4814</v>
      </c>
      <c r="F998">
        <f t="shared" si="62"/>
        <v>73</v>
      </c>
      <c r="G998" t="s">
        <v>14</v>
      </c>
      <c r="H998">
        <v>112</v>
      </c>
      <c r="I998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7">
        <f t="shared" si="60"/>
        <v>41276.25</v>
      </c>
      <c r="O998" s="8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s="4" t="str">
        <v>plays</v>
      </c>
    </row>
    <row r="999" spans="1:20" ht="18" x14ac:dyDescent="0.45">
      <c r="A999">
        <v>997</v>
      </c>
      <c r="B999" t="s">
        <v>2021</v>
      </c>
      <c r="C999" s="1" t="s">
        <v>2022</v>
      </c>
      <c r="D999">
        <v>7600</v>
      </c>
      <c r="E999">
        <v>4603</v>
      </c>
      <c r="F999">
        <f t="shared" si="62"/>
        <v>61</v>
      </c>
      <c r="G999" t="s">
        <v>74</v>
      </c>
      <c r="H999">
        <v>139</v>
      </c>
      <c r="I999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7">
        <f t="shared" si="60"/>
        <v>41659.25</v>
      </c>
      <c r="O999" s="8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s="4" t="str">
        <v>plays</v>
      </c>
    </row>
    <row r="1000" spans="1:20" ht="18" x14ac:dyDescent="0.45">
      <c r="A1000">
        <v>998</v>
      </c>
      <c r="B1000" t="s">
        <v>2023</v>
      </c>
      <c r="C1000" s="1" t="s">
        <v>2024</v>
      </c>
      <c r="D1000">
        <v>66600</v>
      </c>
      <c r="E1000">
        <v>37823</v>
      </c>
      <c r="F1000">
        <f t="shared" si="62"/>
        <v>57</v>
      </c>
      <c r="G1000" t="s">
        <v>14</v>
      </c>
      <c r="H1000">
        <v>374</v>
      </c>
      <c r="I1000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7">
        <f t="shared" si="60"/>
        <v>40220.25</v>
      </c>
      <c r="O1000" s="8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s="4" t="str">
        <v>indie rock</v>
      </c>
    </row>
    <row r="1001" spans="1:20" ht="18" x14ac:dyDescent="0.45">
      <c r="A1001">
        <v>999</v>
      </c>
      <c r="B1001" t="s">
        <v>2025</v>
      </c>
      <c r="C1001" s="1" t="s">
        <v>2026</v>
      </c>
      <c r="D1001">
        <v>111100</v>
      </c>
      <c r="E1001">
        <v>62819</v>
      </c>
      <c r="F1001">
        <f t="shared" si="62"/>
        <v>57</v>
      </c>
      <c r="G1001" t="s">
        <v>74</v>
      </c>
      <c r="H1001">
        <v>1122</v>
      </c>
      <c r="I1001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7">
        <f t="shared" si="60"/>
        <v>42550.208333333328</v>
      </c>
      <c r="O1001" s="8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s="4" t="str"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conditionalFormatting sqref="G1:G1048576">
    <cfRule type="cellIs" dxfId="19" priority="2" operator="equal">
      <formula>"live"</formula>
    </cfRule>
    <cfRule type="cellIs" dxfId="18" priority="3" operator="equal">
      <formula>"canceled"</formula>
    </cfRule>
    <cfRule type="cellIs" dxfId="17" priority="4" operator="equal">
      <formula>"successful"</formula>
    </cfRule>
    <cfRule type="cellIs" dxfId="16" priority="5" operator="equal">
      <formula>"failed"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9DDF-B2D5-4677-B7A6-AEB3A3C76530}">
  <sheetPr codeName="Sheet2"/>
  <dimension ref="A2:F15"/>
  <sheetViews>
    <sheetView workbookViewId="0"/>
  </sheetViews>
  <sheetFormatPr defaultRowHeight="15.6" x14ac:dyDescent="0.3"/>
  <cols>
    <col min="1" max="1" width="24.0976562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2" spans="1:6" x14ac:dyDescent="0.3">
      <c r="A2" s="5" t="s">
        <v>6</v>
      </c>
      <c r="B2" t="s">
        <v>2035</v>
      </c>
    </row>
    <row r="4" spans="1:6" x14ac:dyDescent="0.3">
      <c r="A4" s="5" t="s">
        <v>2046</v>
      </c>
      <c r="B4" s="5" t="s">
        <v>2045</v>
      </c>
    </row>
    <row r="5" spans="1:6" x14ac:dyDescent="0.3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6" t="s">
        <v>2036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3">
      <c r="A7" s="6" t="s">
        <v>2037</v>
      </c>
      <c r="B7">
        <v>4</v>
      </c>
      <c r="C7">
        <v>20</v>
      </c>
      <c r="E7">
        <v>22</v>
      </c>
      <c r="F7">
        <v>46</v>
      </c>
    </row>
    <row r="8" spans="1:6" x14ac:dyDescent="0.3">
      <c r="A8" s="6" t="s">
        <v>2038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3">
      <c r="A9" s="6" t="s">
        <v>2039</v>
      </c>
      <c r="E9">
        <v>4</v>
      </c>
      <c r="F9">
        <v>4</v>
      </c>
    </row>
    <row r="10" spans="1:6" x14ac:dyDescent="0.3">
      <c r="A10" s="6" t="s">
        <v>2040</v>
      </c>
      <c r="B10">
        <v>10</v>
      </c>
      <c r="C10">
        <v>66</v>
      </c>
      <c r="E10">
        <v>99</v>
      </c>
      <c r="F10">
        <v>175</v>
      </c>
    </row>
    <row r="11" spans="1:6" x14ac:dyDescent="0.3">
      <c r="A11" s="6" t="s">
        <v>2041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3">
      <c r="A12" s="6" t="s">
        <v>2042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3">
      <c r="A13" s="6" t="s">
        <v>2043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3">
      <c r="A14" s="6" t="s">
        <v>2044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3">
      <c r="A15" s="6" t="s">
        <v>2034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D631-65D3-4720-A9F5-A6DFE113AA93}">
  <sheetPr codeName="Sheet3"/>
  <dimension ref="A1:F30"/>
  <sheetViews>
    <sheetView workbookViewId="0">
      <selection activeCell="I27" sqref="A1:XFD1048576"/>
    </sheetView>
  </sheetViews>
  <sheetFormatPr defaultRowHeight="15.6" x14ac:dyDescent="0.3"/>
  <cols>
    <col min="1" max="1" width="24.0976562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1.8984375" bestFit="1" customWidth="1"/>
    <col min="8" max="16" width="11.8984375" bestFit="1" customWidth="1"/>
    <col min="17" max="17" width="2.8984375" bestFit="1" customWidth="1"/>
    <col min="18" max="22" width="11.8984375" bestFit="1" customWidth="1"/>
    <col min="23" max="23" width="4.8984375" bestFit="1" customWidth="1"/>
    <col min="24" max="24" width="11.8984375" bestFit="1" customWidth="1"/>
    <col min="25" max="25" width="9.8984375" bestFit="1" customWidth="1"/>
    <col min="26" max="26" width="5.8984375" bestFit="1" customWidth="1"/>
    <col min="27" max="27" width="11.8984375" bestFit="1" customWidth="1"/>
    <col min="28" max="30" width="10.8984375" bestFit="1" customWidth="1"/>
    <col min="31" max="39" width="11.8984375" bestFit="1" customWidth="1"/>
    <col min="40" max="40" width="10.8984375" bestFit="1" customWidth="1"/>
    <col min="41" max="45" width="11.8984375" bestFit="1" customWidth="1"/>
    <col min="46" max="46" width="2.8984375" bestFit="1" customWidth="1"/>
    <col min="47" max="48" width="11.8984375" bestFit="1" customWidth="1"/>
    <col min="49" max="49" width="9.8984375" bestFit="1" customWidth="1"/>
    <col min="50" max="72" width="11.8984375" bestFit="1" customWidth="1"/>
    <col min="73" max="73" width="10.8984375" bestFit="1" customWidth="1"/>
    <col min="74" max="75" width="11.8984375" bestFit="1" customWidth="1"/>
    <col min="76" max="76" width="10.8984375" bestFit="1" customWidth="1"/>
    <col min="77" max="81" width="11.8984375" bestFit="1" customWidth="1"/>
    <col min="82" max="82" width="2.8984375" bestFit="1" customWidth="1"/>
    <col min="83" max="104" width="11.8984375" bestFit="1" customWidth="1"/>
    <col min="105" max="105" width="10.8984375" bestFit="1" customWidth="1"/>
    <col min="106" max="113" width="11.8984375" bestFit="1" customWidth="1"/>
    <col min="114" max="114" width="8.8984375" bestFit="1" customWidth="1"/>
    <col min="115" max="118" width="11.8984375" bestFit="1" customWidth="1"/>
    <col min="119" max="119" width="10.8984375" bestFit="1" customWidth="1"/>
    <col min="120" max="120" width="2.8984375" bestFit="1" customWidth="1"/>
    <col min="121" max="126" width="11.8984375" bestFit="1" customWidth="1"/>
    <col min="127" max="127" width="10.8984375" bestFit="1" customWidth="1"/>
    <col min="128" max="132" width="11.8984375" bestFit="1" customWidth="1"/>
    <col min="133" max="133" width="10.8984375" bestFit="1" customWidth="1"/>
    <col min="134" max="136" width="11.8984375" bestFit="1" customWidth="1"/>
    <col min="137" max="137" width="7.8984375" bestFit="1" customWidth="1"/>
    <col min="138" max="138" width="2.8984375" bestFit="1" customWidth="1"/>
    <col min="139" max="154" width="11.8984375" bestFit="1" customWidth="1"/>
    <col min="155" max="155" width="10.8984375" bestFit="1" customWidth="1"/>
    <col min="156" max="156" width="2.8984375" bestFit="1" customWidth="1"/>
    <col min="157" max="161" width="11.8984375" bestFit="1" customWidth="1"/>
    <col min="162" max="162" width="10.8984375" bestFit="1" customWidth="1"/>
    <col min="163" max="168" width="11.8984375" bestFit="1" customWidth="1"/>
    <col min="169" max="169" width="6.8984375" bestFit="1" customWidth="1"/>
    <col min="170" max="170" width="10.8984375" bestFit="1" customWidth="1"/>
    <col min="171" max="171" width="2.8984375" bestFit="1" customWidth="1"/>
    <col min="172" max="172" width="11.8984375" bestFit="1" customWidth="1"/>
    <col min="173" max="173" width="8.8984375" bestFit="1" customWidth="1"/>
    <col min="174" max="174" width="5.8984375" bestFit="1" customWidth="1"/>
    <col min="175" max="187" width="11.8984375" bestFit="1" customWidth="1"/>
    <col min="188" max="188" width="5.8984375" bestFit="1" customWidth="1"/>
    <col min="189" max="190" width="11.8984375" bestFit="1" customWidth="1"/>
    <col min="191" max="191" width="10.8984375" bestFit="1" customWidth="1"/>
    <col min="192" max="195" width="11.8984375" bestFit="1" customWidth="1"/>
    <col min="196" max="196" width="2.8984375" bestFit="1" customWidth="1"/>
    <col min="197" max="200" width="11.8984375" bestFit="1" customWidth="1"/>
    <col min="201" max="201" width="4.8984375" bestFit="1" customWidth="1"/>
    <col min="202" max="202" width="6.8984375" bestFit="1" customWidth="1"/>
    <col min="203" max="203" width="11.8984375" bestFit="1" customWidth="1"/>
    <col min="204" max="204" width="10.8984375" bestFit="1" customWidth="1"/>
    <col min="205" max="237" width="11.8984375" bestFit="1" customWidth="1"/>
    <col min="238" max="238" width="10.8984375" bestFit="1" customWidth="1"/>
    <col min="239" max="247" width="11.8984375" bestFit="1" customWidth="1"/>
    <col min="248" max="248" width="10.8984375" bestFit="1" customWidth="1"/>
    <col min="249" max="254" width="11.8984375" bestFit="1" customWidth="1"/>
    <col min="255" max="255" width="10.8984375" bestFit="1" customWidth="1"/>
    <col min="256" max="260" width="11.8984375" bestFit="1" customWidth="1"/>
    <col min="261" max="261" width="10.8984375" bestFit="1" customWidth="1"/>
    <col min="262" max="265" width="11.8984375" bestFit="1" customWidth="1"/>
    <col min="266" max="266" width="2.8984375" bestFit="1" customWidth="1"/>
    <col min="267" max="276" width="11.8984375" bestFit="1" customWidth="1"/>
    <col min="277" max="277" width="7.8984375" bestFit="1" customWidth="1"/>
    <col min="278" max="285" width="11.8984375" bestFit="1" customWidth="1"/>
    <col min="286" max="286" width="10.8984375" bestFit="1" customWidth="1"/>
    <col min="287" max="288" width="11.8984375" bestFit="1" customWidth="1"/>
    <col min="289" max="289" width="9.8984375" bestFit="1" customWidth="1"/>
    <col min="290" max="290" width="6.8984375" bestFit="1" customWidth="1"/>
    <col min="291" max="291" width="11.8984375" bestFit="1" customWidth="1"/>
    <col min="292" max="292" width="10.8984375" bestFit="1" customWidth="1"/>
    <col min="293" max="294" width="11.8984375" bestFit="1" customWidth="1"/>
    <col min="295" max="295" width="10.8984375" bestFit="1" customWidth="1"/>
    <col min="296" max="296" width="11.8984375" bestFit="1" customWidth="1"/>
    <col min="297" max="297" width="10.8984375" bestFit="1" customWidth="1"/>
    <col min="298" max="302" width="11.8984375" bestFit="1" customWidth="1"/>
    <col min="303" max="303" width="5.8984375" bestFit="1" customWidth="1"/>
    <col min="304" max="304" width="9.8984375" bestFit="1" customWidth="1"/>
    <col min="305" max="314" width="11.8984375" bestFit="1" customWidth="1"/>
    <col min="315" max="315" width="2.8984375" bestFit="1" customWidth="1"/>
    <col min="316" max="316" width="11.8984375" bestFit="1" customWidth="1"/>
    <col min="317" max="317" width="10.8984375" bestFit="1" customWidth="1"/>
    <col min="318" max="319" width="11.8984375" bestFit="1" customWidth="1"/>
    <col min="320" max="320" width="10.8984375" bestFit="1" customWidth="1"/>
    <col min="321" max="324" width="11.8984375" bestFit="1" customWidth="1"/>
    <col min="325" max="325" width="10.8984375" bestFit="1" customWidth="1"/>
    <col min="326" max="334" width="11.8984375" bestFit="1" customWidth="1"/>
    <col min="335" max="335" width="4.8984375" bestFit="1" customWidth="1"/>
    <col min="336" max="336" width="11.8984375" bestFit="1" customWidth="1"/>
    <col min="337" max="337" width="10.8984375" bestFit="1" customWidth="1"/>
    <col min="338" max="349" width="11.8984375" bestFit="1" customWidth="1"/>
    <col min="350" max="350" width="10.8984375" bestFit="1" customWidth="1"/>
    <col min="351" max="362" width="11.8984375" bestFit="1" customWidth="1"/>
    <col min="363" max="363" width="6.8984375" bestFit="1" customWidth="1"/>
    <col min="364" max="364" width="10.8984375" bestFit="1" customWidth="1"/>
    <col min="365" max="370" width="11.8984375" bestFit="1" customWidth="1"/>
    <col min="371" max="372" width="10.8984375" bestFit="1" customWidth="1"/>
    <col min="373" max="376" width="11.8984375" bestFit="1" customWidth="1"/>
    <col min="377" max="377" width="10.8984375" bestFit="1" customWidth="1"/>
    <col min="378" max="391" width="11.8984375" bestFit="1" customWidth="1"/>
    <col min="392" max="392" width="5.8984375" bestFit="1" customWidth="1"/>
    <col min="393" max="405" width="11.8984375" bestFit="1" customWidth="1"/>
    <col min="406" max="406" width="10.8984375" bestFit="1" customWidth="1"/>
    <col min="407" max="408" width="11.8984375" bestFit="1" customWidth="1"/>
    <col min="409" max="409" width="10.8984375" bestFit="1" customWidth="1"/>
    <col min="410" max="414" width="11.8984375" bestFit="1" customWidth="1"/>
    <col min="415" max="415" width="4.8984375" bestFit="1" customWidth="1"/>
    <col min="416" max="419" width="11.8984375" bestFit="1" customWidth="1"/>
    <col min="420" max="420" width="5.8984375" bestFit="1" customWidth="1"/>
    <col min="421" max="422" width="11.8984375" bestFit="1" customWidth="1"/>
    <col min="423" max="423" width="4.8984375" bestFit="1" customWidth="1"/>
    <col min="424" max="427" width="11.8984375" bestFit="1" customWidth="1"/>
    <col min="428" max="428" width="4.8984375" bestFit="1" customWidth="1"/>
    <col min="429" max="430" width="11.8984375" bestFit="1" customWidth="1"/>
    <col min="431" max="431" width="9.8984375" bestFit="1" customWidth="1"/>
    <col min="432" max="434" width="11.8984375" bestFit="1" customWidth="1"/>
    <col min="435" max="435" width="6.8984375" bestFit="1" customWidth="1"/>
    <col min="436" max="453" width="11.8984375" bestFit="1" customWidth="1"/>
    <col min="454" max="454" width="9.8984375" bestFit="1" customWidth="1"/>
    <col min="455" max="465" width="11.8984375" bestFit="1" customWidth="1"/>
    <col min="466" max="466" width="10.8984375" bestFit="1" customWidth="1"/>
    <col min="467" max="485" width="11.8984375" bestFit="1" customWidth="1"/>
    <col min="486" max="486" width="10.8984375" bestFit="1" customWidth="1"/>
    <col min="487" max="488" width="11.8984375" bestFit="1" customWidth="1"/>
    <col min="489" max="489" width="7.8984375" bestFit="1" customWidth="1"/>
    <col min="490" max="513" width="11.8984375" bestFit="1" customWidth="1"/>
    <col min="514" max="514" width="6.8984375" bestFit="1" customWidth="1"/>
    <col min="515" max="524" width="11.8984375" bestFit="1" customWidth="1"/>
    <col min="525" max="525" width="4.8984375" bestFit="1" customWidth="1"/>
    <col min="526" max="530" width="11.8984375" bestFit="1" customWidth="1"/>
    <col min="531" max="531" width="10.8984375" bestFit="1" customWidth="1"/>
    <col min="532" max="534" width="11.8984375" bestFit="1" customWidth="1"/>
    <col min="535" max="535" width="10.8984375" bestFit="1" customWidth="1"/>
    <col min="536" max="536" width="11.8984375" bestFit="1" customWidth="1"/>
    <col min="537" max="537" width="10.8984375" bestFit="1" customWidth="1"/>
    <col min="538" max="544" width="11.8984375" bestFit="1" customWidth="1"/>
    <col min="545" max="545" width="4.8984375" bestFit="1" customWidth="1"/>
    <col min="546" max="546" width="11.8984375" bestFit="1" customWidth="1"/>
    <col min="547" max="547" width="10.8984375" bestFit="1" customWidth="1"/>
    <col min="548" max="548" width="11.8984375" bestFit="1" customWidth="1"/>
    <col min="549" max="549" width="5.8984375" bestFit="1" customWidth="1"/>
    <col min="550" max="551" width="11.8984375" bestFit="1" customWidth="1"/>
    <col min="552" max="552" width="5.8984375" bestFit="1" customWidth="1"/>
    <col min="553" max="553" width="11.8984375" bestFit="1" customWidth="1"/>
    <col min="554" max="554" width="6.8984375" bestFit="1" customWidth="1"/>
    <col min="555" max="555" width="11.8984375" bestFit="1" customWidth="1"/>
    <col min="556" max="556" width="2.8984375" bestFit="1" customWidth="1"/>
    <col min="557" max="562" width="11.8984375" bestFit="1" customWidth="1"/>
    <col min="563" max="563" width="2.8984375" bestFit="1" customWidth="1"/>
    <col min="564" max="578" width="11.8984375" bestFit="1" customWidth="1"/>
    <col min="579" max="579" width="10.8984375" bestFit="1" customWidth="1"/>
    <col min="580" max="580" width="11.8984375" bestFit="1" customWidth="1"/>
    <col min="581" max="581" width="10.8984375" bestFit="1" customWidth="1"/>
    <col min="582" max="584" width="11.8984375" bestFit="1" customWidth="1"/>
    <col min="585" max="585" width="9.8984375" bestFit="1" customWidth="1"/>
    <col min="586" max="600" width="11.8984375" bestFit="1" customWidth="1"/>
    <col min="601" max="601" width="6.8984375" bestFit="1" customWidth="1"/>
    <col min="602" max="611" width="11.8984375" bestFit="1" customWidth="1"/>
    <col min="612" max="612" width="8.8984375" bestFit="1" customWidth="1"/>
    <col min="613" max="616" width="11.8984375" bestFit="1" customWidth="1"/>
    <col min="617" max="617" width="4.8984375" bestFit="1" customWidth="1"/>
    <col min="618" max="627" width="11.8984375" bestFit="1" customWidth="1"/>
    <col min="628" max="628" width="5.8984375" bestFit="1" customWidth="1"/>
    <col min="629" max="647" width="11.8984375" bestFit="1" customWidth="1"/>
    <col min="648" max="648" width="10.8984375" bestFit="1" customWidth="1"/>
    <col min="649" max="649" width="11.8984375" bestFit="1" customWidth="1"/>
    <col min="650" max="650" width="5.8984375" bestFit="1" customWidth="1"/>
    <col min="651" max="656" width="11.8984375" bestFit="1" customWidth="1"/>
    <col min="657" max="657" width="10.8984375" bestFit="1" customWidth="1"/>
    <col min="658" max="661" width="11.8984375" bestFit="1" customWidth="1"/>
    <col min="662" max="662" width="10.8984375" bestFit="1" customWidth="1"/>
    <col min="663" max="663" width="9.8984375" bestFit="1" customWidth="1"/>
    <col min="664" max="664" width="10.8984375" bestFit="1" customWidth="1"/>
    <col min="665" max="665" width="11.8984375" bestFit="1" customWidth="1"/>
    <col min="666" max="666" width="10.8984375" bestFit="1" customWidth="1"/>
    <col min="667" max="668" width="11.8984375" bestFit="1" customWidth="1"/>
    <col min="669" max="669" width="10.8984375" bestFit="1" customWidth="1"/>
    <col min="670" max="678" width="11.8984375" bestFit="1" customWidth="1"/>
    <col min="679" max="679" width="9.8984375" bestFit="1" customWidth="1"/>
    <col min="680" max="680" width="2.8984375" bestFit="1" customWidth="1"/>
    <col min="681" max="685" width="11.8984375" bestFit="1" customWidth="1"/>
    <col min="686" max="686" width="6.8984375" bestFit="1" customWidth="1"/>
    <col min="687" max="689" width="11.8984375" bestFit="1" customWidth="1"/>
    <col min="690" max="690" width="10.8984375" bestFit="1" customWidth="1"/>
    <col min="691" max="691" width="2.8984375" bestFit="1" customWidth="1"/>
    <col min="692" max="695" width="11.8984375" bestFit="1" customWidth="1"/>
    <col min="696" max="696" width="10.8984375" bestFit="1" customWidth="1"/>
    <col min="697" max="706" width="11.8984375" bestFit="1" customWidth="1"/>
    <col min="707" max="707" width="8.8984375" bestFit="1" customWidth="1"/>
    <col min="708" max="713" width="11.8984375" bestFit="1" customWidth="1"/>
    <col min="714" max="714" width="10.8984375" bestFit="1" customWidth="1"/>
    <col min="715" max="718" width="11.8984375" bestFit="1" customWidth="1"/>
    <col min="719" max="719" width="10.8984375" bestFit="1" customWidth="1"/>
    <col min="720" max="725" width="11.8984375" bestFit="1" customWidth="1"/>
    <col min="726" max="726" width="5.8984375" bestFit="1" customWidth="1"/>
    <col min="727" max="730" width="11.8984375" bestFit="1" customWidth="1"/>
    <col min="731" max="731" width="10.8984375" bestFit="1" customWidth="1"/>
    <col min="732" max="733" width="11.8984375" bestFit="1" customWidth="1"/>
    <col min="734" max="734" width="2.8984375" bestFit="1" customWidth="1"/>
    <col min="735" max="735" width="10.8984375" bestFit="1" customWidth="1"/>
    <col min="736" max="736" width="11.8984375" bestFit="1" customWidth="1"/>
    <col min="737" max="737" width="4.8984375" bestFit="1" customWidth="1"/>
    <col min="738" max="738" width="7.8984375" bestFit="1" customWidth="1"/>
    <col min="739" max="749" width="11.8984375" bestFit="1" customWidth="1"/>
    <col min="750" max="750" width="10.8984375" bestFit="1" customWidth="1"/>
    <col min="751" max="753" width="11.8984375" bestFit="1" customWidth="1"/>
    <col min="754" max="754" width="7.8984375" bestFit="1" customWidth="1"/>
    <col min="755" max="755" width="11.8984375" bestFit="1" customWidth="1"/>
    <col min="756" max="756" width="10.8984375" bestFit="1" customWidth="1"/>
    <col min="757" max="758" width="11.8984375" bestFit="1" customWidth="1"/>
    <col min="759" max="759" width="10.8984375" bestFit="1" customWidth="1"/>
    <col min="760" max="762" width="11.8984375" bestFit="1" customWidth="1"/>
    <col min="763" max="763" width="8.8984375" bestFit="1" customWidth="1"/>
    <col min="764" max="770" width="11.8984375" bestFit="1" customWidth="1"/>
    <col min="771" max="771" width="6.8984375" bestFit="1" customWidth="1"/>
    <col min="772" max="772" width="5.8984375" bestFit="1" customWidth="1"/>
    <col min="773" max="774" width="11.8984375" bestFit="1" customWidth="1"/>
    <col min="775" max="775" width="5.8984375" bestFit="1" customWidth="1"/>
    <col min="776" max="776" width="11.8984375" bestFit="1" customWidth="1"/>
    <col min="777" max="777" width="6.8984375" bestFit="1" customWidth="1"/>
    <col min="778" max="780" width="11.8984375" bestFit="1" customWidth="1"/>
    <col min="781" max="781" width="10.8984375" bestFit="1" customWidth="1"/>
    <col min="782" max="783" width="11.8984375" bestFit="1" customWidth="1"/>
    <col min="784" max="784" width="2.8984375" bestFit="1" customWidth="1"/>
    <col min="785" max="788" width="11.8984375" bestFit="1" customWidth="1"/>
    <col min="789" max="789" width="10.8984375" bestFit="1" customWidth="1"/>
    <col min="790" max="794" width="11.8984375" bestFit="1" customWidth="1"/>
    <col min="795" max="795" width="10.8984375" bestFit="1" customWidth="1"/>
    <col min="796" max="798" width="11.8984375" bestFit="1" customWidth="1"/>
    <col min="799" max="799" width="4.8984375" bestFit="1" customWidth="1"/>
    <col min="800" max="803" width="11.8984375" bestFit="1" customWidth="1"/>
    <col min="804" max="804" width="7.8984375" bestFit="1" customWidth="1"/>
    <col min="805" max="808" width="11.8984375" bestFit="1" customWidth="1"/>
    <col min="809" max="809" width="5.8984375" bestFit="1" customWidth="1"/>
    <col min="810" max="815" width="11.8984375" bestFit="1" customWidth="1"/>
    <col min="816" max="816" width="8.8984375" bestFit="1" customWidth="1"/>
    <col min="817" max="819" width="11.8984375" bestFit="1" customWidth="1"/>
    <col min="820" max="820" width="2.8984375" bestFit="1" customWidth="1"/>
    <col min="821" max="821" width="11.8984375" bestFit="1" customWidth="1"/>
    <col min="822" max="822" width="6.8984375" bestFit="1" customWidth="1"/>
    <col min="823" max="826" width="11.8984375" bestFit="1" customWidth="1"/>
    <col min="827" max="827" width="4.8984375" bestFit="1" customWidth="1"/>
    <col min="828" max="834" width="11.8984375" bestFit="1" customWidth="1"/>
    <col min="835" max="835" width="10.8984375" bestFit="1" customWidth="1"/>
    <col min="836" max="838" width="11.8984375" bestFit="1" customWidth="1"/>
    <col min="839" max="839" width="5.8984375" bestFit="1" customWidth="1"/>
    <col min="840" max="840" width="10.8984375" bestFit="1" customWidth="1"/>
    <col min="841" max="841" width="6.8984375" bestFit="1" customWidth="1"/>
    <col min="842" max="842" width="11.8984375" bestFit="1" customWidth="1"/>
    <col min="843" max="843" width="6.8984375" bestFit="1" customWidth="1"/>
    <col min="844" max="844" width="11.8984375" bestFit="1" customWidth="1"/>
    <col min="845" max="845" width="6.8984375" bestFit="1" customWidth="1"/>
    <col min="846" max="849" width="11.8984375" bestFit="1" customWidth="1"/>
    <col min="850" max="850" width="9.8984375" bestFit="1" customWidth="1"/>
    <col min="851" max="863" width="11.8984375" bestFit="1" customWidth="1"/>
    <col min="864" max="864" width="10.8984375" bestFit="1" customWidth="1"/>
    <col min="865" max="873" width="11.8984375" bestFit="1" customWidth="1"/>
    <col min="874" max="874" width="5.8984375" bestFit="1" customWidth="1"/>
    <col min="875" max="876" width="11.8984375" bestFit="1" customWidth="1"/>
    <col min="877" max="877" width="5.8984375" bestFit="1" customWidth="1"/>
    <col min="878" max="887" width="11.8984375" bestFit="1" customWidth="1"/>
    <col min="888" max="888" width="5.8984375" bestFit="1" customWidth="1"/>
    <col min="889" max="889" width="10.8984375" bestFit="1" customWidth="1"/>
    <col min="890" max="891" width="11.8984375" bestFit="1" customWidth="1"/>
    <col min="892" max="892" width="5.8984375" bestFit="1" customWidth="1"/>
    <col min="893" max="902" width="11.8984375" bestFit="1" customWidth="1"/>
    <col min="903" max="903" width="10.8984375" bestFit="1" customWidth="1"/>
    <col min="904" max="910" width="11.8984375" bestFit="1" customWidth="1"/>
    <col min="911" max="911" width="6.8984375" bestFit="1" customWidth="1"/>
    <col min="912" max="912" width="11.8984375" bestFit="1" customWidth="1"/>
    <col min="913" max="913" width="8.8984375" bestFit="1" customWidth="1"/>
    <col min="914" max="921" width="11.8984375" bestFit="1" customWidth="1"/>
    <col min="922" max="922" width="8.8984375" bestFit="1" customWidth="1"/>
    <col min="923" max="923" width="11.8984375" bestFit="1" customWidth="1"/>
    <col min="924" max="925" width="5.8984375" bestFit="1" customWidth="1"/>
    <col min="926" max="926" width="11.8984375" bestFit="1" customWidth="1"/>
    <col min="927" max="927" width="10.8984375" bestFit="1" customWidth="1"/>
    <col min="928" max="933" width="11.8984375" bestFit="1" customWidth="1"/>
    <col min="934" max="934" width="8.8984375" bestFit="1" customWidth="1"/>
    <col min="935" max="940" width="11.8984375" bestFit="1" customWidth="1"/>
    <col min="941" max="941" width="10.8984375" bestFit="1" customWidth="1"/>
    <col min="942" max="947" width="11.8984375" bestFit="1" customWidth="1"/>
    <col min="948" max="949" width="10.8984375" bestFit="1" customWidth="1"/>
    <col min="950" max="952" width="11.8984375" bestFit="1" customWidth="1"/>
    <col min="953" max="953" width="10.8984375" bestFit="1" customWidth="1"/>
    <col min="954" max="956" width="11.8984375" bestFit="1" customWidth="1"/>
    <col min="957" max="957" width="10.8984375" bestFit="1" customWidth="1"/>
    <col min="958" max="958" width="11.8984375" bestFit="1" customWidth="1"/>
    <col min="959" max="959" width="9.8984375" bestFit="1" customWidth="1"/>
    <col min="960" max="960" width="11.8984375" bestFit="1" customWidth="1"/>
    <col min="961" max="961" width="6.8984375" bestFit="1" customWidth="1"/>
    <col min="962" max="962" width="8.8984375" bestFit="1" customWidth="1"/>
    <col min="963" max="963" width="6.8984375" bestFit="1" customWidth="1"/>
    <col min="964" max="966" width="11.8984375" bestFit="1" customWidth="1"/>
    <col min="967" max="967" width="10.8984375" bestFit="1" customWidth="1"/>
    <col min="968" max="975" width="11.8984375" bestFit="1" customWidth="1"/>
    <col min="976" max="976" width="5.8984375" bestFit="1" customWidth="1"/>
    <col min="977" max="985" width="11.8984375" bestFit="1" customWidth="1"/>
    <col min="986" max="986" width="7.5" bestFit="1" customWidth="1"/>
    <col min="987" max="987" width="10.8984375" bestFit="1" customWidth="1"/>
  </cols>
  <sheetData>
    <row r="1" spans="1:6" x14ac:dyDescent="0.3">
      <c r="A1" s="5" t="s">
        <v>6</v>
      </c>
      <c r="B1" t="s">
        <v>2035</v>
      </c>
    </row>
    <row r="2" spans="1:6" x14ac:dyDescent="0.3">
      <c r="A2" s="5" t="s">
        <v>2031</v>
      </c>
      <c r="B2" t="s">
        <v>2035</v>
      </c>
    </row>
    <row r="4" spans="1:6" x14ac:dyDescent="0.3">
      <c r="A4" s="5" t="s">
        <v>2046</v>
      </c>
      <c r="B4" s="5" t="s">
        <v>2045</v>
      </c>
    </row>
    <row r="5" spans="1:6" x14ac:dyDescent="0.3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6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6" t="s">
        <v>2048</v>
      </c>
      <c r="E7">
        <v>4</v>
      </c>
      <c r="F7">
        <v>4</v>
      </c>
    </row>
    <row r="8" spans="1:6" x14ac:dyDescent="0.3">
      <c r="A8" s="6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6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6" t="s">
        <v>2051</v>
      </c>
      <c r="C10">
        <v>8</v>
      </c>
      <c r="E10">
        <v>10</v>
      </c>
      <c r="F10">
        <v>18</v>
      </c>
    </row>
    <row r="11" spans="1:6" x14ac:dyDescent="0.3">
      <c r="A11" s="6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6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6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6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6" t="s">
        <v>2056</v>
      </c>
      <c r="C15">
        <v>3</v>
      </c>
      <c r="E15">
        <v>4</v>
      </c>
      <c r="F15">
        <v>7</v>
      </c>
    </row>
    <row r="16" spans="1:6" x14ac:dyDescent="0.3">
      <c r="A16" s="6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6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6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6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6" t="s">
        <v>2061</v>
      </c>
      <c r="C20">
        <v>4</v>
      </c>
      <c r="E20">
        <v>4</v>
      </c>
      <c r="F20">
        <v>8</v>
      </c>
    </row>
    <row r="21" spans="1:6" x14ac:dyDescent="0.3">
      <c r="A21" s="6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6" t="s">
        <v>2063</v>
      </c>
      <c r="C22">
        <v>9</v>
      </c>
      <c r="E22">
        <v>5</v>
      </c>
      <c r="F22">
        <v>14</v>
      </c>
    </row>
    <row r="23" spans="1:6" x14ac:dyDescent="0.3">
      <c r="A23" s="6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6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6" t="s">
        <v>2066</v>
      </c>
      <c r="C25">
        <v>7</v>
      </c>
      <c r="E25">
        <v>14</v>
      </c>
      <c r="F25">
        <v>21</v>
      </c>
    </row>
    <row r="26" spans="1:6" x14ac:dyDescent="0.3">
      <c r="A26" s="6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6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6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6" t="s">
        <v>2070</v>
      </c>
      <c r="E29">
        <v>3</v>
      </c>
      <c r="F29">
        <v>3</v>
      </c>
    </row>
    <row r="30" spans="1:6" x14ac:dyDescent="0.3">
      <c r="A30" s="6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0400-D094-4821-8B7C-F0F3AB0FB0B7}">
  <sheetPr codeName="Sheet4"/>
  <dimension ref="A1:F18"/>
  <sheetViews>
    <sheetView workbookViewId="0">
      <selection activeCell="F18" sqref="F18"/>
    </sheetView>
  </sheetViews>
  <sheetFormatPr defaultRowHeight="15.6" x14ac:dyDescent="0.3"/>
  <cols>
    <col min="1" max="1" width="28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5" t="s">
        <v>2085</v>
      </c>
      <c r="B1" t="s">
        <v>2035</v>
      </c>
    </row>
    <row r="2" spans="1:6" x14ac:dyDescent="0.3">
      <c r="A2" s="5" t="s">
        <v>2031</v>
      </c>
      <c r="B2" t="s">
        <v>2035</v>
      </c>
    </row>
    <row r="4" spans="1:6" x14ac:dyDescent="0.3">
      <c r="A4" s="5" t="s">
        <v>2046</v>
      </c>
      <c r="B4" s="5" t="s">
        <v>2045</v>
      </c>
    </row>
    <row r="5" spans="1:6" x14ac:dyDescent="0.3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6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6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3">
      <c r="A8" s="6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3">
      <c r="A9" s="6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6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6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6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6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6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6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6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6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6" t="s">
        <v>2034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D2CC-A815-494D-8FC9-3298476282A4}">
  <sheetPr codeName="Sheet5"/>
  <dimension ref="A1:N1001"/>
  <sheetViews>
    <sheetView workbookViewId="0">
      <selection activeCell="H2" sqref="H2"/>
    </sheetView>
  </sheetViews>
  <sheetFormatPr defaultRowHeight="15.6" x14ac:dyDescent="0.3"/>
  <cols>
    <col min="1" max="1" width="27.69921875" customWidth="1"/>
    <col min="2" max="2" width="10.59765625" customWidth="1"/>
    <col min="3" max="3" width="16.19921875" customWidth="1"/>
    <col min="6" max="6" width="13.19921875" customWidth="1"/>
    <col min="7" max="7" width="11.59765625" customWidth="1"/>
    <col min="8" max="8" width="11.5" customWidth="1"/>
    <col min="13" max="14" width="11.19921875"/>
  </cols>
  <sheetData>
    <row r="1" spans="1:14" s="3" customFormat="1" ht="31.2" x14ac:dyDescent="0.3">
      <c r="A1" s="3" t="s">
        <v>2086</v>
      </c>
      <c r="B1" s="3" t="s">
        <v>2087</v>
      </c>
      <c r="C1" s="3" t="s">
        <v>2088</v>
      </c>
      <c r="D1" s="3" t="s">
        <v>2089</v>
      </c>
      <c r="E1" s="3" t="s">
        <v>2090</v>
      </c>
      <c r="F1" s="3" t="s">
        <v>2091</v>
      </c>
      <c r="G1" s="3" t="s">
        <v>2092</v>
      </c>
      <c r="H1" s="3" t="s">
        <v>2105</v>
      </c>
      <c r="M1" s="2" t="s">
        <v>2</v>
      </c>
      <c r="N1" s="2" t="s">
        <v>4</v>
      </c>
    </row>
    <row r="2" spans="1:14" x14ac:dyDescent="0.3">
      <c r="A2" t="s">
        <v>2093</v>
      </c>
      <c r="B2" s="11">
        <f>COUNTIFS(M2:M1001,"&lt;1000",N2:N1001,"=successful")</f>
        <v>30</v>
      </c>
      <c r="C2">
        <f>COUNTIFS(M2:M1001,"&lt;1000",N2:N1001,"=failed")</f>
        <v>20</v>
      </c>
      <c r="D2">
        <f>COUNTIFS(M2:M1001,"&lt;1000",N2:N1001,"=canceled")</f>
        <v>1</v>
      </c>
      <c r="E2">
        <f t="shared" ref="E2:E13" si="0">SUM(B2:D2)</f>
        <v>51</v>
      </c>
      <c r="F2" s="10">
        <f>B2/E2</f>
        <v>0.58823529411764708</v>
      </c>
      <c r="G2" s="10">
        <f>(C2/E2)</f>
        <v>0.39215686274509803</v>
      </c>
      <c r="H2" s="10">
        <f>(D2/E2)</f>
        <v>1.9607843137254902E-2</v>
      </c>
      <c r="M2">
        <v>100</v>
      </c>
      <c r="N2" t="s">
        <v>14</v>
      </c>
    </row>
    <row r="3" spans="1:14" x14ac:dyDescent="0.3">
      <c r="A3" t="s">
        <v>2104</v>
      </c>
      <c r="B3" s="11">
        <f>COUNTIFS(M2:M1001,"&gt;=1000",M2:M1001,"&lt;=4999", N2:N1001,"=successful")</f>
        <v>191</v>
      </c>
      <c r="C3" s="11">
        <f>COUNTIFS(M2:M1001,"&gt;=1000",M2:M1001,"&lt;=4999", N2:N1001,"=failed")</f>
        <v>38</v>
      </c>
      <c r="D3" s="11">
        <f>COUNTIFS(M2:M1001,"&gt;=1000",M2:M1001,"&lt;=4999", N2:N1001,"=canceled")</f>
        <v>2</v>
      </c>
      <c r="E3">
        <f t="shared" si="0"/>
        <v>231</v>
      </c>
      <c r="F3" s="10">
        <f t="shared" ref="F3:F13" si="1">B3/E3</f>
        <v>0.82683982683982682</v>
      </c>
      <c r="G3" s="10">
        <f t="shared" ref="G3:G13" si="2">(C3/E3)</f>
        <v>0.16450216450216451</v>
      </c>
      <c r="H3" s="10">
        <f t="shared" ref="H3:H13" si="3">(D3/E3)</f>
        <v>8.658008658008658E-3</v>
      </c>
      <c r="M3">
        <v>1400</v>
      </c>
      <c r="N3" t="s">
        <v>20</v>
      </c>
    </row>
    <row r="4" spans="1:14" x14ac:dyDescent="0.3">
      <c r="A4" t="s">
        <v>2094</v>
      </c>
      <c r="B4">
        <f>COUNTIFS(M2:M1001,"&gt;=5000",M2:M1001,"&lt;=9999", N2:N1001,"=successful")</f>
        <v>164</v>
      </c>
      <c r="C4" s="11">
        <f>COUNTIFS(M2:M1001,"&gt;=5000",M2:M1001,"&lt;=9999", N2:N1001,"=failed")</f>
        <v>126</v>
      </c>
      <c r="D4">
        <f>COUNTIFS(M2:M1001,"&gt;=5000",M2:M1001,"&lt;=9999", N2:N1001,"=canceled")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  <c r="M4">
        <v>108400</v>
      </c>
      <c r="N4" t="s">
        <v>20</v>
      </c>
    </row>
    <row r="5" spans="1:14" x14ac:dyDescent="0.3">
      <c r="A5" t="s">
        <v>2096</v>
      </c>
      <c r="B5">
        <f>COUNTIFS(M2:M1001,"&gt;=10000",M2:M1001,"&lt;=14999", N2:N1001,"=successful")</f>
        <v>4</v>
      </c>
      <c r="C5" s="11">
        <f>COUNTIFS(M2:M1001,"&gt;=10000",M2:M1001,"&lt;=14999", N2:N1001,"=failed")</f>
        <v>5</v>
      </c>
      <c r="D5" s="11">
        <f>COUNTIFS(M2:M1001,"&gt;=10000",M2:M1001,"&lt;=14999", N2:N1001,"=canceled")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  <c r="M5">
        <v>4200</v>
      </c>
      <c r="N5" t="s">
        <v>14</v>
      </c>
    </row>
    <row r="6" spans="1:14" x14ac:dyDescent="0.3">
      <c r="A6" t="s">
        <v>2095</v>
      </c>
      <c r="B6">
        <f>COUNTIFS(M2:M1001,"&gt;=15000",M2:M1001,"&lt;=19999", N2:N1001,"=successful")</f>
        <v>10</v>
      </c>
      <c r="C6" s="11">
        <f>COUNTIFS(M2:M1001,"&gt;=15000",M2:M1001,"&lt;=19999", N2:N1001,"=failed")</f>
        <v>0</v>
      </c>
      <c r="D6">
        <f>COUNTIFS(M2:M1001,"&gt;=15000",M2:M1001,"&lt;=19999", N2:N1001,"=canceled")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  <c r="M6">
        <v>7600</v>
      </c>
      <c r="N6" t="s">
        <v>14</v>
      </c>
    </row>
    <row r="7" spans="1:14" x14ac:dyDescent="0.3">
      <c r="A7" t="s">
        <v>2097</v>
      </c>
      <c r="B7">
        <f>COUNTIFS(M2:M1001,"&gt;=20000",M2:M1001,"&lt;=24999", N2:N1001,"=successful")</f>
        <v>7</v>
      </c>
      <c r="C7" s="11">
        <f>COUNTIFS(M2:M1001,"&gt;=20000",M2:M1001,"&lt;=24999", N2:N1001,"=failed")</f>
        <v>0</v>
      </c>
      <c r="D7">
        <f>COUNTIFS(M2:M1001,"&gt;=20000",M2:M1001,"&lt;=24999", N2:N1001,"=canceled")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  <c r="M7">
        <v>7600</v>
      </c>
      <c r="N7" t="s">
        <v>20</v>
      </c>
    </row>
    <row r="8" spans="1:14" x14ac:dyDescent="0.3">
      <c r="A8" t="s">
        <v>2098</v>
      </c>
      <c r="B8">
        <f>COUNTIFS(M2:M1001,"&gt;=25000",M2:M1001,"&lt;=29999", N2:N1001,"=successful")</f>
        <v>11</v>
      </c>
      <c r="C8" s="11">
        <f>COUNTIFS(M2:M1001,"&gt;=25000",M2:M1001,"&lt;=29999", N2:N1001,"=failed")</f>
        <v>3</v>
      </c>
      <c r="D8">
        <f>COUNTIFS(M2:M1001,"&gt;=25000",M2:M1001,"&lt;=29999", N2:N1001,"=canceled")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  <c r="M8">
        <v>5200</v>
      </c>
      <c r="N8" t="s">
        <v>14</v>
      </c>
    </row>
    <row r="9" spans="1:14" x14ac:dyDescent="0.3">
      <c r="A9" t="s">
        <v>2099</v>
      </c>
      <c r="B9">
        <f>COUNTIFS(M2:M1001,"&gt;=30000",M2:M1001,"&lt;=34999", N2:N1001,"=successful")</f>
        <v>7</v>
      </c>
      <c r="C9" s="11">
        <f>COUNTIFS(M2:M1001,"&gt;=30000",M2:M1001,"&lt;=34999", N2:N1001,"=failed")</f>
        <v>0</v>
      </c>
      <c r="D9">
        <f>COUNTIFS(M2:M1001,"&gt;=30000",M2:M1001,"&lt;=34999", N2:N1001,"=canceled")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  <c r="M9">
        <v>4500</v>
      </c>
      <c r="N9" t="s">
        <v>20</v>
      </c>
    </row>
    <row r="10" spans="1:14" x14ac:dyDescent="0.3">
      <c r="A10" t="s">
        <v>2103</v>
      </c>
      <c r="B10">
        <f>COUNTIFS(M2:M1001,"&gt;=35000",M2:M1001,"&lt;=39999", N2:N1001,"=successful")</f>
        <v>8</v>
      </c>
      <c r="C10" s="11">
        <f>COUNTIFS(M2:M1001,"&gt;=35000",M2:M1001,"&lt;=39999", N2:N1001,"=failed")</f>
        <v>3</v>
      </c>
      <c r="D10">
        <f>COUNTIFS(M2:M1001,"&gt;=35000",M2:M1001,"&lt;=39999", N2:N1001,"=canceled")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  <c r="M10">
        <v>110100</v>
      </c>
      <c r="N10" t="s">
        <v>47</v>
      </c>
    </row>
    <row r="11" spans="1:14" x14ac:dyDescent="0.3">
      <c r="A11" t="s">
        <v>2100</v>
      </c>
      <c r="B11">
        <f>COUNTIFS(M2:M1001,"&gt;=40000",M2:M1001,"&lt;=44999", N2:N1001,"=successful")</f>
        <v>11</v>
      </c>
      <c r="C11" s="11">
        <f>COUNTIFS(M2:M1001,"&gt;=40000",M2:M1001,"&lt;=44999", N2:N1001,"=failed")</f>
        <v>3</v>
      </c>
      <c r="D11">
        <f>COUNTIFS(M2:M1001,"&gt;=40000",M2:M1001,"&lt;=44999", N2:N1001,"=canceled")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  <c r="M11">
        <v>6200</v>
      </c>
      <c r="N11" t="s">
        <v>14</v>
      </c>
    </row>
    <row r="12" spans="1:14" x14ac:dyDescent="0.3">
      <c r="A12" t="s">
        <v>2101</v>
      </c>
      <c r="B12">
        <f>COUNTIFS(M2:M1001,"&gt;=45000",M2:M1001,"&lt;=49999", N2:N1001,"=successful")</f>
        <v>8</v>
      </c>
      <c r="C12" s="11">
        <f>COUNTIFS(M2:M1001,"&gt;=45000",M2:M1001,"&lt;=49999", N2:N1001,"=failed")</f>
        <v>3</v>
      </c>
      <c r="D12">
        <f>COUNTIFS(M2:M1001,"&gt;=45000",M2:M1001,"&lt;=49999", N2:N1001,"=canceled")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  <c r="M12">
        <v>5200</v>
      </c>
      <c r="N12" t="s">
        <v>20</v>
      </c>
    </row>
    <row r="13" spans="1:14" x14ac:dyDescent="0.3">
      <c r="A13" t="s">
        <v>2102</v>
      </c>
      <c r="B13">
        <f>COUNTIFS(M2:M1001,"&gt;=50000",N2:N1001,"=successful")</f>
        <v>114</v>
      </c>
      <c r="C13">
        <f>COUNTIFS(M2:M1001,"&gt;=50000",N2:N1001,"=failed")</f>
        <v>163</v>
      </c>
      <c r="D13">
        <f>COUNTIFS(M2:M1001,"&gt;=50000",N2:N1001,"=canceled")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  <c r="M13">
        <v>6300</v>
      </c>
      <c r="N13" t="s">
        <v>14</v>
      </c>
    </row>
    <row r="14" spans="1:14" x14ac:dyDescent="0.3">
      <c r="M14">
        <v>6300</v>
      </c>
      <c r="N14" t="s">
        <v>14</v>
      </c>
    </row>
    <row r="15" spans="1:14" x14ac:dyDescent="0.3">
      <c r="M15">
        <v>4200</v>
      </c>
      <c r="N15" t="s">
        <v>20</v>
      </c>
    </row>
    <row r="16" spans="1:14" x14ac:dyDescent="0.3">
      <c r="M16">
        <v>28200</v>
      </c>
      <c r="N16" t="s">
        <v>14</v>
      </c>
    </row>
    <row r="17" spans="13:14" x14ac:dyDescent="0.3">
      <c r="M17">
        <v>81200</v>
      </c>
      <c r="N17" t="s">
        <v>14</v>
      </c>
    </row>
    <row r="18" spans="13:14" x14ac:dyDescent="0.3">
      <c r="M18">
        <v>1700</v>
      </c>
      <c r="N18" t="s">
        <v>20</v>
      </c>
    </row>
    <row r="19" spans="13:14" x14ac:dyDescent="0.3">
      <c r="M19">
        <v>84600</v>
      </c>
      <c r="N19" t="s">
        <v>20</v>
      </c>
    </row>
    <row r="20" spans="13:14" x14ac:dyDescent="0.3">
      <c r="M20">
        <v>9100</v>
      </c>
      <c r="N20" t="s">
        <v>74</v>
      </c>
    </row>
    <row r="21" spans="13:14" x14ac:dyDescent="0.3">
      <c r="M21">
        <v>62500</v>
      </c>
      <c r="N21" t="s">
        <v>14</v>
      </c>
    </row>
    <row r="22" spans="13:14" x14ac:dyDescent="0.3">
      <c r="M22">
        <v>131800</v>
      </c>
      <c r="N22" t="s">
        <v>20</v>
      </c>
    </row>
    <row r="23" spans="13:14" x14ac:dyDescent="0.3">
      <c r="M23">
        <v>94000</v>
      </c>
      <c r="N23" t="s">
        <v>14</v>
      </c>
    </row>
    <row r="24" spans="13:14" x14ac:dyDescent="0.3">
      <c r="M24">
        <v>59100</v>
      </c>
      <c r="N24" t="s">
        <v>20</v>
      </c>
    </row>
    <row r="25" spans="13:14" x14ac:dyDescent="0.3">
      <c r="M25">
        <v>4500</v>
      </c>
      <c r="N25" t="s">
        <v>20</v>
      </c>
    </row>
    <row r="26" spans="13:14" x14ac:dyDescent="0.3">
      <c r="M26">
        <v>92400</v>
      </c>
      <c r="N26" t="s">
        <v>20</v>
      </c>
    </row>
    <row r="27" spans="13:14" x14ac:dyDescent="0.3">
      <c r="M27">
        <v>5500</v>
      </c>
      <c r="N27" t="s">
        <v>20</v>
      </c>
    </row>
    <row r="28" spans="13:14" x14ac:dyDescent="0.3">
      <c r="M28">
        <v>107500</v>
      </c>
      <c r="N28" t="s">
        <v>74</v>
      </c>
    </row>
    <row r="29" spans="13:14" x14ac:dyDescent="0.3">
      <c r="M29">
        <v>2000</v>
      </c>
      <c r="N29" t="s">
        <v>14</v>
      </c>
    </row>
    <row r="30" spans="13:14" x14ac:dyDescent="0.3">
      <c r="M30">
        <v>130800</v>
      </c>
      <c r="N30" t="s">
        <v>20</v>
      </c>
    </row>
    <row r="31" spans="13:14" x14ac:dyDescent="0.3">
      <c r="M31">
        <v>45900</v>
      </c>
      <c r="N31" t="s">
        <v>20</v>
      </c>
    </row>
    <row r="32" spans="13:14" x14ac:dyDescent="0.3">
      <c r="M32">
        <v>9000</v>
      </c>
      <c r="N32" t="s">
        <v>20</v>
      </c>
    </row>
    <row r="33" spans="13:14" x14ac:dyDescent="0.3">
      <c r="M33">
        <v>3500</v>
      </c>
      <c r="N33" t="s">
        <v>20</v>
      </c>
    </row>
    <row r="34" spans="13:14" x14ac:dyDescent="0.3">
      <c r="M34">
        <v>101000</v>
      </c>
      <c r="N34" t="s">
        <v>14</v>
      </c>
    </row>
    <row r="35" spans="13:14" x14ac:dyDescent="0.3">
      <c r="M35">
        <v>50200</v>
      </c>
      <c r="N35" t="s">
        <v>20</v>
      </c>
    </row>
    <row r="36" spans="13:14" x14ac:dyDescent="0.3">
      <c r="M36">
        <v>9300</v>
      </c>
      <c r="N36" t="s">
        <v>20</v>
      </c>
    </row>
    <row r="37" spans="13:14" x14ac:dyDescent="0.3">
      <c r="M37">
        <v>125500</v>
      </c>
      <c r="N37" t="s">
        <v>20</v>
      </c>
    </row>
    <row r="38" spans="13:14" x14ac:dyDescent="0.3">
      <c r="M38">
        <v>700</v>
      </c>
      <c r="N38" t="s">
        <v>20</v>
      </c>
    </row>
    <row r="39" spans="13:14" x14ac:dyDescent="0.3">
      <c r="M39">
        <v>8100</v>
      </c>
      <c r="N39" t="s">
        <v>20</v>
      </c>
    </row>
    <row r="40" spans="13:14" x14ac:dyDescent="0.3">
      <c r="M40">
        <v>3100</v>
      </c>
      <c r="N40" t="s">
        <v>20</v>
      </c>
    </row>
    <row r="41" spans="13:14" x14ac:dyDescent="0.3">
      <c r="M41">
        <v>9900</v>
      </c>
      <c r="N41" t="s">
        <v>14</v>
      </c>
    </row>
    <row r="42" spans="13:14" x14ac:dyDescent="0.3">
      <c r="M42">
        <v>8800</v>
      </c>
      <c r="N42" t="s">
        <v>20</v>
      </c>
    </row>
    <row r="43" spans="13:14" x14ac:dyDescent="0.3">
      <c r="M43">
        <v>5600</v>
      </c>
      <c r="N43" t="s">
        <v>20</v>
      </c>
    </row>
    <row r="44" spans="13:14" x14ac:dyDescent="0.3">
      <c r="M44">
        <v>1800</v>
      </c>
      <c r="N44" t="s">
        <v>20</v>
      </c>
    </row>
    <row r="45" spans="13:14" x14ac:dyDescent="0.3">
      <c r="M45">
        <v>90200</v>
      </c>
      <c r="N45" t="s">
        <v>20</v>
      </c>
    </row>
    <row r="46" spans="13:14" x14ac:dyDescent="0.3">
      <c r="M46">
        <v>1600</v>
      </c>
      <c r="N46" t="s">
        <v>20</v>
      </c>
    </row>
    <row r="47" spans="13:14" x14ac:dyDescent="0.3">
      <c r="M47">
        <v>9500</v>
      </c>
      <c r="N47" t="s">
        <v>14</v>
      </c>
    </row>
    <row r="48" spans="13:14" x14ac:dyDescent="0.3">
      <c r="M48">
        <v>3700</v>
      </c>
      <c r="N48" t="s">
        <v>20</v>
      </c>
    </row>
    <row r="49" spans="13:14" x14ac:dyDescent="0.3">
      <c r="M49">
        <v>1500</v>
      </c>
      <c r="N49" t="s">
        <v>20</v>
      </c>
    </row>
    <row r="50" spans="13:14" x14ac:dyDescent="0.3">
      <c r="M50">
        <v>33300</v>
      </c>
      <c r="N50" t="s">
        <v>20</v>
      </c>
    </row>
    <row r="51" spans="13:14" x14ac:dyDescent="0.3">
      <c r="M51">
        <v>7200</v>
      </c>
      <c r="N51" t="s">
        <v>20</v>
      </c>
    </row>
    <row r="52" spans="13:14" x14ac:dyDescent="0.3">
      <c r="M52">
        <v>100</v>
      </c>
      <c r="N52" t="s">
        <v>14</v>
      </c>
    </row>
    <row r="53" spans="13:14" x14ac:dyDescent="0.3">
      <c r="M53">
        <v>158100</v>
      </c>
      <c r="N53" t="s">
        <v>14</v>
      </c>
    </row>
    <row r="54" spans="13:14" x14ac:dyDescent="0.3">
      <c r="M54">
        <v>7200</v>
      </c>
      <c r="N54" t="s">
        <v>14</v>
      </c>
    </row>
    <row r="55" spans="13:14" x14ac:dyDescent="0.3">
      <c r="M55">
        <v>8800</v>
      </c>
      <c r="N55" t="s">
        <v>20</v>
      </c>
    </row>
    <row r="56" spans="13:14" x14ac:dyDescent="0.3">
      <c r="M56">
        <v>6000</v>
      </c>
      <c r="N56" t="s">
        <v>14</v>
      </c>
    </row>
    <row r="57" spans="13:14" x14ac:dyDescent="0.3">
      <c r="M57">
        <v>6600</v>
      </c>
      <c r="N57" t="s">
        <v>20</v>
      </c>
    </row>
    <row r="58" spans="13:14" x14ac:dyDescent="0.3">
      <c r="M58">
        <v>8000</v>
      </c>
      <c r="N58" t="s">
        <v>20</v>
      </c>
    </row>
    <row r="59" spans="13:14" x14ac:dyDescent="0.3">
      <c r="M59">
        <v>2900</v>
      </c>
      <c r="N59" t="s">
        <v>20</v>
      </c>
    </row>
    <row r="60" spans="13:14" x14ac:dyDescent="0.3">
      <c r="M60">
        <v>2700</v>
      </c>
      <c r="N60" t="s">
        <v>20</v>
      </c>
    </row>
    <row r="61" spans="13:14" x14ac:dyDescent="0.3">
      <c r="M61">
        <v>1400</v>
      </c>
      <c r="N61" t="s">
        <v>20</v>
      </c>
    </row>
    <row r="62" spans="13:14" x14ac:dyDescent="0.3">
      <c r="M62">
        <v>94200</v>
      </c>
      <c r="N62" t="s">
        <v>20</v>
      </c>
    </row>
    <row r="63" spans="13:14" x14ac:dyDescent="0.3">
      <c r="M63">
        <v>199200</v>
      </c>
      <c r="N63" t="s">
        <v>14</v>
      </c>
    </row>
    <row r="64" spans="13:14" x14ac:dyDescent="0.3">
      <c r="M64">
        <v>2000</v>
      </c>
      <c r="N64" t="s">
        <v>20</v>
      </c>
    </row>
    <row r="65" spans="13:14" x14ac:dyDescent="0.3">
      <c r="M65">
        <v>4700</v>
      </c>
      <c r="N65" t="s">
        <v>14</v>
      </c>
    </row>
    <row r="66" spans="13:14" x14ac:dyDescent="0.3">
      <c r="M66">
        <v>2800</v>
      </c>
      <c r="N66" t="s">
        <v>14</v>
      </c>
    </row>
    <row r="67" spans="13:14" x14ac:dyDescent="0.3">
      <c r="M67">
        <v>6100</v>
      </c>
      <c r="N67" t="s">
        <v>20</v>
      </c>
    </row>
    <row r="68" spans="13:14" x14ac:dyDescent="0.3">
      <c r="M68">
        <v>2900</v>
      </c>
      <c r="N68" t="s">
        <v>14</v>
      </c>
    </row>
    <row r="69" spans="13:14" x14ac:dyDescent="0.3">
      <c r="M69">
        <v>72600</v>
      </c>
      <c r="N69" t="s">
        <v>20</v>
      </c>
    </row>
    <row r="70" spans="13:14" x14ac:dyDescent="0.3">
      <c r="M70">
        <v>5700</v>
      </c>
      <c r="N70" t="s">
        <v>20</v>
      </c>
    </row>
    <row r="71" spans="13:14" x14ac:dyDescent="0.3">
      <c r="M71">
        <v>7900</v>
      </c>
      <c r="N71" t="s">
        <v>74</v>
      </c>
    </row>
    <row r="72" spans="13:14" x14ac:dyDescent="0.3">
      <c r="M72">
        <v>128000</v>
      </c>
      <c r="N72" t="s">
        <v>20</v>
      </c>
    </row>
    <row r="73" spans="13:14" x14ac:dyDescent="0.3">
      <c r="M73">
        <v>6000</v>
      </c>
      <c r="N73" t="s">
        <v>20</v>
      </c>
    </row>
    <row r="74" spans="13:14" x14ac:dyDescent="0.3">
      <c r="M74">
        <v>600</v>
      </c>
      <c r="N74" t="s">
        <v>20</v>
      </c>
    </row>
    <row r="75" spans="13:14" x14ac:dyDescent="0.3">
      <c r="M75">
        <v>1400</v>
      </c>
      <c r="N75" t="s">
        <v>20</v>
      </c>
    </row>
    <row r="76" spans="13:14" x14ac:dyDescent="0.3">
      <c r="M76">
        <v>3900</v>
      </c>
      <c r="N76" t="s">
        <v>20</v>
      </c>
    </row>
    <row r="77" spans="13:14" x14ac:dyDescent="0.3">
      <c r="M77">
        <v>9700</v>
      </c>
      <c r="N77" t="s">
        <v>20</v>
      </c>
    </row>
    <row r="78" spans="13:14" x14ac:dyDescent="0.3">
      <c r="M78">
        <v>122900</v>
      </c>
      <c r="N78" t="s">
        <v>14</v>
      </c>
    </row>
    <row r="79" spans="13:14" x14ac:dyDescent="0.3">
      <c r="M79">
        <v>9500</v>
      </c>
      <c r="N79" t="s">
        <v>14</v>
      </c>
    </row>
    <row r="80" spans="13:14" x14ac:dyDescent="0.3">
      <c r="M80">
        <v>4500</v>
      </c>
      <c r="N80" t="s">
        <v>20</v>
      </c>
    </row>
    <row r="81" spans="13:14" x14ac:dyDescent="0.3">
      <c r="M81">
        <v>57800</v>
      </c>
      <c r="N81" t="s">
        <v>14</v>
      </c>
    </row>
    <row r="82" spans="13:14" x14ac:dyDescent="0.3">
      <c r="M82">
        <v>1100</v>
      </c>
      <c r="N82" t="s">
        <v>20</v>
      </c>
    </row>
    <row r="83" spans="13:14" x14ac:dyDescent="0.3">
      <c r="M83">
        <v>16800</v>
      </c>
      <c r="N83" t="s">
        <v>20</v>
      </c>
    </row>
    <row r="84" spans="13:14" x14ac:dyDescent="0.3">
      <c r="M84">
        <v>1000</v>
      </c>
      <c r="N84" t="s">
        <v>20</v>
      </c>
    </row>
    <row r="85" spans="13:14" x14ac:dyDescent="0.3">
      <c r="M85">
        <v>106400</v>
      </c>
      <c r="N85" t="s">
        <v>14</v>
      </c>
    </row>
    <row r="86" spans="13:14" x14ac:dyDescent="0.3">
      <c r="M86">
        <v>31400</v>
      </c>
      <c r="N86" t="s">
        <v>20</v>
      </c>
    </row>
    <row r="87" spans="13:14" x14ac:dyDescent="0.3">
      <c r="M87">
        <v>4900</v>
      </c>
      <c r="N87" t="s">
        <v>20</v>
      </c>
    </row>
    <row r="88" spans="13:14" x14ac:dyDescent="0.3">
      <c r="M88">
        <v>7400</v>
      </c>
      <c r="N88" t="s">
        <v>20</v>
      </c>
    </row>
    <row r="89" spans="13:14" x14ac:dyDescent="0.3">
      <c r="M89">
        <v>198500</v>
      </c>
      <c r="N89" t="s">
        <v>14</v>
      </c>
    </row>
    <row r="90" spans="13:14" x14ac:dyDescent="0.3">
      <c r="M90">
        <v>4800</v>
      </c>
      <c r="N90" t="s">
        <v>20</v>
      </c>
    </row>
    <row r="91" spans="13:14" x14ac:dyDescent="0.3">
      <c r="M91">
        <v>3400</v>
      </c>
      <c r="N91" t="s">
        <v>20</v>
      </c>
    </row>
    <row r="92" spans="13:14" x14ac:dyDescent="0.3">
      <c r="M92">
        <v>7800</v>
      </c>
      <c r="N92" t="s">
        <v>14</v>
      </c>
    </row>
    <row r="93" spans="13:14" x14ac:dyDescent="0.3">
      <c r="M93">
        <v>154300</v>
      </c>
      <c r="N93" t="s">
        <v>14</v>
      </c>
    </row>
    <row r="94" spans="13:14" x14ac:dyDescent="0.3">
      <c r="M94">
        <v>20000</v>
      </c>
      <c r="N94" t="s">
        <v>20</v>
      </c>
    </row>
    <row r="95" spans="13:14" x14ac:dyDescent="0.3">
      <c r="M95">
        <v>108800</v>
      </c>
      <c r="N95" t="s">
        <v>74</v>
      </c>
    </row>
    <row r="96" spans="13:14" x14ac:dyDescent="0.3">
      <c r="M96">
        <v>2900</v>
      </c>
      <c r="N96" t="s">
        <v>20</v>
      </c>
    </row>
    <row r="97" spans="13:14" x14ac:dyDescent="0.3">
      <c r="M97">
        <v>900</v>
      </c>
      <c r="N97" t="s">
        <v>20</v>
      </c>
    </row>
    <row r="98" spans="13:14" x14ac:dyDescent="0.3">
      <c r="M98">
        <v>69700</v>
      </c>
      <c r="N98" t="s">
        <v>20</v>
      </c>
    </row>
    <row r="99" spans="13:14" x14ac:dyDescent="0.3">
      <c r="M99">
        <v>1300</v>
      </c>
      <c r="N99" t="s">
        <v>20</v>
      </c>
    </row>
    <row r="100" spans="13:14" x14ac:dyDescent="0.3">
      <c r="M100">
        <v>97800</v>
      </c>
      <c r="N100" t="s">
        <v>14</v>
      </c>
    </row>
    <row r="101" spans="13:14" x14ac:dyDescent="0.3">
      <c r="M101">
        <v>7600</v>
      </c>
      <c r="N101" t="s">
        <v>20</v>
      </c>
    </row>
    <row r="102" spans="13:14" x14ac:dyDescent="0.3">
      <c r="M102">
        <v>100</v>
      </c>
      <c r="N102" t="s">
        <v>14</v>
      </c>
    </row>
    <row r="103" spans="13:14" x14ac:dyDescent="0.3">
      <c r="M103">
        <v>900</v>
      </c>
      <c r="N103" t="s">
        <v>20</v>
      </c>
    </row>
    <row r="104" spans="13:14" x14ac:dyDescent="0.3">
      <c r="M104">
        <v>3700</v>
      </c>
      <c r="N104" t="s">
        <v>20</v>
      </c>
    </row>
    <row r="105" spans="13:14" x14ac:dyDescent="0.3">
      <c r="M105">
        <v>10000</v>
      </c>
      <c r="N105" t="s">
        <v>14</v>
      </c>
    </row>
    <row r="106" spans="13:14" x14ac:dyDescent="0.3">
      <c r="M106">
        <v>119200</v>
      </c>
      <c r="N106" t="s">
        <v>20</v>
      </c>
    </row>
    <row r="107" spans="13:14" x14ac:dyDescent="0.3">
      <c r="M107">
        <v>6800</v>
      </c>
      <c r="N107" t="s">
        <v>20</v>
      </c>
    </row>
    <row r="108" spans="13:14" x14ac:dyDescent="0.3">
      <c r="M108">
        <v>3900</v>
      </c>
      <c r="N108" t="s">
        <v>20</v>
      </c>
    </row>
    <row r="109" spans="13:14" x14ac:dyDescent="0.3">
      <c r="M109">
        <v>3500</v>
      </c>
      <c r="N109" t="s">
        <v>20</v>
      </c>
    </row>
    <row r="110" spans="13:14" x14ac:dyDescent="0.3">
      <c r="M110">
        <v>1500</v>
      </c>
      <c r="N110" t="s">
        <v>20</v>
      </c>
    </row>
    <row r="111" spans="13:14" x14ac:dyDescent="0.3">
      <c r="M111">
        <v>5200</v>
      </c>
      <c r="N111" t="s">
        <v>14</v>
      </c>
    </row>
    <row r="112" spans="13:14" x14ac:dyDescent="0.3">
      <c r="M112">
        <v>142400</v>
      </c>
      <c r="N112" t="s">
        <v>14</v>
      </c>
    </row>
    <row r="113" spans="13:14" x14ac:dyDescent="0.3">
      <c r="M113">
        <v>61400</v>
      </c>
      <c r="N113" t="s">
        <v>20</v>
      </c>
    </row>
    <row r="114" spans="13:14" x14ac:dyDescent="0.3">
      <c r="M114">
        <v>4700</v>
      </c>
      <c r="N114" t="s">
        <v>20</v>
      </c>
    </row>
    <row r="115" spans="13:14" x14ac:dyDescent="0.3">
      <c r="M115">
        <v>3300</v>
      </c>
      <c r="N115" t="s">
        <v>20</v>
      </c>
    </row>
    <row r="116" spans="13:14" x14ac:dyDescent="0.3">
      <c r="M116">
        <v>1900</v>
      </c>
      <c r="N116" t="s">
        <v>20</v>
      </c>
    </row>
    <row r="117" spans="13:14" x14ac:dyDescent="0.3">
      <c r="M117">
        <v>166700</v>
      </c>
      <c r="N117" t="s">
        <v>14</v>
      </c>
    </row>
    <row r="118" spans="13:14" x14ac:dyDescent="0.3">
      <c r="M118">
        <v>7200</v>
      </c>
      <c r="N118" t="s">
        <v>14</v>
      </c>
    </row>
    <row r="119" spans="13:14" x14ac:dyDescent="0.3">
      <c r="M119">
        <v>4900</v>
      </c>
      <c r="N119" t="s">
        <v>20</v>
      </c>
    </row>
    <row r="120" spans="13:14" x14ac:dyDescent="0.3">
      <c r="M120">
        <v>5400</v>
      </c>
      <c r="N120" t="s">
        <v>20</v>
      </c>
    </row>
    <row r="121" spans="13:14" x14ac:dyDescent="0.3">
      <c r="M121">
        <v>5000</v>
      </c>
      <c r="N121" t="s">
        <v>20</v>
      </c>
    </row>
    <row r="122" spans="13:14" x14ac:dyDescent="0.3">
      <c r="M122">
        <v>75100</v>
      </c>
      <c r="N122" t="s">
        <v>20</v>
      </c>
    </row>
    <row r="123" spans="13:14" x14ac:dyDescent="0.3">
      <c r="M123">
        <v>45300</v>
      </c>
      <c r="N123" t="s">
        <v>20</v>
      </c>
    </row>
    <row r="124" spans="13:14" x14ac:dyDescent="0.3">
      <c r="M124">
        <v>136800</v>
      </c>
      <c r="N124" t="s">
        <v>14</v>
      </c>
    </row>
    <row r="125" spans="13:14" x14ac:dyDescent="0.3">
      <c r="M125">
        <v>177700</v>
      </c>
      <c r="N125" t="s">
        <v>14</v>
      </c>
    </row>
    <row r="126" spans="13:14" x14ac:dyDescent="0.3">
      <c r="M126">
        <v>2600</v>
      </c>
      <c r="N126" t="s">
        <v>20</v>
      </c>
    </row>
    <row r="127" spans="13:14" x14ac:dyDescent="0.3">
      <c r="M127">
        <v>5300</v>
      </c>
      <c r="N127" t="s">
        <v>20</v>
      </c>
    </row>
    <row r="128" spans="13:14" x14ac:dyDescent="0.3">
      <c r="M128">
        <v>180200</v>
      </c>
      <c r="N128" t="s">
        <v>14</v>
      </c>
    </row>
    <row r="129" spans="13:14" x14ac:dyDescent="0.3">
      <c r="M129">
        <v>103200</v>
      </c>
      <c r="N129" t="s">
        <v>14</v>
      </c>
    </row>
    <row r="130" spans="13:14" x14ac:dyDescent="0.3">
      <c r="M130">
        <v>70600</v>
      </c>
      <c r="N130" t="s">
        <v>74</v>
      </c>
    </row>
    <row r="131" spans="13:14" x14ac:dyDescent="0.3">
      <c r="M131">
        <v>148500</v>
      </c>
      <c r="N131" t="s">
        <v>74</v>
      </c>
    </row>
    <row r="132" spans="13:14" x14ac:dyDescent="0.3">
      <c r="M132">
        <v>9600</v>
      </c>
      <c r="N132" t="s">
        <v>20</v>
      </c>
    </row>
    <row r="133" spans="13:14" x14ac:dyDescent="0.3">
      <c r="M133">
        <v>164700</v>
      </c>
      <c r="N133" t="s">
        <v>20</v>
      </c>
    </row>
    <row r="134" spans="13:14" x14ac:dyDescent="0.3">
      <c r="M134">
        <v>3300</v>
      </c>
      <c r="N134" t="s">
        <v>20</v>
      </c>
    </row>
    <row r="135" spans="13:14" x14ac:dyDescent="0.3">
      <c r="M135">
        <v>4500</v>
      </c>
      <c r="N135" t="s">
        <v>20</v>
      </c>
    </row>
    <row r="136" spans="13:14" x14ac:dyDescent="0.3">
      <c r="M136">
        <v>99500</v>
      </c>
      <c r="N136" t="s">
        <v>14</v>
      </c>
    </row>
    <row r="137" spans="13:14" x14ac:dyDescent="0.3">
      <c r="M137">
        <v>7700</v>
      </c>
      <c r="N137" t="s">
        <v>14</v>
      </c>
    </row>
    <row r="138" spans="13:14" x14ac:dyDescent="0.3">
      <c r="M138">
        <v>82800</v>
      </c>
      <c r="N138" t="s">
        <v>74</v>
      </c>
    </row>
    <row r="139" spans="13:14" x14ac:dyDescent="0.3">
      <c r="M139">
        <v>1800</v>
      </c>
      <c r="N139" t="s">
        <v>20</v>
      </c>
    </row>
    <row r="140" spans="13:14" x14ac:dyDescent="0.3">
      <c r="M140">
        <v>9600</v>
      </c>
      <c r="N140" t="s">
        <v>14</v>
      </c>
    </row>
    <row r="141" spans="13:14" x14ac:dyDescent="0.3">
      <c r="M141">
        <v>92100</v>
      </c>
      <c r="N141" t="s">
        <v>14</v>
      </c>
    </row>
    <row r="142" spans="13:14" x14ac:dyDescent="0.3">
      <c r="M142">
        <v>5500</v>
      </c>
      <c r="N142" t="s">
        <v>20</v>
      </c>
    </row>
    <row r="143" spans="13:14" x14ac:dyDescent="0.3">
      <c r="M143">
        <v>64300</v>
      </c>
      <c r="N143" t="s">
        <v>20</v>
      </c>
    </row>
    <row r="144" spans="13:14" x14ac:dyDescent="0.3">
      <c r="M144">
        <v>5000</v>
      </c>
      <c r="N144" t="s">
        <v>20</v>
      </c>
    </row>
    <row r="145" spans="13:14" x14ac:dyDescent="0.3">
      <c r="M145">
        <v>5400</v>
      </c>
      <c r="N145" t="s">
        <v>20</v>
      </c>
    </row>
    <row r="146" spans="13:14" x14ac:dyDescent="0.3">
      <c r="M146">
        <v>9000</v>
      </c>
      <c r="N146" t="s">
        <v>20</v>
      </c>
    </row>
    <row r="147" spans="13:14" x14ac:dyDescent="0.3">
      <c r="M147">
        <v>25000</v>
      </c>
      <c r="N147" t="s">
        <v>20</v>
      </c>
    </row>
    <row r="148" spans="13:14" x14ac:dyDescent="0.3">
      <c r="M148">
        <v>8800</v>
      </c>
      <c r="N148" t="s">
        <v>74</v>
      </c>
    </row>
    <row r="149" spans="13:14" x14ac:dyDescent="0.3">
      <c r="M149">
        <v>8300</v>
      </c>
      <c r="N149" t="s">
        <v>20</v>
      </c>
    </row>
    <row r="150" spans="13:14" x14ac:dyDescent="0.3">
      <c r="M150">
        <v>9300</v>
      </c>
      <c r="N150" t="s">
        <v>20</v>
      </c>
    </row>
    <row r="151" spans="13:14" x14ac:dyDescent="0.3">
      <c r="M151">
        <v>6200</v>
      </c>
      <c r="N151" t="s">
        <v>20</v>
      </c>
    </row>
    <row r="152" spans="13:14" x14ac:dyDescent="0.3">
      <c r="M152">
        <v>100</v>
      </c>
      <c r="N152" t="s">
        <v>14</v>
      </c>
    </row>
    <row r="153" spans="13:14" x14ac:dyDescent="0.3">
      <c r="M153">
        <v>137200</v>
      </c>
      <c r="N153" t="s">
        <v>14</v>
      </c>
    </row>
    <row r="154" spans="13:14" x14ac:dyDescent="0.3">
      <c r="M154">
        <v>41500</v>
      </c>
      <c r="N154" t="s">
        <v>20</v>
      </c>
    </row>
    <row r="155" spans="13:14" x14ac:dyDescent="0.3">
      <c r="M155">
        <v>189400</v>
      </c>
      <c r="N155" t="s">
        <v>14</v>
      </c>
    </row>
    <row r="156" spans="13:14" x14ac:dyDescent="0.3">
      <c r="M156">
        <v>171300</v>
      </c>
      <c r="N156" t="s">
        <v>14</v>
      </c>
    </row>
    <row r="157" spans="13:14" x14ac:dyDescent="0.3">
      <c r="M157">
        <v>139500</v>
      </c>
      <c r="N157" t="s">
        <v>14</v>
      </c>
    </row>
    <row r="158" spans="13:14" x14ac:dyDescent="0.3">
      <c r="M158">
        <v>36400</v>
      </c>
      <c r="N158" t="s">
        <v>74</v>
      </c>
    </row>
    <row r="159" spans="13:14" x14ac:dyDescent="0.3">
      <c r="M159">
        <v>4200</v>
      </c>
      <c r="N159" t="s">
        <v>14</v>
      </c>
    </row>
    <row r="160" spans="13:14" x14ac:dyDescent="0.3">
      <c r="M160">
        <v>2100</v>
      </c>
      <c r="N160" t="s">
        <v>20</v>
      </c>
    </row>
    <row r="161" spans="13:14" x14ac:dyDescent="0.3">
      <c r="M161">
        <v>191200</v>
      </c>
      <c r="N161" t="s">
        <v>20</v>
      </c>
    </row>
    <row r="162" spans="13:14" x14ac:dyDescent="0.3">
      <c r="M162">
        <v>8000</v>
      </c>
      <c r="N162" t="s">
        <v>20</v>
      </c>
    </row>
    <row r="163" spans="13:14" x14ac:dyDescent="0.3">
      <c r="M163">
        <v>5500</v>
      </c>
      <c r="N163" t="s">
        <v>14</v>
      </c>
    </row>
    <row r="164" spans="13:14" x14ac:dyDescent="0.3">
      <c r="M164">
        <v>6100</v>
      </c>
      <c r="N164" t="s">
        <v>20</v>
      </c>
    </row>
    <row r="165" spans="13:14" x14ac:dyDescent="0.3">
      <c r="M165">
        <v>3500</v>
      </c>
      <c r="N165" t="s">
        <v>20</v>
      </c>
    </row>
    <row r="166" spans="13:14" x14ac:dyDescent="0.3">
      <c r="M166">
        <v>150500</v>
      </c>
      <c r="N166" t="s">
        <v>20</v>
      </c>
    </row>
    <row r="167" spans="13:14" x14ac:dyDescent="0.3">
      <c r="M167">
        <v>90400</v>
      </c>
      <c r="N167" t="s">
        <v>20</v>
      </c>
    </row>
    <row r="168" spans="13:14" x14ac:dyDescent="0.3">
      <c r="M168">
        <v>9800</v>
      </c>
      <c r="N168" t="s">
        <v>20</v>
      </c>
    </row>
    <row r="169" spans="13:14" x14ac:dyDescent="0.3">
      <c r="M169">
        <v>2600</v>
      </c>
      <c r="N169" t="s">
        <v>20</v>
      </c>
    </row>
    <row r="170" spans="13:14" x14ac:dyDescent="0.3">
      <c r="M170">
        <v>128100</v>
      </c>
      <c r="N170" t="s">
        <v>14</v>
      </c>
    </row>
    <row r="171" spans="13:14" x14ac:dyDescent="0.3">
      <c r="M171">
        <v>23300</v>
      </c>
      <c r="N171" t="s">
        <v>20</v>
      </c>
    </row>
    <row r="172" spans="13:14" x14ac:dyDescent="0.3">
      <c r="M172">
        <v>188100</v>
      </c>
      <c r="N172" t="s">
        <v>14</v>
      </c>
    </row>
    <row r="173" spans="13:14" x14ac:dyDescent="0.3">
      <c r="M173">
        <v>4900</v>
      </c>
      <c r="N173" t="s">
        <v>14</v>
      </c>
    </row>
    <row r="174" spans="13:14" x14ac:dyDescent="0.3">
      <c r="M174">
        <v>800</v>
      </c>
      <c r="N174" t="s">
        <v>14</v>
      </c>
    </row>
    <row r="175" spans="13:14" x14ac:dyDescent="0.3">
      <c r="M175">
        <v>96700</v>
      </c>
      <c r="N175" t="s">
        <v>20</v>
      </c>
    </row>
    <row r="176" spans="13:14" x14ac:dyDescent="0.3">
      <c r="M176">
        <v>600</v>
      </c>
      <c r="N176" t="s">
        <v>20</v>
      </c>
    </row>
    <row r="177" spans="13:14" x14ac:dyDescent="0.3">
      <c r="M177">
        <v>181200</v>
      </c>
      <c r="N177" t="s">
        <v>14</v>
      </c>
    </row>
    <row r="178" spans="13:14" x14ac:dyDescent="0.3">
      <c r="M178">
        <v>115000</v>
      </c>
      <c r="N178" t="s">
        <v>14</v>
      </c>
    </row>
    <row r="179" spans="13:14" x14ac:dyDescent="0.3">
      <c r="M179">
        <v>38800</v>
      </c>
      <c r="N179" t="s">
        <v>20</v>
      </c>
    </row>
    <row r="180" spans="13:14" x14ac:dyDescent="0.3">
      <c r="M180">
        <v>7200</v>
      </c>
      <c r="N180" t="s">
        <v>14</v>
      </c>
    </row>
    <row r="181" spans="13:14" x14ac:dyDescent="0.3">
      <c r="M181">
        <v>44500</v>
      </c>
      <c r="N181" t="s">
        <v>20</v>
      </c>
    </row>
    <row r="182" spans="13:14" x14ac:dyDescent="0.3">
      <c r="M182">
        <v>56000</v>
      </c>
      <c r="N182" t="s">
        <v>20</v>
      </c>
    </row>
    <row r="183" spans="13:14" x14ac:dyDescent="0.3">
      <c r="M183">
        <v>8600</v>
      </c>
      <c r="N183" t="s">
        <v>14</v>
      </c>
    </row>
    <row r="184" spans="13:14" x14ac:dyDescent="0.3">
      <c r="M184">
        <v>27100</v>
      </c>
      <c r="N184" t="s">
        <v>20</v>
      </c>
    </row>
    <row r="185" spans="13:14" x14ac:dyDescent="0.3">
      <c r="M185">
        <v>5100</v>
      </c>
      <c r="N185" t="s">
        <v>14</v>
      </c>
    </row>
    <row r="186" spans="13:14" x14ac:dyDescent="0.3">
      <c r="M186">
        <v>3600</v>
      </c>
      <c r="N186" t="s">
        <v>20</v>
      </c>
    </row>
    <row r="187" spans="13:14" x14ac:dyDescent="0.3">
      <c r="M187">
        <v>1000</v>
      </c>
      <c r="N187" t="s">
        <v>14</v>
      </c>
    </row>
    <row r="188" spans="13:14" x14ac:dyDescent="0.3">
      <c r="M188">
        <v>88800</v>
      </c>
      <c r="N188" t="s">
        <v>14</v>
      </c>
    </row>
    <row r="189" spans="13:14" x14ac:dyDescent="0.3">
      <c r="M189">
        <v>60200</v>
      </c>
      <c r="N189" t="s">
        <v>20</v>
      </c>
    </row>
    <row r="190" spans="13:14" x14ac:dyDescent="0.3">
      <c r="M190">
        <v>8200</v>
      </c>
      <c r="N190" t="s">
        <v>14</v>
      </c>
    </row>
    <row r="191" spans="13:14" x14ac:dyDescent="0.3">
      <c r="M191">
        <v>191300</v>
      </c>
      <c r="N191" t="s">
        <v>74</v>
      </c>
    </row>
    <row r="192" spans="13:14" x14ac:dyDescent="0.3">
      <c r="M192">
        <v>3700</v>
      </c>
      <c r="N192" t="s">
        <v>14</v>
      </c>
    </row>
    <row r="193" spans="13:14" x14ac:dyDescent="0.3">
      <c r="M193">
        <v>8400</v>
      </c>
      <c r="N193" t="s">
        <v>14</v>
      </c>
    </row>
    <row r="194" spans="13:14" x14ac:dyDescent="0.3">
      <c r="M194">
        <v>42600</v>
      </c>
      <c r="N194" t="s">
        <v>14</v>
      </c>
    </row>
    <row r="195" spans="13:14" x14ac:dyDescent="0.3">
      <c r="M195">
        <v>6600</v>
      </c>
      <c r="N195" t="s">
        <v>14</v>
      </c>
    </row>
    <row r="196" spans="13:14" x14ac:dyDescent="0.3">
      <c r="M196">
        <v>7100</v>
      </c>
      <c r="N196" t="s">
        <v>20</v>
      </c>
    </row>
    <row r="197" spans="13:14" x14ac:dyDescent="0.3">
      <c r="M197">
        <v>15800</v>
      </c>
      <c r="N197" t="s">
        <v>20</v>
      </c>
    </row>
    <row r="198" spans="13:14" x14ac:dyDescent="0.3">
      <c r="M198">
        <v>8200</v>
      </c>
      <c r="N198" t="s">
        <v>14</v>
      </c>
    </row>
    <row r="199" spans="13:14" x14ac:dyDescent="0.3">
      <c r="M199">
        <v>54700</v>
      </c>
      <c r="N199" t="s">
        <v>20</v>
      </c>
    </row>
    <row r="200" spans="13:14" x14ac:dyDescent="0.3">
      <c r="M200">
        <v>63200</v>
      </c>
      <c r="N200" t="s">
        <v>14</v>
      </c>
    </row>
    <row r="201" spans="13:14" x14ac:dyDescent="0.3">
      <c r="M201">
        <v>1800</v>
      </c>
      <c r="N201" t="s">
        <v>14</v>
      </c>
    </row>
    <row r="202" spans="13:14" x14ac:dyDescent="0.3">
      <c r="M202">
        <v>100</v>
      </c>
      <c r="N202" t="s">
        <v>14</v>
      </c>
    </row>
    <row r="203" spans="13:14" x14ac:dyDescent="0.3">
      <c r="M203">
        <v>2100</v>
      </c>
      <c r="N203" t="s">
        <v>20</v>
      </c>
    </row>
    <row r="204" spans="13:14" x14ac:dyDescent="0.3">
      <c r="M204">
        <v>8300</v>
      </c>
      <c r="N204" t="s">
        <v>74</v>
      </c>
    </row>
    <row r="205" spans="13:14" x14ac:dyDescent="0.3">
      <c r="M205">
        <v>143900</v>
      </c>
      <c r="N205" t="s">
        <v>20</v>
      </c>
    </row>
    <row r="206" spans="13:14" x14ac:dyDescent="0.3">
      <c r="M206">
        <v>75000</v>
      </c>
      <c r="N206" t="s">
        <v>14</v>
      </c>
    </row>
    <row r="207" spans="13:14" x14ac:dyDescent="0.3">
      <c r="M207">
        <v>1300</v>
      </c>
      <c r="N207" t="s">
        <v>20</v>
      </c>
    </row>
    <row r="208" spans="13:14" x14ac:dyDescent="0.3">
      <c r="M208">
        <v>9000</v>
      </c>
      <c r="N208" t="s">
        <v>74</v>
      </c>
    </row>
    <row r="209" spans="13:14" x14ac:dyDescent="0.3">
      <c r="M209">
        <v>1000</v>
      </c>
      <c r="N209" t="s">
        <v>20</v>
      </c>
    </row>
    <row r="210" spans="13:14" x14ac:dyDescent="0.3">
      <c r="M210">
        <v>196900</v>
      </c>
      <c r="N210" t="s">
        <v>20</v>
      </c>
    </row>
    <row r="211" spans="13:14" x14ac:dyDescent="0.3">
      <c r="M211">
        <v>194500</v>
      </c>
      <c r="N211" t="s">
        <v>47</v>
      </c>
    </row>
    <row r="212" spans="13:14" x14ac:dyDescent="0.3">
      <c r="M212">
        <v>9400</v>
      </c>
      <c r="N212" t="s">
        <v>14</v>
      </c>
    </row>
    <row r="213" spans="13:14" x14ac:dyDescent="0.3">
      <c r="M213">
        <v>104400</v>
      </c>
      <c r="N213" t="s">
        <v>14</v>
      </c>
    </row>
    <row r="214" spans="13:14" x14ac:dyDescent="0.3">
      <c r="M214">
        <v>8100</v>
      </c>
      <c r="N214" t="s">
        <v>20</v>
      </c>
    </row>
    <row r="215" spans="13:14" x14ac:dyDescent="0.3">
      <c r="M215">
        <v>87900</v>
      </c>
      <c r="N215" t="s">
        <v>20</v>
      </c>
    </row>
    <row r="216" spans="13:14" x14ac:dyDescent="0.3">
      <c r="M216">
        <v>1400</v>
      </c>
      <c r="N216" t="s">
        <v>20</v>
      </c>
    </row>
    <row r="217" spans="13:14" x14ac:dyDescent="0.3">
      <c r="M217">
        <v>156800</v>
      </c>
      <c r="N217" t="s">
        <v>14</v>
      </c>
    </row>
    <row r="218" spans="13:14" x14ac:dyDescent="0.3">
      <c r="M218">
        <v>121700</v>
      </c>
      <c r="N218" t="s">
        <v>20</v>
      </c>
    </row>
    <row r="219" spans="13:14" x14ac:dyDescent="0.3">
      <c r="M219">
        <v>129400</v>
      </c>
      <c r="N219" t="s">
        <v>14</v>
      </c>
    </row>
    <row r="220" spans="13:14" x14ac:dyDescent="0.3">
      <c r="M220">
        <v>5700</v>
      </c>
      <c r="N220" t="s">
        <v>20</v>
      </c>
    </row>
    <row r="221" spans="13:14" x14ac:dyDescent="0.3">
      <c r="M221">
        <v>41700</v>
      </c>
      <c r="N221" t="s">
        <v>20</v>
      </c>
    </row>
    <row r="222" spans="13:14" x14ac:dyDescent="0.3">
      <c r="M222">
        <v>7900</v>
      </c>
      <c r="N222" t="s">
        <v>14</v>
      </c>
    </row>
    <row r="223" spans="13:14" x14ac:dyDescent="0.3">
      <c r="M223">
        <v>121500</v>
      </c>
      <c r="N223" t="s">
        <v>14</v>
      </c>
    </row>
    <row r="224" spans="13:14" x14ac:dyDescent="0.3">
      <c r="M224">
        <v>4800</v>
      </c>
      <c r="N224" t="s">
        <v>20</v>
      </c>
    </row>
    <row r="225" spans="13:14" x14ac:dyDescent="0.3">
      <c r="M225">
        <v>87300</v>
      </c>
      <c r="N225" t="s">
        <v>14</v>
      </c>
    </row>
    <row r="226" spans="13:14" x14ac:dyDescent="0.3">
      <c r="M226">
        <v>46300</v>
      </c>
      <c r="N226" t="s">
        <v>20</v>
      </c>
    </row>
    <row r="227" spans="13:14" x14ac:dyDescent="0.3">
      <c r="M227">
        <v>67800</v>
      </c>
      <c r="N227" t="s">
        <v>20</v>
      </c>
    </row>
    <row r="228" spans="13:14" x14ac:dyDescent="0.3">
      <c r="M228">
        <v>3000</v>
      </c>
      <c r="N228" t="s">
        <v>20</v>
      </c>
    </row>
    <row r="229" spans="13:14" x14ac:dyDescent="0.3">
      <c r="M229">
        <v>60900</v>
      </c>
      <c r="N229" t="s">
        <v>20</v>
      </c>
    </row>
    <row r="230" spans="13:14" x14ac:dyDescent="0.3">
      <c r="M230">
        <v>137900</v>
      </c>
      <c r="N230" t="s">
        <v>20</v>
      </c>
    </row>
    <row r="231" spans="13:14" x14ac:dyDescent="0.3">
      <c r="M231">
        <v>85600</v>
      </c>
      <c r="N231" t="s">
        <v>20</v>
      </c>
    </row>
    <row r="232" spans="13:14" x14ac:dyDescent="0.3">
      <c r="M232">
        <v>2400</v>
      </c>
      <c r="N232" t="s">
        <v>20</v>
      </c>
    </row>
    <row r="233" spans="13:14" x14ac:dyDescent="0.3">
      <c r="M233">
        <v>7200</v>
      </c>
      <c r="N233" t="s">
        <v>74</v>
      </c>
    </row>
    <row r="234" spans="13:14" x14ac:dyDescent="0.3">
      <c r="M234">
        <v>3400</v>
      </c>
      <c r="N234" t="s">
        <v>20</v>
      </c>
    </row>
    <row r="235" spans="13:14" x14ac:dyDescent="0.3">
      <c r="M235">
        <v>3800</v>
      </c>
      <c r="N235" t="s">
        <v>20</v>
      </c>
    </row>
    <row r="236" spans="13:14" x14ac:dyDescent="0.3">
      <c r="M236">
        <v>7500</v>
      </c>
      <c r="N236" t="s">
        <v>20</v>
      </c>
    </row>
    <row r="237" spans="13:14" x14ac:dyDescent="0.3">
      <c r="M237">
        <v>8600</v>
      </c>
      <c r="N237" t="s">
        <v>14</v>
      </c>
    </row>
    <row r="238" spans="13:14" x14ac:dyDescent="0.3">
      <c r="M238">
        <v>39500</v>
      </c>
      <c r="N238" t="s">
        <v>14</v>
      </c>
    </row>
    <row r="239" spans="13:14" x14ac:dyDescent="0.3">
      <c r="M239">
        <v>9300</v>
      </c>
      <c r="N239" t="s">
        <v>20</v>
      </c>
    </row>
    <row r="240" spans="13:14" x14ac:dyDescent="0.3">
      <c r="M240">
        <v>2400</v>
      </c>
      <c r="N240" t="s">
        <v>20</v>
      </c>
    </row>
    <row r="241" spans="13:14" x14ac:dyDescent="0.3">
      <c r="M241">
        <v>3200</v>
      </c>
      <c r="N241" t="s">
        <v>14</v>
      </c>
    </row>
    <row r="242" spans="13:14" x14ac:dyDescent="0.3">
      <c r="M242">
        <v>29400</v>
      </c>
      <c r="N242" t="s">
        <v>20</v>
      </c>
    </row>
    <row r="243" spans="13:14" x14ac:dyDescent="0.3">
      <c r="M243">
        <v>168500</v>
      </c>
      <c r="N243" t="s">
        <v>20</v>
      </c>
    </row>
    <row r="244" spans="13:14" x14ac:dyDescent="0.3">
      <c r="M244">
        <v>8400</v>
      </c>
      <c r="N244" t="s">
        <v>20</v>
      </c>
    </row>
    <row r="245" spans="13:14" x14ac:dyDescent="0.3">
      <c r="M245">
        <v>2300</v>
      </c>
      <c r="N245" t="s">
        <v>20</v>
      </c>
    </row>
    <row r="246" spans="13:14" x14ac:dyDescent="0.3">
      <c r="M246">
        <v>700</v>
      </c>
      <c r="N246" t="s">
        <v>20</v>
      </c>
    </row>
    <row r="247" spans="13:14" x14ac:dyDescent="0.3">
      <c r="M247">
        <v>2900</v>
      </c>
      <c r="N247" t="s">
        <v>20</v>
      </c>
    </row>
    <row r="248" spans="13:14" x14ac:dyDescent="0.3">
      <c r="M248">
        <v>4500</v>
      </c>
      <c r="N248" t="s">
        <v>20</v>
      </c>
    </row>
    <row r="249" spans="13:14" x14ac:dyDescent="0.3">
      <c r="M249">
        <v>19800</v>
      </c>
      <c r="N249" t="s">
        <v>20</v>
      </c>
    </row>
    <row r="250" spans="13:14" x14ac:dyDescent="0.3">
      <c r="M250">
        <v>6200</v>
      </c>
      <c r="N250" t="s">
        <v>20</v>
      </c>
    </row>
    <row r="251" spans="13:14" x14ac:dyDescent="0.3">
      <c r="M251">
        <v>61500</v>
      </c>
      <c r="N251" t="s">
        <v>20</v>
      </c>
    </row>
    <row r="252" spans="13:14" x14ac:dyDescent="0.3">
      <c r="M252">
        <v>100</v>
      </c>
      <c r="N252" t="s">
        <v>14</v>
      </c>
    </row>
    <row r="253" spans="13:14" x14ac:dyDescent="0.3">
      <c r="M253">
        <v>7100</v>
      </c>
      <c r="N253" t="s">
        <v>14</v>
      </c>
    </row>
    <row r="254" spans="13:14" x14ac:dyDescent="0.3">
      <c r="M254">
        <v>1000</v>
      </c>
      <c r="N254" t="s">
        <v>20</v>
      </c>
    </row>
    <row r="255" spans="13:14" x14ac:dyDescent="0.3">
      <c r="M255">
        <v>121500</v>
      </c>
      <c r="N255" t="s">
        <v>14</v>
      </c>
    </row>
    <row r="256" spans="13:14" x14ac:dyDescent="0.3">
      <c r="M256">
        <v>4600</v>
      </c>
      <c r="N256" t="s">
        <v>20</v>
      </c>
    </row>
    <row r="257" spans="13:14" x14ac:dyDescent="0.3">
      <c r="M257">
        <v>80500</v>
      </c>
      <c r="N257" t="s">
        <v>20</v>
      </c>
    </row>
    <row r="258" spans="13:14" x14ac:dyDescent="0.3">
      <c r="M258">
        <v>4100</v>
      </c>
      <c r="N258" t="s">
        <v>14</v>
      </c>
    </row>
    <row r="259" spans="13:14" x14ac:dyDescent="0.3">
      <c r="M259">
        <v>5700</v>
      </c>
      <c r="N259" t="s">
        <v>20</v>
      </c>
    </row>
    <row r="260" spans="13:14" x14ac:dyDescent="0.3">
      <c r="M260">
        <v>5000</v>
      </c>
      <c r="N260" t="s">
        <v>20</v>
      </c>
    </row>
    <row r="261" spans="13:14" x14ac:dyDescent="0.3">
      <c r="M261">
        <v>1800</v>
      </c>
      <c r="N261" t="s">
        <v>20</v>
      </c>
    </row>
    <row r="262" spans="13:14" x14ac:dyDescent="0.3">
      <c r="M262">
        <v>6300</v>
      </c>
      <c r="N262" t="s">
        <v>20</v>
      </c>
    </row>
    <row r="263" spans="13:14" x14ac:dyDescent="0.3">
      <c r="M263">
        <v>84300</v>
      </c>
      <c r="N263" t="s">
        <v>14</v>
      </c>
    </row>
    <row r="264" spans="13:14" x14ac:dyDescent="0.3">
      <c r="M264">
        <v>1700</v>
      </c>
      <c r="N264" t="s">
        <v>20</v>
      </c>
    </row>
    <row r="265" spans="13:14" x14ac:dyDescent="0.3">
      <c r="M265">
        <v>2900</v>
      </c>
      <c r="N265" t="s">
        <v>20</v>
      </c>
    </row>
    <row r="266" spans="13:14" x14ac:dyDescent="0.3">
      <c r="M266">
        <v>45600</v>
      </c>
      <c r="N266" t="s">
        <v>20</v>
      </c>
    </row>
    <row r="267" spans="13:14" x14ac:dyDescent="0.3">
      <c r="M267">
        <v>4900</v>
      </c>
      <c r="N267" t="s">
        <v>20</v>
      </c>
    </row>
    <row r="268" spans="13:14" x14ac:dyDescent="0.3">
      <c r="M268">
        <v>111900</v>
      </c>
      <c r="N268" t="s">
        <v>14</v>
      </c>
    </row>
    <row r="269" spans="13:14" x14ac:dyDescent="0.3">
      <c r="M269">
        <v>61600</v>
      </c>
      <c r="N269" t="s">
        <v>20</v>
      </c>
    </row>
    <row r="270" spans="13:14" x14ac:dyDescent="0.3">
      <c r="M270">
        <v>1500</v>
      </c>
      <c r="N270" t="s">
        <v>20</v>
      </c>
    </row>
    <row r="271" spans="13:14" x14ac:dyDescent="0.3">
      <c r="M271">
        <v>3500</v>
      </c>
      <c r="N271" t="s">
        <v>20</v>
      </c>
    </row>
    <row r="272" spans="13:14" x14ac:dyDescent="0.3">
      <c r="M272">
        <v>173900</v>
      </c>
      <c r="N272" t="s">
        <v>74</v>
      </c>
    </row>
    <row r="273" spans="13:14" x14ac:dyDescent="0.3">
      <c r="M273">
        <v>153700</v>
      </c>
      <c r="N273" t="s">
        <v>47</v>
      </c>
    </row>
    <row r="274" spans="13:14" x14ac:dyDescent="0.3">
      <c r="M274">
        <v>51100</v>
      </c>
      <c r="N274" t="s">
        <v>20</v>
      </c>
    </row>
    <row r="275" spans="13:14" x14ac:dyDescent="0.3">
      <c r="M275">
        <v>7800</v>
      </c>
      <c r="N275" t="s">
        <v>20</v>
      </c>
    </row>
    <row r="276" spans="13:14" x14ac:dyDescent="0.3">
      <c r="M276">
        <v>2400</v>
      </c>
      <c r="N276" t="s">
        <v>14</v>
      </c>
    </row>
    <row r="277" spans="13:14" x14ac:dyDescent="0.3">
      <c r="M277">
        <v>3900</v>
      </c>
      <c r="N277" t="s">
        <v>20</v>
      </c>
    </row>
    <row r="278" spans="13:14" x14ac:dyDescent="0.3">
      <c r="M278">
        <v>5500</v>
      </c>
      <c r="N278" t="s">
        <v>14</v>
      </c>
    </row>
    <row r="279" spans="13:14" x14ac:dyDescent="0.3">
      <c r="M279">
        <v>700</v>
      </c>
      <c r="N279" t="s">
        <v>20</v>
      </c>
    </row>
    <row r="280" spans="13:14" x14ac:dyDescent="0.3">
      <c r="M280">
        <v>2700</v>
      </c>
      <c r="N280" t="s">
        <v>20</v>
      </c>
    </row>
    <row r="281" spans="13:14" x14ac:dyDescent="0.3">
      <c r="M281">
        <v>8000</v>
      </c>
      <c r="N281" t="s">
        <v>20</v>
      </c>
    </row>
    <row r="282" spans="13:14" x14ac:dyDescent="0.3">
      <c r="M282">
        <v>2500</v>
      </c>
      <c r="N282" t="s">
        <v>20</v>
      </c>
    </row>
    <row r="283" spans="13:14" x14ac:dyDescent="0.3">
      <c r="M283">
        <v>164500</v>
      </c>
      <c r="N283" t="s">
        <v>14</v>
      </c>
    </row>
    <row r="284" spans="13:14" x14ac:dyDescent="0.3">
      <c r="M284">
        <v>8400</v>
      </c>
      <c r="N284" t="s">
        <v>20</v>
      </c>
    </row>
    <row r="285" spans="13:14" x14ac:dyDescent="0.3">
      <c r="M285">
        <v>8100</v>
      </c>
      <c r="N285" t="s">
        <v>14</v>
      </c>
    </row>
    <row r="286" spans="13:14" x14ac:dyDescent="0.3">
      <c r="M286">
        <v>9800</v>
      </c>
      <c r="N286" t="s">
        <v>14</v>
      </c>
    </row>
    <row r="287" spans="13:14" x14ac:dyDescent="0.3">
      <c r="M287">
        <v>900</v>
      </c>
      <c r="N287" t="s">
        <v>20</v>
      </c>
    </row>
    <row r="288" spans="13:14" x14ac:dyDescent="0.3">
      <c r="M288">
        <v>112100</v>
      </c>
      <c r="N288" t="s">
        <v>74</v>
      </c>
    </row>
    <row r="289" spans="13:14" x14ac:dyDescent="0.3">
      <c r="M289">
        <v>6300</v>
      </c>
      <c r="N289" t="s">
        <v>20</v>
      </c>
    </row>
    <row r="290" spans="13:14" x14ac:dyDescent="0.3">
      <c r="M290">
        <v>5600</v>
      </c>
      <c r="N290" t="s">
        <v>14</v>
      </c>
    </row>
    <row r="291" spans="13:14" x14ac:dyDescent="0.3">
      <c r="M291">
        <v>800</v>
      </c>
      <c r="N291" t="s">
        <v>20</v>
      </c>
    </row>
    <row r="292" spans="13:14" x14ac:dyDescent="0.3">
      <c r="M292">
        <v>168600</v>
      </c>
      <c r="N292" t="s">
        <v>14</v>
      </c>
    </row>
    <row r="293" spans="13:14" x14ac:dyDescent="0.3">
      <c r="M293">
        <v>1800</v>
      </c>
      <c r="N293" t="s">
        <v>20</v>
      </c>
    </row>
    <row r="294" spans="13:14" x14ac:dyDescent="0.3">
      <c r="M294">
        <v>7300</v>
      </c>
      <c r="N294" t="s">
        <v>14</v>
      </c>
    </row>
    <row r="295" spans="13:14" x14ac:dyDescent="0.3">
      <c r="M295">
        <v>6500</v>
      </c>
      <c r="N295" t="s">
        <v>74</v>
      </c>
    </row>
    <row r="296" spans="13:14" x14ac:dyDescent="0.3">
      <c r="M296">
        <v>600</v>
      </c>
      <c r="N296" t="s">
        <v>20</v>
      </c>
    </row>
    <row r="297" spans="13:14" x14ac:dyDescent="0.3">
      <c r="M297">
        <v>192900</v>
      </c>
      <c r="N297" t="s">
        <v>14</v>
      </c>
    </row>
    <row r="298" spans="13:14" x14ac:dyDescent="0.3">
      <c r="M298">
        <v>6100</v>
      </c>
      <c r="N298" t="s">
        <v>14</v>
      </c>
    </row>
    <row r="299" spans="13:14" x14ac:dyDescent="0.3">
      <c r="M299">
        <v>7200</v>
      </c>
      <c r="N299" t="s">
        <v>14</v>
      </c>
    </row>
    <row r="300" spans="13:14" x14ac:dyDescent="0.3">
      <c r="M300">
        <v>3500</v>
      </c>
      <c r="N300" t="s">
        <v>20</v>
      </c>
    </row>
    <row r="301" spans="13:14" x14ac:dyDescent="0.3">
      <c r="M301">
        <v>3800</v>
      </c>
      <c r="N301" t="s">
        <v>14</v>
      </c>
    </row>
    <row r="302" spans="13:14" x14ac:dyDescent="0.3">
      <c r="M302">
        <v>100</v>
      </c>
      <c r="N302" t="s">
        <v>14</v>
      </c>
    </row>
    <row r="303" spans="13:14" x14ac:dyDescent="0.3">
      <c r="M303">
        <v>900</v>
      </c>
      <c r="N303" t="s">
        <v>20</v>
      </c>
    </row>
    <row r="304" spans="13:14" x14ac:dyDescent="0.3">
      <c r="M304">
        <v>76100</v>
      </c>
      <c r="N304" t="s">
        <v>14</v>
      </c>
    </row>
    <row r="305" spans="13:14" x14ac:dyDescent="0.3">
      <c r="M305">
        <v>3400</v>
      </c>
      <c r="N305" t="s">
        <v>14</v>
      </c>
    </row>
    <row r="306" spans="13:14" x14ac:dyDescent="0.3">
      <c r="M306">
        <v>2100</v>
      </c>
      <c r="N306" t="s">
        <v>20</v>
      </c>
    </row>
    <row r="307" spans="13:14" x14ac:dyDescent="0.3">
      <c r="M307">
        <v>2800</v>
      </c>
      <c r="N307" t="s">
        <v>20</v>
      </c>
    </row>
    <row r="308" spans="13:14" x14ac:dyDescent="0.3">
      <c r="M308">
        <v>6500</v>
      </c>
      <c r="N308" t="s">
        <v>14</v>
      </c>
    </row>
    <row r="309" spans="13:14" x14ac:dyDescent="0.3">
      <c r="M309">
        <v>32900</v>
      </c>
      <c r="N309" t="s">
        <v>20</v>
      </c>
    </row>
    <row r="310" spans="13:14" x14ac:dyDescent="0.3">
      <c r="M310">
        <v>118200</v>
      </c>
      <c r="N310" t="s">
        <v>14</v>
      </c>
    </row>
    <row r="311" spans="13:14" x14ac:dyDescent="0.3">
      <c r="M311">
        <v>4100</v>
      </c>
      <c r="N311" t="s">
        <v>74</v>
      </c>
    </row>
    <row r="312" spans="13:14" x14ac:dyDescent="0.3">
      <c r="M312">
        <v>7800</v>
      </c>
      <c r="N312" t="s">
        <v>14</v>
      </c>
    </row>
    <row r="313" spans="13:14" x14ac:dyDescent="0.3">
      <c r="M313">
        <v>6300</v>
      </c>
      <c r="N313" t="s">
        <v>20</v>
      </c>
    </row>
    <row r="314" spans="13:14" x14ac:dyDescent="0.3">
      <c r="M314">
        <v>59100</v>
      </c>
      <c r="N314" t="s">
        <v>20</v>
      </c>
    </row>
    <row r="315" spans="13:14" x14ac:dyDescent="0.3">
      <c r="M315">
        <v>2200</v>
      </c>
      <c r="N315" t="s">
        <v>20</v>
      </c>
    </row>
    <row r="316" spans="13:14" x14ac:dyDescent="0.3">
      <c r="M316">
        <v>1400</v>
      </c>
      <c r="N316" t="s">
        <v>20</v>
      </c>
    </row>
    <row r="317" spans="13:14" x14ac:dyDescent="0.3">
      <c r="M317">
        <v>9500</v>
      </c>
      <c r="N317" t="s">
        <v>14</v>
      </c>
    </row>
    <row r="318" spans="13:14" x14ac:dyDescent="0.3">
      <c r="M318">
        <v>9600</v>
      </c>
      <c r="N318" t="s">
        <v>14</v>
      </c>
    </row>
    <row r="319" spans="13:14" x14ac:dyDescent="0.3">
      <c r="M319">
        <v>6600</v>
      </c>
      <c r="N319" t="s">
        <v>14</v>
      </c>
    </row>
    <row r="320" spans="13:14" x14ac:dyDescent="0.3">
      <c r="M320">
        <v>5700</v>
      </c>
      <c r="N320" t="s">
        <v>14</v>
      </c>
    </row>
    <row r="321" spans="13:14" x14ac:dyDescent="0.3">
      <c r="M321">
        <v>8400</v>
      </c>
      <c r="N321" t="s">
        <v>74</v>
      </c>
    </row>
    <row r="322" spans="13:14" x14ac:dyDescent="0.3">
      <c r="M322">
        <v>84400</v>
      </c>
      <c r="N322" t="s">
        <v>14</v>
      </c>
    </row>
    <row r="323" spans="13:14" x14ac:dyDescent="0.3">
      <c r="M323">
        <v>170400</v>
      </c>
      <c r="N323" t="s">
        <v>14</v>
      </c>
    </row>
    <row r="324" spans="13:14" x14ac:dyDescent="0.3">
      <c r="M324">
        <v>117900</v>
      </c>
      <c r="N324" t="s">
        <v>20</v>
      </c>
    </row>
    <row r="325" spans="13:14" x14ac:dyDescent="0.3">
      <c r="M325">
        <v>8900</v>
      </c>
      <c r="N325" t="s">
        <v>14</v>
      </c>
    </row>
    <row r="326" spans="13:14" x14ac:dyDescent="0.3">
      <c r="M326">
        <v>7100</v>
      </c>
      <c r="N326" t="s">
        <v>20</v>
      </c>
    </row>
    <row r="327" spans="13:14" x14ac:dyDescent="0.3">
      <c r="M327">
        <v>6500</v>
      </c>
      <c r="N327" t="s">
        <v>14</v>
      </c>
    </row>
    <row r="328" spans="13:14" x14ac:dyDescent="0.3">
      <c r="M328">
        <v>7200</v>
      </c>
      <c r="N328" t="s">
        <v>14</v>
      </c>
    </row>
    <row r="329" spans="13:14" x14ac:dyDescent="0.3">
      <c r="M329">
        <v>2600</v>
      </c>
      <c r="N329" t="s">
        <v>14</v>
      </c>
    </row>
    <row r="330" spans="13:14" x14ac:dyDescent="0.3">
      <c r="M330">
        <v>98700</v>
      </c>
      <c r="N330" t="s">
        <v>20</v>
      </c>
    </row>
    <row r="331" spans="13:14" x14ac:dyDescent="0.3">
      <c r="M331">
        <v>93800</v>
      </c>
      <c r="N331" t="s">
        <v>47</v>
      </c>
    </row>
    <row r="332" spans="13:14" x14ac:dyDescent="0.3">
      <c r="M332">
        <v>33700</v>
      </c>
      <c r="N332" t="s">
        <v>20</v>
      </c>
    </row>
    <row r="333" spans="13:14" x14ac:dyDescent="0.3">
      <c r="M333">
        <v>3300</v>
      </c>
      <c r="N333" t="s">
        <v>20</v>
      </c>
    </row>
    <row r="334" spans="13:14" x14ac:dyDescent="0.3">
      <c r="M334">
        <v>20700</v>
      </c>
      <c r="N334" t="s">
        <v>20</v>
      </c>
    </row>
    <row r="335" spans="13:14" x14ac:dyDescent="0.3">
      <c r="M335">
        <v>9600</v>
      </c>
      <c r="N335" t="s">
        <v>20</v>
      </c>
    </row>
    <row r="336" spans="13:14" x14ac:dyDescent="0.3">
      <c r="M336">
        <v>66200</v>
      </c>
      <c r="N336" t="s">
        <v>20</v>
      </c>
    </row>
    <row r="337" spans="13:14" x14ac:dyDescent="0.3">
      <c r="M337">
        <v>173800</v>
      </c>
      <c r="N337" t="s">
        <v>20</v>
      </c>
    </row>
    <row r="338" spans="13:14" x14ac:dyDescent="0.3">
      <c r="M338">
        <v>70700</v>
      </c>
      <c r="N338" t="s">
        <v>14</v>
      </c>
    </row>
    <row r="339" spans="13:14" x14ac:dyDescent="0.3">
      <c r="M339">
        <v>94500</v>
      </c>
      <c r="N339" t="s">
        <v>20</v>
      </c>
    </row>
    <row r="340" spans="13:14" x14ac:dyDescent="0.3">
      <c r="M340">
        <v>69800</v>
      </c>
      <c r="N340" t="s">
        <v>20</v>
      </c>
    </row>
    <row r="341" spans="13:14" x14ac:dyDescent="0.3">
      <c r="M341">
        <v>136300</v>
      </c>
      <c r="N341" t="s">
        <v>74</v>
      </c>
    </row>
    <row r="342" spans="13:14" x14ac:dyDescent="0.3">
      <c r="M342">
        <v>37100</v>
      </c>
      <c r="N342" t="s">
        <v>14</v>
      </c>
    </row>
    <row r="343" spans="13:14" x14ac:dyDescent="0.3">
      <c r="M343">
        <v>114300</v>
      </c>
      <c r="N343" t="s">
        <v>14</v>
      </c>
    </row>
    <row r="344" spans="13:14" x14ac:dyDescent="0.3">
      <c r="M344">
        <v>47900</v>
      </c>
      <c r="N344" t="s">
        <v>14</v>
      </c>
    </row>
    <row r="345" spans="13:14" x14ac:dyDescent="0.3">
      <c r="M345">
        <v>9000</v>
      </c>
      <c r="N345" t="s">
        <v>14</v>
      </c>
    </row>
    <row r="346" spans="13:14" x14ac:dyDescent="0.3">
      <c r="M346">
        <v>197600</v>
      </c>
      <c r="N346" t="s">
        <v>14</v>
      </c>
    </row>
    <row r="347" spans="13:14" x14ac:dyDescent="0.3">
      <c r="M347">
        <v>157600</v>
      </c>
      <c r="N347" t="s">
        <v>14</v>
      </c>
    </row>
    <row r="348" spans="13:14" x14ac:dyDescent="0.3">
      <c r="M348">
        <v>8000</v>
      </c>
      <c r="N348" t="s">
        <v>14</v>
      </c>
    </row>
    <row r="349" spans="13:14" x14ac:dyDescent="0.3">
      <c r="M349">
        <v>900</v>
      </c>
      <c r="N349" t="s">
        <v>20</v>
      </c>
    </row>
    <row r="350" spans="13:14" x14ac:dyDescent="0.3">
      <c r="M350">
        <v>199000</v>
      </c>
      <c r="N350" t="s">
        <v>14</v>
      </c>
    </row>
    <row r="351" spans="13:14" x14ac:dyDescent="0.3">
      <c r="M351">
        <v>180800</v>
      </c>
      <c r="N351" t="s">
        <v>14</v>
      </c>
    </row>
    <row r="352" spans="13:14" x14ac:dyDescent="0.3">
      <c r="M352">
        <v>100</v>
      </c>
      <c r="N352" t="s">
        <v>14</v>
      </c>
    </row>
    <row r="353" spans="13:14" x14ac:dyDescent="0.3">
      <c r="M353">
        <v>74100</v>
      </c>
      <c r="N353" t="s">
        <v>20</v>
      </c>
    </row>
    <row r="354" spans="13:14" x14ac:dyDescent="0.3">
      <c r="M354">
        <v>2800</v>
      </c>
      <c r="N354" t="s">
        <v>14</v>
      </c>
    </row>
    <row r="355" spans="13:14" x14ac:dyDescent="0.3">
      <c r="M355">
        <v>33600</v>
      </c>
      <c r="N355" t="s">
        <v>20</v>
      </c>
    </row>
    <row r="356" spans="13:14" x14ac:dyDescent="0.3">
      <c r="M356">
        <v>6100</v>
      </c>
      <c r="N356" t="s">
        <v>20</v>
      </c>
    </row>
    <row r="357" spans="13:14" x14ac:dyDescent="0.3">
      <c r="M357">
        <v>3800</v>
      </c>
      <c r="N357" t="s">
        <v>47</v>
      </c>
    </row>
    <row r="358" spans="13:14" x14ac:dyDescent="0.3">
      <c r="M358">
        <v>9300</v>
      </c>
      <c r="N358" t="s">
        <v>14</v>
      </c>
    </row>
    <row r="359" spans="13:14" x14ac:dyDescent="0.3">
      <c r="M359">
        <v>2300</v>
      </c>
      <c r="N359" t="s">
        <v>20</v>
      </c>
    </row>
    <row r="360" spans="13:14" x14ac:dyDescent="0.3">
      <c r="M360">
        <v>9700</v>
      </c>
      <c r="N360" t="s">
        <v>14</v>
      </c>
    </row>
    <row r="361" spans="13:14" x14ac:dyDescent="0.3">
      <c r="M361">
        <v>4000</v>
      </c>
      <c r="N361" t="s">
        <v>20</v>
      </c>
    </row>
    <row r="362" spans="13:14" x14ac:dyDescent="0.3">
      <c r="M362">
        <v>59700</v>
      </c>
      <c r="N362" t="s">
        <v>20</v>
      </c>
    </row>
    <row r="363" spans="13:14" x14ac:dyDescent="0.3">
      <c r="M363">
        <v>5500</v>
      </c>
      <c r="N363" t="s">
        <v>20</v>
      </c>
    </row>
    <row r="364" spans="13:14" x14ac:dyDescent="0.3">
      <c r="M364">
        <v>3700</v>
      </c>
      <c r="N364" t="s">
        <v>20</v>
      </c>
    </row>
    <row r="365" spans="13:14" x14ac:dyDescent="0.3">
      <c r="M365">
        <v>5200</v>
      </c>
      <c r="N365" t="s">
        <v>20</v>
      </c>
    </row>
    <row r="366" spans="13:14" x14ac:dyDescent="0.3">
      <c r="M366">
        <v>900</v>
      </c>
      <c r="N366" t="s">
        <v>20</v>
      </c>
    </row>
    <row r="367" spans="13:14" x14ac:dyDescent="0.3">
      <c r="M367">
        <v>1600</v>
      </c>
      <c r="N367" t="s">
        <v>20</v>
      </c>
    </row>
    <row r="368" spans="13:14" x14ac:dyDescent="0.3">
      <c r="M368">
        <v>1800</v>
      </c>
      <c r="N368" t="s">
        <v>20</v>
      </c>
    </row>
    <row r="369" spans="13:14" x14ac:dyDescent="0.3">
      <c r="M369">
        <v>9900</v>
      </c>
      <c r="N369" t="s">
        <v>14</v>
      </c>
    </row>
    <row r="370" spans="13:14" x14ac:dyDescent="0.3">
      <c r="M370">
        <v>5200</v>
      </c>
      <c r="N370" t="s">
        <v>20</v>
      </c>
    </row>
    <row r="371" spans="13:14" x14ac:dyDescent="0.3">
      <c r="M371">
        <v>5400</v>
      </c>
      <c r="N371" t="s">
        <v>20</v>
      </c>
    </row>
    <row r="372" spans="13:14" x14ac:dyDescent="0.3">
      <c r="M372">
        <v>112300</v>
      </c>
      <c r="N372" t="s">
        <v>20</v>
      </c>
    </row>
    <row r="373" spans="13:14" x14ac:dyDescent="0.3">
      <c r="M373">
        <v>189200</v>
      </c>
      <c r="N373" t="s">
        <v>14</v>
      </c>
    </row>
    <row r="374" spans="13:14" x14ac:dyDescent="0.3">
      <c r="M374">
        <v>900</v>
      </c>
      <c r="N374" t="s">
        <v>20</v>
      </c>
    </row>
    <row r="375" spans="13:14" x14ac:dyDescent="0.3">
      <c r="M375">
        <v>22500</v>
      </c>
      <c r="N375" t="s">
        <v>20</v>
      </c>
    </row>
    <row r="376" spans="13:14" x14ac:dyDescent="0.3">
      <c r="M376">
        <v>167400</v>
      </c>
      <c r="N376" t="s">
        <v>14</v>
      </c>
    </row>
    <row r="377" spans="13:14" x14ac:dyDescent="0.3">
      <c r="M377">
        <v>2700</v>
      </c>
      <c r="N377" t="s">
        <v>14</v>
      </c>
    </row>
    <row r="378" spans="13:14" x14ac:dyDescent="0.3">
      <c r="M378">
        <v>3400</v>
      </c>
      <c r="N378" t="s">
        <v>20</v>
      </c>
    </row>
    <row r="379" spans="13:14" x14ac:dyDescent="0.3">
      <c r="M379">
        <v>49700</v>
      </c>
      <c r="N379" t="s">
        <v>14</v>
      </c>
    </row>
    <row r="380" spans="13:14" x14ac:dyDescent="0.3">
      <c r="M380">
        <v>178200</v>
      </c>
      <c r="N380" t="s">
        <v>14</v>
      </c>
    </row>
    <row r="381" spans="13:14" x14ac:dyDescent="0.3">
      <c r="M381">
        <v>7200</v>
      </c>
      <c r="N381" t="s">
        <v>14</v>
      </c>
    </row>
    <row r="382" spans="13:14" x14ac:dyDescent="0.3">
      <c r="M382">
        <v>2500</v>
      </c>
      <c r="N382" t="s">
        <v>20</v>
      </c>
    </row>
    <row r="383" spans="13:14" x14ac:dyDescent="0.3">
      <c r="M383">
        <v>5300</v>
      </c>
      <c r="N383" t="s">
        <v>20</v>
      </c>
    </row>
    <row r="384" spans="13:14" x14ac:dyDescent="0.3">
      <c r="M384">
        <v>9100</v>
      </c>
      <c r="N384" t="s">
        <v>14</v>
      </c>
    </row>
    <row r="385" spans="13:14" x14ac:dyDescent="0.3">
      <c r="M385">
        <v>6300</v>
      </c>
      <c r="N385" t="s">
        <v>20</v>
      </c>
    </row>
    <row r="386" spans="13:14" x14ac:dyDescent="0.3">
      <c r="M386">
        <v>114400</v>
      </c>
      <c r="N386" t="s">
        <v>20</v>
      </c>
    </row>
    <row r="387" spans="13:14" x14ac:dyDescent="0.3">
      <c r="M387">
        <v>38900</v>
      </c>
      <c r="N387" t="s">
        <v>20</v>
      </c>
    </row>
    <row r="388" spans="13:14" x14ac:dyDescent="0.3">
      <c r="M388">
        <v>135500</v>
      </c>
      <c r="N388" t="s">
        <v>14</v>
      </c>
    </row>
    <row r="389" spans="13:14" x14ac:dyDescent="0.3">
      <c r="M389">
        <v>109000</v>
      </c>
      <c r="N389" t="s">
        <v>14</v>
      </c>
    </row>
    <row r="390" spans="13:14" x14ac:dyDescent="0.3">
      <c r="M390">
        <v>114800</v>
      </c>
      <c r="N390" t="s">
        <v>74</v>
      </c>
    </row>
    <row r="391" spans="13:14" x14ac:dyDescent="0.3">
      <c r="M391">
        <v>83000</v>
      </c>
      <c r="N391" t="s">
        <v>20</v>
      </c>
    </row>
    <row r="392" spans="13:14" x14ac:dyDescent="0.3">
      <c r="M392">
        <v>2400</v>
      </c>
      <c r="N392" t="s">
        <v>20</v>
      </c>
    </row>
    <row r="393" spans="13:14" x14ac:dyDescent="0.3">
      <c r="M393">
        <v>60400</v>
      </c>
      <c r="N393" t="s">
        <v>14</v>
      </c>
    </row>
    <row r="394" spans="13:14" x14ac:dyDescent="0.3">
      <c r="M394">
        <v>102900</v>
      </c>
      <c r="N394" t="s">
        <v>14</v>
      </c>
    </row>
    <row r="395" spans="13:14" x14ac:dyDescent="0.3">
      <c r="M395">
        <v>62800</v>
      </c>
      <c r="N395" t="s">
        <v>20</v>
      </c>
    </row>
    <row r="396" spans="13:14" x14ac:dyDescent="0.3">
      <c r="M396">
        <v>800</v>
      </c>
      <c r="N396" t="s">
        <v>20</v>
      </c>
    </row>
    <row r="397" spans="13:14" x14ac:dyDescent="0.3">
      <c r="M397">
        <v>7100</v>
      </c>
      <c r="N397" t="s">
        <v>20</v>
      </c>
    </row>
    <row r="398" spans="13:14" x14ac:dyDescent="0.3">
      <c r="M398">
        <v>46100</v>
      </c>
      <c r="N398" t="s">
        <v>20</v>
      </c>
    </row>
    <row r="399" spans="13:14" x14ac:dyDescent="0.3">
      <c r="M399">
        <v>8100</v>
      </c>
      <c r="N399" t="s">
        <v>20</v>
      </c>
    </row>
    <row r="400" spans="13:14" x14ac:dyDescent="0.3">
      <c r="M400">
        <v>1700</v>
      </c>
      <c r="N400" t="s">
        <v>20</v>
      </c>
    </row>
    <row r="401" spans="13:14" x14ac:dyDescent="0.3">
      <c r="M401">
        <v>97300</v>
      </c>
      <c r="N401" t="s">
        <v>14</v>
      </c>
    </row>
    <row r="402" spans="13:14" x14ac:dyDescent="0.3">
      <c r="M402">
        <v>100</v>
      </c>
      <c r="N402" t="s">
        <v>14</v>
      </c>
    </row>
    <row r="403" spans="13:14" x14ac:dyDescent="0.3">
      <c r="M403">
        <v>900</v>
      </c>
      <c r="N403" t="s">
        <v>20</v>
      </c>
    </row>
    <row r="404" spans="13:14" x14ac:dyDescent="0.3">
      <c r="M404">
        <v>7300</v>
      </c>
      <c r="N404" t="s">
        <v>14</v>
      </c>
    </row>
    <row r="405" spans="13:14" x14ac:dyDescent="0.3">
      <c r="M405">
        <v>195800</v>
      </c>
      <c r="N405" t="s">
        <v>14</v>
      </c>
    </row>
    <row r="406" spans="13:14" x14ac:dyDescent="0.3">
      <c r="M406">
        <v>48900</v>
      </c>
      <c r="N406" t="s">
        <v>20</v>
      </c>
    </row>
    <row r="407" spans="13:14" x14ac:dyDescent="0.3">
      <c r="M407">
        <v>29600</v>
      </c>
      <c r="N407" t="s">
        <v>14</v>
      </c>
    </row>
    <row r="408" spans="13:14" x14ac:dyDescent="0.3">
      <c r="M408">
        <v>39300</v>
      </c>
      <c r="N408" t="s">
        <v>20</v>
      </c>
    </row>
    <row r="409" spans="13:14" x14ac:dyDescent="0.3">
      <c r="M409">
        <v>3400</v>
      </c>
      <c r="N409" t="s">
        <v>20</v>
      </c>
    </row>
    <row r="410" spans="13:14" x14ac:dyDescent="0.3">
      <c r="M410">
        <v>9200</v>
      </c>
      <c r="N410" t="s">
        <v>20</v>
      </c>
    </row>
    <row r="411" spans="13:14" x14ac:dyDescent="0.3">
      <c r="M411">
        <v>135600</v>
      </c>
      <c r="N411" t="s">
        <v>14</v>
      </c>
    </row>
    <row r="412" spans="13:14" x14ac:dyDescent="0.3">
      <c r="M412">
        <v>153700</v>
      </c>
      <c r="N412" t="s">
        <v>47</v>
      </c>
    </row>
    <row r="413" spans="13:14" x14ac:dyDescent="0.3">
      <c r="M413">
        <v>7800</v>
      </c>
      <c r="N413" t="s">
        <v>20</v>
      </c>
    </row>
    <row r="414" spans="13:14" x14ac:dyDescent="0.3">
      <c r="M414">
        <v>2100</v>
      </c>
      <c r="N414" t="s">
        <v>20</v>
      </c>
    </row>
    <row r="415" spans="13:14" x14ac:dyDescent="0.3">
      <c r="M415">
        <v>189500</v>
      </c>
      <c r="N415" t="s">
        <v>47</v>
      </c>
    </row>
    <row r="416" spans="13:14" x14ac:dyDescent="0.3">
      <c r="M416">
        <v>188200</v>
      </c>
      <c r="N416" t="s">
        <v>14</v>
      </c>
    </row>
    <row r="417" spans="13:14" x14ac:dyDescent="0.3">
      <c r="M417">
        <v>113500</v>
      </c>
      <c r="N417" t="s">
        <v>14</v>
      </c>
    </row>
    <row r="418" spans="13:14" x14ac:dyDescent="0.3">
      <c r="M418">
        <v>134600</v>
      </c>
      <c r="N418" t="s">
        <v>14</v>
      </c>
    </row>
    <row r="419" spans="13:14" x14ac:dyDescent="0.3">
      <c r="M419">
        <v>1700</v>
      </c>
      <c r="N419" t="s">
        <v>14</v>
      </c>
    </row>
    <row r="420" spans="13:14" x14ac:dyDescent="0.3">
      <c r="M420">
        <v>163700</v>
      </c>
      <c r="N420" t="s">
        <v>14</v>
      </c>
    </row>
    <row r="421" spans="13:14" x14ac:dyDescent="0.3">
      <c r="M421">
        <v>113800</v>
      </c>
      <c r="N421" t="s">
        <v>20</v>
      </c>
    </row>
    <row r="422" spans="13:14" x14ac:dyDescent="0.3">
      <c r="M422">
        <v>5000</v>
      </c>
      <c r="N422" t="s">
        <v>20</v>
      </c>
    </row>
    <row r="423" spans="13:14" x14ac:dyDescent="0.3">
      <c r="M423">
        <v>9400</v>
      </c>
      <c r="N423" t="s">
        <v>14</v>
      </c>
    </row>
    <row r="424" spans="13:14" x14ac:dyDescent="0.3">
      <c r="M424">
        <v>8700</v>
      </c>
      <c r="N424" t="s">
        <v>20</v>
      </c>
    </row>
    <row r="425" spans="13:14" x14ac:dyDescent="0.3">
      <c r="M425">
        <v>147800</v>
      </c>
      <c r="N425" t="s">
        <v>14</v>
      </c>
    </row>
    <row r="426" spans="13:14" x14ac:dyDescent="0.3">
      <c r="M426">
        <v>5100</v>
      </c>
      <c r="N426" t="s">
        <v>14</v>
      </c>
    </row>
    <row r="427" spans="13:14" x14ac:dyDescent="0.3">
      <c r="M427">
        <v>2700</v>
      </c>
      <c r="N427" t="s">
        <v>20</v>
      </c>
    </row>
    <row r="428" spans="13:14" x14ac:dyDescent="0.3">
      <c r="M428">
        <v>1800</v>
      </c>
      <c r="N428" t="s">
        <v>20</v>
      </c>
    </row>
    <row r="429" spans="13:14" x14ac:dyDescent="0.3">
      <c r="M429">
        <v>174500</v>
      </c>
      <c r="N429" t="s">
        <v>20</v>
      </c>
    </row>
    <row r="430" spans="13:14" x14ac:dyDescent="0.3">
      <c r="M430">
        <v>101400</v>
      </c>
      <c r="N430" t="s">
        <v>14</v>
      </c>
    </row>
    <row r="431" spans="13:14" x14ac:dyDescent="0.3">
      <c r="M431">
        <v>191000</v>
      </c>
      <c r="N431" t="s">
        <v>74</v>
      </c>
    </row>
    <row r="432" spans="13:14" x14ac:dyDescent="0.3">
      <c r="M432">
        <v>8100</v>
      </c>
      <c r="N432" t="s">
        <v>14</v>
      </c>
    </row>
    <row r="433" spans="13:14" x14ac:dyDescent="0.3">
      <c r="M433">
        <v>5100</v>
      </c>
      <c r="N433" t="s">
        <v>20</v>
      </c>
    </row>
    <row r="434" spans="13:14" x14ac:dyDescent="0.3">
      <c r="M434">
        <v>7700</v>
      </c>
      <c r="N434" t="s">
        <v>14</v>
      </c>
    </row>
    <row r="435" spans="13:14" x14ac:dyDescent="0.3">
      <c r="M435">
        <v>121400</v>
      </c>
      <c r="N435" t="s">
        <v>14</v>
      </c>
    </row>
    <row r="436" spans="13:14" x14ac:dyDescent="0.3">
      <c r="M436">
        <v>5400</v>
      </c>
      <c r="N436" t="s">
        <v>74</v>
      </c>
    </row>
    <row r="437" spans="13:14" x14ac:dyDescent="0.3">
      <c r="M437">
        <v>152400</v>
      </c>
      <c r="N437" t="s">
        <v>20</v>
      </c>
    </row>
    <row r="438" spans="13:14" x14ac:dyDescent="0.3">
      <c r="M438">
        <v>1300</v>
      </c>
      <c r="N438" t="s">
        <v>20</v>
      </c>
    </row>
    <row r="439" spans="13:14" x14ac:dyDescent="0.3">
      <c r="M439">
        <v>8100</v>
      </c>
      <c r="N439" t="s">
        <v>20</v>
      </c>
    </row>
    <row r="440" spans="13:14" x14ac:dyDescent="0.3">
      <c r="M440">
        <v>8300</v>
      </c>
      <c r="N440" t="s">
        <v>20</v>
      </c>
    </row>
    <row r="441" spans="13:14" x14ac:dyDescent="0.3">
      <c r="M441">
        <v>28400</v>
      </c>
      <c r="N441" t="s">
        <v>20</v>
      </c>
    </row>
    <row r="442" spans="13:14" x14ac:dyDescent="0.3">
      <c r="M442">
        <v>102500</v>
      </c>
      <c r="N442" t="s">
        <v>20</v>
      </c>
    </row>
    <row r="443" spans="13:14" x14ac:dyDescent="0.3">
      <c r="M443">
        <v>7000</v>
      </c>
      <c r="N443" t="s">
        <v>14</v>
      </c>
    </row>
    <row r="444" spans="13:14" x14ac:dyDescent="0.3">
      <c r="M444">
        <v>5400</v>
      </c>
      <c r="N444" t="s">
        <v>20</v>
      </c>
    </row>
    <row r="445" spans="13:14" x14ac:dyDescent="0.3">
      <c r="M445">
        <v>9300</v>
      </c>
      <c r="N445" t="s">
        <v>74</v>
      </c>
    </row>
    <row r="446" spans="13:14" x14ac:dyDescent="0.3">
      <c r="M446">
        <v>6200</v>
      </c>
      <c r="N446" t="s">
        <v>20</v>
      </c>
    </row>
    <row r="447" spans="13:14" x14ac:dyDescent="0.3">
      <c r="M447">
        <v>2100</v>
      </c>
      <c r="N447" t="s">
        <v>20</v>
      </c>
    </row>
    <row r="448" spans="13:14" x14ac:dyDescent="0.3">
      <c r="M448">
        <v>6800</v>
      </c>
      <c r="N448" t="s">
        <v>14</v>
      </c>
    </row>
    <row r="449" spans="13:14" x14ac:dyDescent="0.3">
      <c r="M449">
        <v>155200</v>
      </c>
      <c r="N449" t="s">
        <v>74</v>
      </c>
    </row>
    <row r="450" spans="13:14" x14ac:dyDescent="0.3">
      <c r="M450">
        <v>89900</v>
      </c>
      <c r="N450" t="s">
        <v>14</v>
      </c>
    </row>
    <row r="451" spans="13:14" x14ac:dyDescent="0.3">
      <c r="M451">
        <v>900</v>
      </c>
      <c r="N451" t="s">
        <v>20</v>
      </c>
    </row>
    <row r="452" spans="13:14" x14ac:dyDescent="0.3">
      <c r="M452">
        <v>100</v>
      </c>
      <c r="N452" t="s">
        <v>14</v>
      </c>
    </row>
    <row r="453" spans="13:14" x14ac:dyDescent="0.3">
      <c r="M453">
        <v>148400</v>
      </c>
      <c r="N453" t="s">
        <v>20</v>
      </c>
    </row>
    <row r="454" spans="13:14" x14ac:dyDescent="0.3">
      <c r="M454">
        <v>4800</v>
      </c>
      <c r="N454" t="s">
        <v>14</v>
      </c>
    </row>
    <row r="455" spans="13:14" x14ac:dyDescent="0.3">
      <c r="M455">
        <v>182400</v>
      </c>
      <c r="N455" t="s">
        <v>14</v>
      </c>
    </row>
    <row r="456" spans="13:14" x14ac:dyDescent="0.3">
      <c r="M456">
        <v>4000</v>
      </c>
      <c r="N456" t="s">
        <v>14</v>
      </c>
    </row>
    <row r="457" spans="13:14" x14ac:dyDescent="0.3">
      <c r="M457">
        <v>116500</v>
      </c>
      <c r="N457" t="s">
        <v>20</v>
      </c>
    </row>
    <row r="458" spans="13:14" x14ac:dyDescent="0.3">
      <c r="M458">
        <v>146400</v>
      </c>
      <c r="N458" t="s">
        <v>20</v>
      </c>
    </row>
    <row r="459" spans="13:14" x14ac:dyDescent="0.3">
      <c r="M459">
        <v>5000</v>
      </c>
      <c r="N459" t="s">
        <v>14</v>
      </c>
    </row>
    <row r="460" spans="13:14" x14ac:dyDescent="0.3">
      <c r="M460">
        <v>33800</v>
      </c>
      <c r="N460" t="s">
        <v>20</v>
      </c>
    </row>
    <row r="461" spans="13:14" x14ac:dyDescent="0.3">
      <c r="M461">
        <v>6300</v>
      </c>
      <c r="N461" t="s">
        <v>14</v>
      </c>
    </row>
    <row r="462" spans="13:14" x14ac:dyDescent="0.3">
      <c r="M462">
        <v>2400</v>
      </c>
      <c r="N462" t="s">
        <v>20</v>
      </c>
    </row>
    <row r="463" spans="13:14" x14ac:dyDescent="0.3">
      <c r="M463">
        <v>98800</v>
      </c>
      <c r="N463" t="s">
        <v>20</v>
      </c>
    </row>
    <row r="464" spans="13:14" x14ac:dyDescent="0.3">
      <c r="M464">
        <v>188800</v>
      </c>
      <c r="N464" t="s">
        <v>14</v>
      </c>
    </row>
    <row r="465" spans="13:14" x14ac:dyDescent="0.3">
      <c r="M465">
        <v>134300</v>
      </c>
      <c r="N465" t="s">
        <v>20</v>
      </c>
    </row>
    <row r="466" spans="13:14" x14ac:dyDescent="0.3">
      <c r="M466">
        <v>71200</v>
      </c>
      <c r="N466" t="s">
        <v>20</v>
      </c>
    </row>
    <row r="467" spans="13:14" x14ac:dyDescent="0.3">
      <c r="M467">
        <v>4700</v>
      </c>
      <c r="N467" t="s">
        <v>20</v>
      </c>
    </row>
    <row r="468" spans="13:14" x14ac:dyDescent="0.3">
      <c r="M468">
        <v>1200</v>
      </c>
      <c r="N468" t="s">
        <v>20</v>
      </c>
    </row>
    <row r="469" spans="13:14" x14ac:dyDescent="0.3">
      <c r="M469">
        <v>1400</v>
      </c>
      <c r="N469" t="s">
        <v>20</v>
      </c>
    </row>
    <row r="470" spans="13:14" x14ac:dyDescent="0.3">
      <c r="M470">
        <v>4000</v>
      </c>
      <c r="N470" t="s">
        <v>14</v>
      </c>
    </row>
    <row r="471" spans="13:14" x14ac:dyDescent="0.3">
      <c r="M471">
        <v>5600</v>
      </c>
      <c r="N471" t="s">
        <v>20</v>
      </c>
    </row>
    <row r="472" spans="13:14" x14ac:dyDescent="0.3">
      <c r="M472">
        <v>3600</v>
      </c>
      <c r="N472" t="s">
        <v>20</v>
      </c>
    </row>
    <row r="473" spans="13:14" x14ac:dyDescent="0.3">
      <c r="M473">
        <v>3100</v>
      </c>
      <c r="N473" t="s">
        <v>20</v>
      </c>
    </row>
    <row r="474" spans="13:14" x14ac:dyDescent="0.3">
      <c r="M474">
        <v>153800</v>
      </c>
      <c r="N474" t="s">
        <v>14</v>
      </c>
    </row>
    <row r="475" spans="13:14" x14ac:dyDescent="0.3">
      <c r="M475">
        <v>5000</v>
      </c>
      <c r="N475" t="s">
        <v>20</v>
      </c>
    </row>
    <row r="476" spans="13:14" x14ac:dyDescent="0.3">
      <c r="M476">
        <v>4000</v>
      </c>
      <c r="N476" t="s">
        <v>20</v>
      </c>
    </row>
    <row r="477" spans="13:14" x14ac:dyDescent="0.3">
      <c r="M477">
        <v>7400</v>
      </c>
      <c r="N477" t="s">
        <v>20</v>
      </c>
    </row>
    <row r="478" spans="13:14" x14ac:dyDescent="0.3">
      <c r="M478">
        <v>191500</v>
      </c>
      <c r="N478" t="s">
        <v>14</v>
      </c>
    </row>
    <row r="479" spans="13:14" x14ac:dyDescent="0.3">
      <c r="M479">
        <v>8500</v>
      </c>
      <c r="N479" t="s">
        <v>14</v>
      </c>
    </row>
    <row r="480" spans="13:14" x14ac:dyDescent="0.3">
      <c r="M480">
        <v>68800</v>
      </c>
      <c r="N480" t="s">
        <v>20</v>
      </c>
    </row>
    <row r="481" spans="13:14" x14ac:dyDescent="0.3">
      <c r="M481">
        <v>2400</v>
      </c>
      <c r="N481" t="s">
        <v>20</v>
      </c>
    </row>
    <row r="482" spans="13:14" x14ac:dyDescent="0.3">
      <c r="M482">
        <v>8600</v>
      </c>
      <c r="N482" t="s">
        <v>20</v>
      </c>
    </row>
    <row r="483" spans="13:14" x14ac:dyDescent="0.3">
      <c r="M483">
        <v>196600</v>
      </c>
      <c r="N483" t="s">
        <v>14</v>
      </c>
    </row>
    <row r="484" spans="13:14" x14ac:dyDescent="0.3">
      <c r="M484">
        <v>4200</v>
      </c>
      <c r="N484" t="s">
        <v>14</v>
      </c>
    </row>
    <row r="485" spans="13:14" x14ac:dyDescent="0.3">
      <c r="M485">
        <v>91400</v>
      </c>
      <c r="N485" t="s">
        <v>14</v>
      </c>
    </row>
    <row r="486" spans="13:14" x14ac:dyDescent="0.3">
      <c r="M486">
        <v>29600</v>
      </c>
      <c r="N486" t="s">
        <v>20</v>
      </c>
    </row>
    <row r="487" spans="13:14" x14ac:dyDescent="0.3">
      <c r="M487">
        <v>90600</v>
      </c>
      <c r="N487" t="s">
        <v>14</v>
      </c>
    </row>
    <row r="488" spans="13:14" x14ac:dyDescent="0.3">
      <c r="M488">
        <v>5200</v>
      </c>
      <c r="N488" t="s">
        <v>14</v>
      </c>
    </row>
    <row r="489" spans="13:14" x14ac:dyDescent="0.3">
      <c r="M489">
        <v>110300</v>
      </c>
      <c r="N489" t="s">
        <v>20</v>
      </c>
    </row>
    <row r="490" spans="13:14" x14ac:dyDescent="0.3">
      <c r="M490">
        <v>5300</v>
      </c>
      <c r="N490" t="s">
        <v>20</v>
      </c>
    </row>
    <row r="491" spans="13:14" x14ac:dyDescent="0.3">
      <c r="M491">
        <v>9200</v>
      </c>
      <c r="N491" t="s">
        <v>20</v>
      </c>
    </row>
    <row r="492" spans="13:14" x14ac:dyDescent="0.3">
      <c r="M492">
        <v>2400</v>
      </c>
      <c r="N492" t="s">
        <v>20</v>
      </c>
    </row>
    <row r="493" spans="13:14" x14ac:dyDescent="0.3">
      <c r="M493">
        <v>56800</v>
      </c>
      <c r="N493" t="s">
        <v>20</v>
      </c>
    </row>
    <row r="494" spans="13:14" x14ac:dyDescent="0.3">
      <c r="M494">
        <v>191000</v>
      </c>
      <c r="N494" t="s">
        <v>74</v>
      </c>
    </row>
    <row r="495" spans="13:14" x14ac:dyDescent="0.3">
      <c r="M495">
        <v>900</v>
      </c>
      <c r="N495" t="s">
        <v>20</v>
      </c>
    </row>
    <row r="496" spans="13:14" x14ac:dyDescent="0.3">
      <c r="M496">
        <v>2500</v>
      </c>
      <c r="N496" t="s">
        <v>20</v>
      </c>
    </row>
    <row r="497" spans="13:14" x14ac:dyDescent="0.3">
      <c r="M497">
        <v>3200</v>
      </c>
      <c r="N497" t="s">
        <v>20</v>
      </c>
    </row>
    <row r="498" spans="13:14" x14ac:dyDescent="0.3">
      <c r="M498">
        <v>183800</v>
      </c>
      <c r="N498" t="s">
        <v>14</v>
      </c>
    </row>
    <row r="499" spans="13:14" x14ac:dyDescent="0.3">
      <c r="M499">
        <v>9800</v>
      </c>
      <c r="N499" t="s">
        <v>14</v>
      </c>
    </row>
    <row r="500" spans="13:14" x14ac:dyDescent="0.3">
      <c r="M500">
        <v>193400</v>
      </c>
      <c r="N500" t="s">
        <v>14</v>
      </c>
    </row>
    <row r="501" spans="13:14" x14ac:dyDescent="0.3">
      <c r="M501">
        <v>163800</v>
      </c>
      <c r="N501" t="s">
        <v>14</v>
      </c>
    </row>
    <row r="502" spans="13:14" x14ac:dyDescent="0.3">
      <c r="M502">
        <v>100</v>
      </c>
      <c r="N502" t="s">
        <v>14</v>
      </c>
    </row>
    <row r="503" spans="13:14" x14ac:dyDescent="0.3">
      <c r="M503">
        <v>153600</v>
      </c>
      <c r="N503" t="s">
        <v>14</v>
      </c>
    </row>
    <row r="504" spans="13:14" x14ac:dyDescent="0.3">
      <c r="M504">
        <v>1300</v>
      </c>
      <c r="N504" t="s">
        <v>20</v>
      </c>
    </row>
    <row r="505" spans="13:14" x14ac:dyDescent="0.3">
      <c r="M505">
        <v>25500</v>
      </c>
      <c r="N505" t="s">
        <v>20</v>
      </c>
    </row>
    <row r="506" spans="13:14" x14ac:dyDescent="0.3">
      <c r="M506">
        <v>7500</v>
      </c>
      <c r="N506" t="s">
        <v>14</v>
      </c>
    </row>
    <row r="507" spans="13:14" x14ac:dyDescent="0.3">
      <c r="M507">
        <v>89900</v>
      </c>
      <c r="N507" t="s">
        <v>14</v>
      </c>
    </row>
    <row r="508" spans="13:14" x14ac:dyDescent="0.3">
      <c r="M508">
        <v>18000</v>
      </c>
      <c r="N508" t="s">
        <v>20</v>
      </c>
    </row>
    <row r="509" spans="13:14" x14ac:dyDescent="0.3">
      <c r="M509">
        <v>2100</v>
      </c>
      <c r="N509" t="s">
        <v>14</v>
      </c>
    </row>
    <row r="510" spans="13:14" x14ac:dyDescent="0.3">
      <c r="M510">
        <v>172700</v>
      </c>
      <c r="N510" t="s">
        <v>20</v>
      </c>
    </row>
    <row r="511" spans="13:14" x14ac:dyDescent="0.3">
      <c r="M511">
        <v>168500</v>
      </c>
      <c r="N511" t="s">
        <v>14</v>
      </c>
    </row>
    <row r="512" spans="13:14" x14ac:dyDescent="0.3">
      <c r="M512">
        <v>7800</v>
      </c>
      <c r="N512" t="s">
        <v>20</v>
      </c>
    </row>
    <row r="513" spans="13:14" x14ac:dyDescent="0.3">
      <c r="M513">
        <v>147800</v>
      </c>
      <c r="N513" t="s">
        <v>14</v>
      </c>
    </row>
    <row r="514" spans="13:14" x14ac:dyDescent="0.3">
      <c r="M514">
        <v>9100</v>
      </c>
      <c r="N514" t="s">
        <v>20</v>
      </c>
    </row>
    <row r="515" spans="13:14" x14ac:dyDescent="0.3">
      <c r="M515">
        <v>8300</v>
      </c>
      <c r="N515" t="s">
        <v>74</v>
      </c>
    </row>
    <row r="516" spans="13:14" x14ac:dyDescent="0.3">
      <c r="M516">
        <v>138700</v>
      </c>
      <c r="N516" t="s">
        <v>74</v>
      </c>
    </row>
    <row r="517" spans="13:14" x14ac:dyDescent="0.3">
      <c r="M517">
        <v>8600</v>
      </c>
      <c r="N517" t="s">
        <v>14</v>
      </c>
    </row>
    <row r="518" spans="13:14" x14ac:dyDescent="0.3">
      <c r="M518">
        <v>125400</v>
      </c>
      <c r="N518" t="s">
        <v>14</v>
      </c>
    </row>
    <row r="519" spans="13:14" x14ac:dyDescent="0.3">
      <c r="M519">
        <v>5900</v>
      </c>
      <c r="N519" t="s">
        <v>20</v>
      </c>
    </row>
    <row r="520" spans="13:14" x14ac:dyDescent="0.3">
      <c r="M520">
        <v>8800</v>
      </c>
      <c r="N520" t="s">
        <v>14</v>
      </c>
    </row>
    <row r="521" spans="13:14" x14ac:dyDescent="0.3">
      <c r="M521">
        <v>177700</v>
      </c>
      <c r="N521" t="s">
        <v>20</v>
      </c>
    </row>
    <row r="522" spans="13:14" x14ac:dyDescent="0.3">
      <c r="M522">
        <v>800</v>
      </c>
      <c r="N522" t="s">
        <v>20</v>
      </c>
    </row>
    <row r="523" spans="13:14" x14ac:dyDescent="0.3">
      <c r="M523">
        <v>7600</v>
      </c>
      <c r="N523" t="s">
        <v>20</v>
      </c>
    </row>
    <row r="524" spans="13:14" x14ac:dyDescent="0.3">
      <c r="M524">
        <v>50500</v>
      </c>
      <c r="N524" t="s">
        <v>14</v>
      </c>
    </row>
    <row r="525" spans="13:14" x14ac:dyDescent="0.3">
      <c r="M525">
        <v>900</v>
      </c>
      <c r="N525" t="s">
        <v>20</v>
      </c>
    </row>
    <row r="526" spans="13:14" x14ac:dyDescent="0.3">
      <c r="M526">
        <v>96700</v>
      </c>
      <c r="N526" t="s">
        <v>14</v>
      </c>
    </row>
    <row r="527" spans="13:14" x14ac:dyDescent="0.3">
      <c r="M527">
        <v>2100</v>
      </c>
      <c r="N527" t="s">
        <v>14</v>
      </c>
    </row>
    <row r="528" spans="13:14" x14ac:dyDescent="0.3">
      <c r="M528">
        <v>8300</v>
      </c>
      <c r="N528" t="s">
        <v>20</v>
      </c>
    </row>
    <row r="529" spans="13:14" x14ac:dyDescent="0.3">
      <c r="M529">
        <v>189200</v>
      </c>
      <c r="N529" t="s">
        <v>14</v>
      </c>
    </row>
    <row r="530" spans="13:14" x14ac:dyDescent="0.3">
      <c r="M530">
        <v>9000</v>
      </c>
      <c r="N530" t="s">
        <v>14</v>
      </c>
    </row>
    <row r="531" spans="13:14" x14ac:dyDescent="0.3">
      <c r="M531">
        <v>5100</v>
      </c>
      <c r="N531" t="s">
        <v>14</v>
      </c>
    </row>
    <row r="532" spans="13:14" x14ac:dyDescent="0.3">
      <c r="M532">
        <v>105000</v>
      </c>
      <c r="N532" t="s">
        <v>14</v>
      </c>
    </row>
    <row r="533" spans="13:14" x14ac:dyDescent="0.3">
      <c r="M533">
        <v>186700</v>
      </c>
      <c r="N533" t="s">
        <v>47</v>
      </c>
    </row>
    <row r="534" spans="13:14" x14ac:dyDescent="0.3">
      <c r="M534">
        <v>1600</v>
      </c>
      <c r="N534" t="s">
        <v>20</v>
      </c>
    </row>
    <row r="535" spans="13:14" x14ac:dyDescent="0.3">
      <c r="M535">
        <v>115600</v>
      </c>
      <c r="N535" t="s">
        <v>20</v>
      </c>
    </row>
    <row r="536" spans="13:14" x14ac:dyDescent="0.3">
      <c r="M536">
        <v>89100</v>
      </c>
      <c r="N536" t="s">
        <v>14</v>
      </c>
    </row>
    <row r="537" spans="13:14" x14ac:dyDescent="0.3">
      <c r="M537">
        <v>2600</v>
      </c>
      <c r="N537" t="s">
        <v>20</v>
      </c>
    </row>
    <row r="538" spans="13:14" x14ac:dyDescent="0.3">
      <c r="M538">
        <v>9800</v>
      </c>
      <c r="N538" t="s">
        <v>20</v>
      </c>
    </row>
    <row r="539" spans="13:14" x14ac:dyDescent="0.3">
      <c r="M539">
        <v>84400</v>
      </c>
      <c r="N539" t="s">
        <v>20</v>
      </c>
    </row>
    <row r="540" spans="13:14" x14ac:dyDescent="0.3">
      <c r="M540">
        <v>151300</v>
      </c>
      <c r="N540" t="s">
        <v>14</v>
      </c>
    </row>
    <row r="541" spans="13:14" x14ac:dyDescent="0.3">
      <c r="M541">
        <v>9800</v>
      </c>
      <c r="N541" t="s">
        <v>14</v>
      </c>
    </row>
    <row r="542" spans="13:14" x14ac:dyDescent="0.3">
      <c r="M542">
        <v>5300</v>
      </c>
      <c r="N542" t="s">
        <v>20</v>
      </c>
    </row>
    <row r="543" spans="13:14" x14ac:dyDescent="0.3">
      <c r="M543">
        <v>178000</v>
      </c>
      <c r="N543" t="s">
        <v>14</v>
      </c>
    </row>
    <row r="544" spans="13:14" x14ac:dyDescent="0.3">
      <c r="M544">
        <v>77000</v>
      </c>
      <c r="N544" t="s">
        <v>14</v>
      </c>
    </row>
    <row r="545" spans="13:14" x14ac:dyDescent="0.3">
      <c r="M545">
        <v>84900</v>
      </c>
      <c r="N545" t="s">
        <v>14</v>
      </c>
    </row>
    <row r="546" spans="13:14" x14ac:dyDescent="0.3">
      <c r="M546">
        <v>2800</v>
      </c>
      <c r="N546" t="s">
        <v>20</v>
      </c>
    </row>
    <row r="547" spans="13:14" x14ac:dyDescent="0.3">
      <c r="M547">
        <v>184800</v>
      </c>
      <c r="N547" t="s">
        <v>14</v>
      </c>
    </row>
    <row r="548" spans="13:14" x14ac:dyDescent="0.3">
      <c r="M548">
        <v>4200</v>
      </c>
      <c r="N548" t="s">
        <v>20</v>
      </c>
    </row>
    <row r="549" spans="13:14" x14ac:dyDescent="0.3">
      <c r="M549">
        <v>1300</v>
      </c>
      <c r="N549" t="s">
        <v>20</v>
      </c>
    </row>
    <row r="550" spans="13:14" x14ac:dyDescent="0.3">
      <c r="M550">
        <v>66100</v>
      </c>
      <c r="N550" t="s">
        <v>20</v>
      </c>
    </row>
    <row r="551" spans="13:14" x14ac:dyDescent="0.3">
      <c r="M551">
        <v>29500</v>
      </c>
      <c r="N551" t="s">
        <v>20</v>
      </c>
    </row>
    <row r="552" spans="13:14" x14ac:dyDescent="0.3">
      <c r="M552">
        <v>100</v>
      </c>
      <c r="N552" t="s">
        <v>74</v>
      </c>
    </row>
    <row r="553" spans="13:14" x14ac:dyDescent="0.3">
      <c r="M553">
        <v>180100</v>
      </c>
      <c r="N553" t="s">
        <v>14</v>
      </c>
    </row>
    <row r="554" spans="13:14" x14ac:dyDescent="0.3">
      <c r="M554">
        <v>9000</v>
      </c>
      <c r="N554" t="s">
        <v>14</v>
      </c>
    </row>
    <row r="555" spans="13:14" x14ac:dyDescent="0.3">
      <c r="M555">
        <v>170600</v>
      </c>
      <c r="N555" t="s">
        <v>14</v>
      </c>
    </row>
    <row r="556" spans="13:14" x14ac:dyDescent="0.3">
      <c r="M556">
        <v>9500</v>
      </c>
      <c r="N556" t="s">
        <v>20</v>
      </c>
    </row>
    <row r="557" spans="13:14" x14ac:dyDescent="0.3">
      <c r="M557">
        <v>6300</v>
      </c>
      <c r="N557" t="s">
        <v>20</v>
      </c>
    </row>
    <row r="558" spans="13:14" x14ac:dyDescent="0.3">
      <c r="M558">
        <v>5200</v>
      </c>
      <c r="N558" t="s">
        <v>20</v>
      </c>
    </row>
    <row r="559" spans="13:14" x14ac:dyDescent="0.3">
      <c r="M559">
        <v>6000</v>
      </c>
      <c r="N559" t="s">
        <v>20</v>
      </c>
    </row>
    <row r="560" spans="13:14" x14ac:dyDescent="0.3">
      <c r="M560">
        <v>5800</v>
      </c>
      <c r="N560" t="s">
        <v>20</v>
      </c>
    </row>
    <row r="561" spans="13:14" x14ac:dyDescent="0.3">
      <c r="M561">
        <v>105300</v>
      </c>
      <c r="N561" t="s">
        <v>20</v>
      </c>
    </row>
    <row r="562" spans="13:14" x14ac:dyDescent="0.3">
      <c r="M562">
        <v>20000</v>
      </c>
      <c r="N562" t="s">
        <v>20</v>
      </c>
    </row>
    <row r="563" spans="13:14" x14ac:dyDescent="0.3">
      <c r="M563">
        <v>3000</v>
      </c>
      <c r="N563" t="s">
        <v>20</v>
      </c>
    </row>
    <row r="564" spans="13:14" x14ac:dyDescent="0.3">
      <c r="M564">
        <v>9900</v>
      </c>
      <c r="N564" t="s">
        <v>14</v>
      </c>
    </row>
    <row r="565" spans="13:14" x14ac:dyDescent="0.3">
      <c r="M565">
        <v>3700</v>
      </c>
      <c r="N565" t="s">
        <v>20</v>
      </c>
    </row>
    <row r="566" spans="13:14" x14ac:dyDescent="0.3">
      <c r="M566">
        <v>168700</v>
      </c>
      <c r="N566" t="s">
        <v>14</v>
      </c>
    </row>
    <row r="567" spans="13:14" x14ac:dyDescent="0.3">
      <c r="M567">
        <v>94900</v>
      </c>
      <c r="N567" t="s">
        <v>20</v>
      </c>
    </row>
    <row r="568" spans="13:14" x14ac:dyDescent="0.3">
      <c r="M568">
        <v>9300</v>
      </c>
      <c r="N568" t="s">
        <v>14</v>
      </c>
    </row>
    <row r="569" spans="13:14" x14ac:dyDescent="0.3">
      <c r="M569">
        <v>6800</v>
      </c>
      <c r="N569" t="s">
        <v>20</v>
      </c>
    </row>
    <row r="570" spans="13:14" x14ac:dyDescent="0.3">
      <c r="M570">
        <v>72400</v>
      </c>
      <c r="N570" t="s">
        <v>20</v>
      </c>
    </row>
    <row r="571" spans="13:14" x14ac:dyDescent="0.3">
      <c r="M571">
        <v>20100</v>
      </c>
      <c r="N571" t="s">
        <v>20</v>
      </c>
    </row>
    <row r="572" spans="13:14" x14ac:dyDescent="0.3">
      <c r="M572">
        <v>31200</v>
      </c>
      <c r="N572" t="s">
        <v>20</v>
      </c>
    </row>
    <row r="573" spans="13:14" x14ac:dyDescent="0.3">
      <c r="M573">
        <v>3500</v>
      </c>
      <c r="N573" t="s">
        <v>14</v>
      </c>
    </row>
    <row r="574" spans="13:14" x14ac:dyDescent="0.3">
      <c r="M574">
        <v>9000</v>
      </c>
      <c r="N574" t="s">
        <v>74</v>
      </c>
    </row>
    <row r="575" spans="13:14" x14ac:dyDescent="0.3">
      <c r="M575">
        <v>6700</v>
      </c>
      <c r="N575" t="s">
        <v>20</v>
      </c>
    </row>
    <row r="576" spans="13:14" x14ac:dyDescent="0.3">
      <c r="M576">
        <v>2700</v>
      </c>
      <c r="N576" t="s">
        <v>20</v>
      </c>
    </row>
    <row r="577" spans="13:14" x14ac:dyDescent="0.3">
      <c r="M577">
        <v>83300</v>
      </c>
      <c r="N577" t="s">
        <v>14</v>
      </c>
    </row>
    <row r="578" spans="13:14" x14ac:dyDescent="0.3">
      <c r="M578">
        <v>9700</v>
      </c>
      <c r="N578" t="s">
        <v>14</v>
      </c>
    </row>
    <row r="579" spans="13:14" x14ac:dyDescent="0.3">
      <c r="M579">
        <v>8200</v>
      </c>
      <c r="N579" t="s">
        <v>74</v>
      </c>
    </row>
    <row r="580" spans="13:14" x14ac:dyDescent="0.3">
      <c r="M580">
        <v>96500</v>
      </c>
      <c r="N580" t="s">
        <v>14</v>
      </c>
    </row>
    <row r="581" spans="13:14" x14ac:dyDescent="0.3">
      <c r="M581">
        <v>6200</v>
      </c>
      <c r="N581" t="s">
        <v>20</v>
      </c>
    </row>
    <row r="582" spans="13:14" x14ac:dyDescent="0.3">
      <c r="M582">
        <v>43800</v>
      </c>
      <c r="N582" t="s">
        <v>20</v>
      </c>
    </row>
    <row r="583" spans="13:14" x14ac:dyDescent="0.3">
      <c r="M583">
        <v>6000</v>
      </c>
      <c r="N583" t="s">
        <v>14</v>
      </c>
    </row>
    <row r="584" spans="13:14" x14ac:dyDescent="0.3">
      <c r="M584">
        <v>8700</v>
      </c>
      <c r="N584" t="s">
        <v>14</v>
      </c>
    </row>
    <row r="585" spans="13:14" x14ac:dyDescent="0.3">
      <c r="M585">
        <v>18900</v>
      </c>
      <c r="N585" t="s">
        <v>20</v>
      </c>
    </row>
    <row r="586" spans="13:14" x14ac:dyDescent="0.3">
      <c r="M586">
        <v>86400</v>
      </c>
      <c r="N586" t="s">
        <v>20</v>
      </c>
    </row>
    <row r="587" spans="13:14" x14ac:dyDescent="0.3">
      <c r="M587">
        <v>8900</v>
      </c>
      <c r="N587" t="s">
        <v>20</v>
      </c>
    </row>
    <row r="588" spans="13:14" x14ac:dyDescent="0.3">
      <c r="M588">
        <v>700</v>
      </c>
      <c r="N588" t="s">
        <v>20</v>
      </c>
    </row>
    <row r="589" spans="13:14" x14ac:dyDescent="0.3">
      <c r="M589">
        <v>9400</v>
      </c>
      <c r="N589" t="s">
        <v>14</v>
      </c>
    </row>
    <row r="590" spans="13:14" x14ac:dyDescent="0.3">
      <c r="M590">
        <v>157600</v>
      </c>
      <c r="N590" t="s">
        <v>14</v>
      </c>
    </row>
    <row r="591" spans="13:14" x14ac:dyDescent="0.3">
      <c r="M591">
        <v>7900</v>
      </c>
      <c r="N591" t="s">
        <v>14</v>
      </c>
    </row>
    <row r="592" spans="13:14" x14ac:dyDescent="0.3">
      <c r="M592">
        <v>7100</v>
      </c>
      <c r="N592" t="s">
        <v>14</v>
      </c>
    </row>
    <row r="593" spans="13:14" x14ac:dyDescent="0.3">
      <c r="M593">
        <v>600</v>
      </c>
      <c r="N593" t="s">
        <v>20</v>
      </c>
    </row>
    <row r="594" spans="13:14" x14ac:dyDescent="0.3">
      <c r="M594">
        <v>156800</v>
      </c>
      <c r="N594" t="s">
        <v>14</v>
      </c>
    </row>
    <row r="595" spans="13:14" x14ac:dyDescent="0.3">
      <c r="M595">
        <v>121600</v>
      </c>
      <c r="N595" t="s">
        <v>20</v>
      </c>
    </row>
    <row r="596" spans="13:14" x14ac:dyDescent="0.3">
      <c r="M596">
        <v>157300</v>
      </c>
      <c r="N596" t="s">
        <v>14</v>
      </c>
    </row>
    <row r="597" spans="13:14" x14ac:dyDescent="0.3">
      <c r="M597">
        <v>70300</v>
      </c>
      <c r="N597" t="s">
        <v>20</v>
      </c>
    </row>
    <row r="598" spans="13:14" x14ac:dyDescent="0.3">
      <c r="M598">
        <v>7900</v>
      </c>
      <c r="N598" t="s">
        <v>14</v>
      </c>
    </row>
    <row r="599" spans="13:14" x14ac:dyDescent="0.3">
      <c r="M599">
        <v>73800</v>
      </c>
      <c r="N599" t="s">
        <v>20</v>
      </c>
    </row>
    <row r="600" spans="13:14" x14ac:dyDescent="0.3">
      <c r="M600">
        <v>108500</v>
      </c>
      <c r="N600" t="s">
        <v>20</v>
      </c>
    </row>
    <row r="601" spans="13:14" x14ac:dyDescent="0.3">
      <c r="M601">
        <v>140300</v>
      </c>
      <c r="N601" t="s">
        <v>14</v>
      </c>
    </row>
    <row r="602" spans="13:14" x14ac:dyDescent="0.3">
      <c r="M602">
        <v>100</v>
      </c>
      <c r="N602" t="s">
        <v>14</v>
      </c>
    </row>
    <row r="603" spans="13:14" x14ac:dyDescent="0.3">
      <c r="M603">
        <v>6300</v>
      </c>
      <c r="N603" t="s">
        <v>20</v>
      </c>
    </row>
    <row r="604" spans="13:14" x14ac:dyDescent="0.3">
      <c r="M604">
        <v>71100</v>
      </c>
      <c r="N604" t="s">
        <v>20</v>
      </c>
    </row>
    <row r="605" spans="13:14" x14ac:dyDescent="0.3">
      <c r="M605">
        <v>5300</v>
      </c>
      <c r="N605" t="s">
        <v>20</v>
      </c>
    </row>
    <row r="606" spans="13:14" x14ac:dyDescent="0.3">
      <c r="M606">
        <v>88700</v>
      </c>
      <c r="N606" t="s">
        <v>20</v>
      </c>
    </row>
    <row r="607" spans="13:14" x14ac:dyDescent="0.3">
      <c r="M607">
        <v>3300</v>
      </c>
      <c r="N607" t="s">
        <v>20</v>
      </c>
    </row>
    <row r="608" spans="13:14" x14ac:dyDescent="0.3">
      <c r="M608">
        <v>3400</v>
      </c>
      <c r="N608" t="s">
        <v>20</v>
      </c>
    </row>
    <row r="609" spans="13:14" x14ac:dyDescent="0.3">
      <c r="M609">
        <v>137600</v>
      </c>
      <c r="N609" t="s">
        <v>20</v>
      </c>
    </row>
    <row r="610" spans="13:14" x14ac:dyDescent="0.3">
      <c r="M610">
        <v>3900</v>
      </c>
      <c r="N610" t="s">
        <v>20</v>
      </c>
    </row>
    <row r="611" spans="13:14" x14ac:dyDescent="0.3">
      <c r="M611">
        <v>10000</v>
      </c>
      <c r="N611" t="s">
        <v>20</v>
      </c>
    </row>
    <row r="612" spans="13:14" x14ac:dyDescent="0.3">
      <c r="M612">
        <v>42800</v>
      </c>
      <c r="N612" t="s">
        <v>20</v>
      </c>
    </row>
    <row r="613" spans="13:14" x14ac:dyDescent="0.3">
      <c r="M613">
        <v>8200</v>
      </c>
      <c r="N613" t="s">
        <v>74</v>
      </c>
    </row>
    <row r="614" spans="13:14" x14ac:dyDescent="0.3">
      <c r="M614">
        <v>6200</v>
      </c>
      <c r="N614" t="s">
        <v>20</v>
      </c>
    </row>
    <row r="615" spans="13:14" x14ac:dyDescent="0.3">
      <c r="M615">
        <v>1100</v>
      </c>
      <c r="N615" t="s">
        <v>20</v>
      </c>
    </row>
    <row r="616" spans="13:14" x14ac:dyDescent="0.3">
      <c r="M616">
        <v>26500</v>
      </c>
      <c r="N616" t="s">
        <v>20</v>
      </c>
    </row>
    <row r="617" spans="13:14" x14ac:dyDescent="0.3">
      <c r="M617">
        <v>8500</v>
      </c>
      <c r="N617" t="s">
        <v>20</v>
      </c>
    </row>
    <row r="618" spans="13:14" x14ac:dyDescent="0.3">
      <c r="M618">
        <v>6400</v>
      </c>
      <c r="N618" t="s">
        <v>20</v>
      </c>
    </row>
    <row r="619" spans="13:14" x14ac:dyDescent="0.3">
      <c r="M619">
        <v>1400</v>
      </c>
      <c r="N619" t="s">
        <v>20</v>
      </c>
    </row>
    <row r="620" spans="13:14" x14ac:dyDescent="0.3">
      <c r="M620">
        <v>198600</v>
      </c>
      <c r="N620" t="s">
        <v>14</v>
      </c>
    </row>
    <row r="621" spans="13:14" x14ac:dyDescent="0.3">
      <c r="M621">
        <v>195900</v>
      </c>
      <c r="N621" t="s">
        <v>14</v>
      </c>
    </row>
    <row r="622" spans="13:14" x14ac:dyDescent="0.3">
      <c r="M622">
        <v>4300</v>
      </c>
      <c r="N622" t="s">
        <v>20</v>
      </c>
    </row>
    <row r="623" spans="13:14" x14ac:dyDescent="0.3">
      <c r="M623">
        <v>25600</v>
      </c>
      <c r="N623" t="s">
        <v>20</v>
      </c>
    </row>
    <row r="624" spans="13:14" x14ac:dyDescent="0.3">
      <c r="M624">
        <v>189000</v>
      </c>
      <c r="N624" t="s">
        <v>14</v>
      </c>
    </row>
    <row r="625" spans="13:14" x14ac:dyDescent="0.3">
      <c r="M625">
        <v>94300</v>
      </c>
      <c r="N625" t="s">
        <v>20</v>
      </c>
    </row>
    <row r="626" spans="13:14" x14ac:dyDescent="0.3">
      <c r="M626">
        <v>5100</v>
      </c>
      <c r="N626" t="s">
        <v>20</v>
      </c>
    </row>
    <row r="627" spans="13:14" x14ac:dyDescent="0.3">
      <c r="M627">
        <v>7500</v>
      </c>
      <c r="N627" t="s">
        <v>14</v>
      </c>
    </row>
    <row r="628" spans="13:14" x14ac:dyDescent="0.3">
      <c r="M628">
        <v>6400</v>
      </c>
      <c r="N628" t="s">
        <v>20</v>
      </c>
    </row>
    <row r="629" spans="13:14" x14ac:dyDescent="0.3">
      <c r="M629">
        <v>1600</v>
      </c>
      <c r="N629" t="s">
        <v>20</v>
      </c>
    </row>
    <row r="630" spans="13:14" x14ac:dyDescent="0.3">
      <c r="M630">
        <v>1900</v>
      </c>
      <c r="N630" t="s">
        <v>20</v>
      </c>
    </row>
    <row r="631" spans="13:14" x14ac:dyDescent="0.3">
      <c r="M631">
        <v>85900</v>
      </c>
      <c r="N631" t="s">
        <v>14</v>
      </c>
    </row>
    <row r="632" spans="13:14" x14ac:dyDescent="0.3">
      <c r="M632">
        <v>9500</v>
      </c>
      <c r="N632" t="s">
        <v>74</v>
      </c>
    </row>
    <row r="633" spans="13:14" x14ac:dyDescent="0.3">
      <c r="M633">
        <v>59200</v>
      </c>
      <c r="N633" t="s">
        <v>20</v>
      </c>
    </row>
    <row r="634" spans="13:14" x14ac:dyDescent="0.3">
      <c r="M634">
        <v>72100</v>
      </c>
      <c r="N634" t="s">
        <v>47</v>
      </c>
    </row>
    <row r="635" spans="13:14" x14ac:dyDescent="0.3">
      <c r="M635">
        <v>6700</v>
      </c>
      <c r="N635" t="s">
        <v>14</v>
      </c>
    </row>
    <row r="636" spans="13:14" x14ac:dyDescent="0.3">
      <c r="M636">
        <v>118200</v>
      </c>
      <c r="N636" t="s">
        <v>74</v>
      </c>
    </row>
    <row r="637" spans="13:14" x14ac:dyDescent="0.3">
      <c r="M637">
        <v>139000</v>
      </c>
      <c r="N637" t="s">
        <v>20</v>
      </c>
    </row>
    <row r="638" spans="13:14" x14ac:dyDescent="0.3">
      <c r="M638">
        <v>197700</v>
      </c>
      <c r="N638" t="s">
        <v>14</v>
      </c>
    </row>
    <row r="639" spans="13:14" x14ac:dyDescent="0.3">
      <c r="M639">
        <v>8500</v>
      </c>
      <c r="N639" t="s">
        <v>14</v>
      </c>
    </row>
    <row r="640" spans="13:14" x14ac:dyDescent="0.3">
      <c r="M640">
        <v>81600</v>
      </c>
      <c r="N640" t="s">
        <v>14</v>
      </c>
    </row>
    <row r="641" spans="13:14" x14ac:dyDescent="0.3">
      <c r="M641">
        <v>8600</v>
      </c>
      <c r="N641" t="s">
        <v>47</v>
      </c>
    </row>
    <row r="642" spans="13:14" x14ac:dyDescent="0.3">
      <c r="M642">
        <v>119800</v>
      </c>
      <c r="N642" t="s">
        <v>14</v>
      </c>
    </row>
    <row r="643" spans="13:14" x14ac:dyDescent="0.3">
      <c r="M643">
        <v>9400</v>
      </c>
      <c r="N643" t="s">
        <v>20</v>
      </c>
    </row>
    <row r="644" spans="13:14" x14ac:dyDescent="0.3">
      <c r="M644">
        <v>9200</v>
      </c>
      <c r="N644" t="s">
        <v>20</v>
      </c>
    </row>
    <row r="645" spans="13:14" x14ac:dyDescent="0.3">
      <c r="M645">
        <v>14900</v>
      </c>
      <c r="N645" t="s">
        <v>20</v>
      </c>
    </row>
    <row r="646" spans="13:14" x14ac:dyDescent="0.3">
      <c r="M646">
        <v>169400</v>
      </c>
      <c r="N646" t="s">
        <v>14</v>
      </c>
    </row>
    <row r="647" spans="13:14" x14ac:dyDescent="0.3">
      <c r="M647">
        <v>192100</v>
      </c>
      <c r="N647" t="s">
        <v>14</v>
      </c>
    </row>
    <row r="648" spans="13:14" x14ac:dyDescent="0.3">
      <c r="M648">
        <v>98700</v>
      </c>
      <c r="N648" t="s">
        <v>14</v>
      </c>
    </row>
    <row r="649" spans="13:14" x14ac:dyDescent="0.3">
      <c r="M649">
        <v>4500</v>
      </c>
      <c r="N649" t="s">
        <v>14</v>
      </c>
    </row>
    <row r="650" spans="13:14" x14ac:dyDescent="0.3">
      <c r="M650">
        <v>98600</v>
      </c>
      <c r="N650" t="s">
        <v>74</v>
      </c>
    </row>
    <row r="651" spans="13:14" x14ac:dyDescent="0.3">
      <c r="M651">
        <v>121700</v>
      </c>
      <c r="N651" t="s">
        <v>14</v>
      </c>
    </row>
    <row r="652" spans="13:14" x14ac:dyDescent="0.3">
      <c r="M652">
        <v>100</v>
      </c>
      <c r="N652" t="s">
        <v>14</v>
      </c>
    </row>
    <row r="653" spans="13:14" x14ac:dyDescent="0.3">
      <c r="M653">
        <v>196700</v>
      </c>
      <c r="N653" t="s">
        <v>14</v>
      </c>
    </row>
    <row r="654" spans="13:14" x14ac:dyDescent="0.3">
      <c r="M654">
        <v>10000</v>
      </c>
      <c r="N654" t="s">
        <v>20</v>
      </c>
    </row>
    <row r="655" spans="13:14" x14ac:dyDescent="0.3">
      <c r="M655">
        <v>600</v>
      </c>
      <c r="N655" t="s">
        <v>20</v>
      </c>
    </row>
    <row r="656" spans="13:14" x14ac:dyDescent="0.3">
      <c r="M656">
        <v>35000</v>
      </c>
      <c r="N656" t="s">
        <v>20</v>
      </c>
    </row>
    <row r="657" spans="13:14" x14ac:dyDescent="0.3">
      <c r="M657">
        <v>6900</v>
      </c>
      <c r="N657" t="s">
        <v>20</v>
      </c>
    </row>
    <row r="658" spans="13:14" x14ac:dyDescent="0.3">
      <c r="M658">
        <v>118400</v>
      </c>
      <c r="N658" t="s">
        <v>14</v>
      </c>
    </row>
    <row r="659" spans="13:14" x14ac:dyDescent="0.3">
      <c r="M659">
        <v>10000</v>
      </c>
      <c r="N659" t="s">
        <v>14</v>
      </c>
    </row>
    <row r="660" spans="13:14" x14ac:dyDescent="0.3">
      <c r="M660">
        <v>52600</v>
      </c>
      <c r="N660" t="s">
        <v>74</v>
      </c>
    </row>
    <row r="661" spans="13:14" x14ac:dyDescent="0.3">
      <c r="M661">
        <v>120700</v>
      </c>
      <c r="N661" t="s">
        <v>14</v>
      </c>
    </row>
    <row r="662" spans="13:14" x14ac:dyDescent="0.3">
      <c r="M662">
        <v>9100</v>
      </c>
      <c r="N662" t="s">
        <v>14</v>
      </c>
    </row>
    <row r="663" spans="13:14" x14ac:dyDescent="0.3">
      <c r="M663">
        <v>106800</v>
      </c>
      <c r="N663" t="s">
        <v>14</v>
      </c>
    </row>
    <row r="664" spans="13:14" x14ac:dyDescent="0.3">
      <c r="M664">
        <v>9100</v>
      </c>
      <c r="N664" t="s">
        <v>14</v>
      </c>
    </row>
    <row r="665" spans="13:14" x14ac:dyDescent="0.3">
      <c r="M665">
        <v>10000</v>
      </c>
      <c r="N665" t="s">
        <v>14</v>
      </c>
    </row>
    <row r="666" spans="13:14" x14ac:dyDescent="0.3">
      <c r="M666">
        <v>79400</v>
      </c>
      <c r="N666" t="s">
        <v>14</v>
      </c>
    </row>
    <row r="667" spans="13:14" x14ac:dyDescent="0.3">
      <c r="M667">
        <v>5100</v>
      </c>
      <c r="N667" t="s">
        <v>20</v>
      </c>
    </row>
    <row r="668" spans="13:14" x14ac:dyDescent="0.3">
      <c r="M668">
        <v>3100</v>
      </c>
      <c r="N668" t="s">
        <v>74</v>
      </c>
    </row>
    <row r="669" spans="13:14" x14ac:dyDescent="0.3">
      <c r="M669">
        <v>6900</v>
      </c>
      <c r="N669" t="s">
        <v>20</v>
      </c>
    </row>
    <row r="670" spans="13:14" x14ac:dyDescent="0.3">
      <c r="M670">
        <v>27500</v>
      </c>
      <c r="N670" t="s">
        <v>14</v>
      </c>
    </row>
    <row r="671" spans="13:14" x14ac:dyDescent="0.3">
      <c r="M671">
        <v>48800</v>
      </c>
      <c r="N671" t="s">
        <v>20</v>
      </c>
    </row>
    <row r="672" spans="13:14" x14ac:dyDescent="0.3">
      <c r="M672">
        <v>16200</v>
      </c>
      <c r="N672" t="s">
        <v>20</v>
      </c>
    </row>
    <row r="673" spans="13:14" x14ac:dyDescent="0.3">
      <c r="M673">
        <v>97600</v>
      </c>
      <c r="N673" t="s">
        <v>20</v>
      </c>
    </row>
    <row r="674" spans="13:14" x14ac:dyDescent="0.3">
      <c r="M674">
        <v>197900</v>
      </c>
      <c r="N674" t="s">
        <v>14</v>
      </c>
    </row>
    <row r="675" spans="13:14" x14ac:dyDescent="0.3">
      <c r="M675">
        <v>5600</v>
      </c>
      <c r="N675" t="s">
        <v>14</v>
      </c>
    </row>
    <row r="676" spans="13:14" x14ac:dyDescent="0.3">
      <c r="M676">
        <v>170700</v>
      </c>
      <c r="N676" t="s">
        <v>74</v>
      </c>
    </row>
    <row r="677" spans="13:14" x14ac:dyDescent="0.3">
      <c r="M677">
        <v>9700</v>
      </c>
      <c r="N677" t="s">
        <v>20</v>
      </c>
    </row>
    <row r="678" spans="13:14" x14ac:dyDescent="0.3">
      <c r="M678">
        <v>62300</v>
      </c>
      <c r="N678" t="s">
        <v>20</v>
      </c>
    </row>
    <row r="679" spans="13:14" x14ac:dyDescent="0.3">
      <c r="M679">
        <v>5300</v>
      </c>
      <c r="N679" t="s">
        <v>14</v>
      </c>
    </row>
    <row r="680" spans="13:14" x14ac:dyDescent="0.3">
      <c r="M680">
        <v>99500</v>
      </c>
      <c r="N680" t="s">
        <v>74</v>
      </c>
    </row>
    <row r="681" spans="13:14" x14ac:dyDescent="0.3">
      <c r="M681">
        <v>1400</v>
      </c>
      <c r="N681" t="s">
        <v>20</v>
      </c>
    </row>
    <row r="682" spans="13:14" x14ac:dyDescent="0.3">
      <c r="M682">
        <v>145600</v>
      </c>
      <c r="N682" t="s">
        <v>14</v>
      </c>
    </row>
    <row r="683" spans="13:14" x14ac:dyDescent="0.3">
      <c r="M683">
        <v>184100</v>
      </c>
      <c r="N683" t="s">
        <v>14</v>
      </c>
    </row>
    <row r="684" spans="13:14" x14ac:dyDescent="0.3">
      <c r="M684">
        <v>5400</v>
      </c>
      <c r="N684" t="s">
        <v>20</v>
      </c>
    </row>
    <row r="685" spans="13:14" x14ac:dyDescent="0.3">
      <c r="M685">
        <v>2300</v>
      </c>
      <c r="N685" t="s">
        <v>20</v>
      </c>
    </row>
    <row r="686" spans="13:14" x14ac:dyDescent="0.3">
      <c r="M686">
        <v>1400</v>
      </c>
      <c r="N686" t="s">
        <v>20</v>
      </c>
    </row>
    <row r="687" spans="13:14" x14ac:dyDescent="0.3">
      <c r="M687">
        <v>140000</v>
      </c>
      <c r="N687" t="s">
        <v>14</v>
      </c>
    </row>
    <row r="688" spans="13:14" x14ac:dyDescent="0.3">
      <c r="M688">
        <v>7500</v>
      </c>
      <c r="N688" t="s">
        <v>20</v>
      </c>
    </row>
    <row r="689" spans="13:14" x14ac:dyDescent="0.3">
      <c r="M689">
        <v>1500</v>
      </c>
      <c r="N689" t="s">
        <v>20</v>
      </c>
    </row>
    <row r="690" spans="13:14" x14ac:dyDescent="0.3">
      <c r="M690">
        <v>2900</v>
      </c>
      <c r="N690" t="s">
        <v>20</v>
      </c>
    </row>
    <row r="691" spans="13:14" x14ac:dyDescent="0.3">
      <c r="M691">
        <v>7300</v>
      </c>
      <c r="N691" t="s">
        <v>20</v>
      </c>
    </row>
    <row r="692" spans="13:14" x14ac:dyDescent="0.3">
      <c r="M692">
        <v>3600</v>
      </c>
      <c r="N692" t="s">
        <v>20</v>
      </c>
    </row>
    <row r="693" spans="13:14" x14ac:dyDescent="0.3">
      <c r="M693">
        <v>5000</v>
      </c>
      <c r="N693" t="s">
        <v>20</v>
      </c>
    </row>
    <row r="694" spans="13:14" x14ac:dyDescent="0.3">
      <c r="M694">
        <v>6000</v>
      </c>
      <c r="N694" t="s">
        <v>14</v>
      </c>
    </row>
    <row r="695" spans="13:14" x14ac:dyDescent="0.3">
      <c r="M695">
        <v>180400</v>
      </c>
      <c r="N695" t="s">
        <v>14</v>
      </c>
    </row>
    <row r="696" spans="13:14" x14ac:dyDescent="0.3">
      <c r="M696">
        <v>9100</v>
      </c>
      <c r="N696" t="s">
        <v>14</v>
      </c>
    </row>
    <row r="697" spans="13:14" x14ac:dyDescent="0.3">
      <c r="M697">
        <v>9200</v>
      </c>
      <c r="N697" t="s">
        <v>20</v>
      </c>
    </row>
    <row r="698" spans="13:14" x14ac:dyDescent="0.3">
      <c r="M698">
        <v>164100</v>
      </c>
      <c r="N698" t="s">
        <v>14</v>
      </c>
    </row>
    <row r="699" spans="13:14" x14ac:dyDescent="0.3">
      <c r="M699">
        <v>128900</v>
      </c>
      <c r="N699" t="s">
        <v>20</v>
      </c>
    </row>
    <row r="700" spans="13:14" x14ac:dyDescent="0.3">
      <c r="M700">
        <v>42100</v>
      </c>
      <c r="N700" t="s">
        <v>20</v>
      </c>
    </row>
    <row r="701" spans="13:14" x14ac:dyDescent="0.3">
      <c r="M701">
        <v>7400</v>
      </c>
      <c r="N701" t="s">
        <v>14</v>
      </c>
    </row>
    <row r="702" spans="13:14" x14ac:dyDescent="0.3">
      <c r="M702">
        <v>100</v>
      </c>
      <c r="N702" t="s">
        <v>14</v>
      </c>
    </row>
    <row r="703" spans="13:14" x14ac:dyDescent="0.3">
      <c r="M703">
        <v>52000</v>
      </c>
      <c r="N703" t="s">
        <v>20</v>
      </c>
    </row>
    <row r="704" spans="13:14" x14ac:dyDescent="0.3">
      <c r="M704">
        <v>8700</v>
      </c>
      <c r="N704" t="s">
        <v>14</v>
      </c>
    </row>
    <row r="705" spans="13:14" x14ac:dyDescent="0.3">
      <c r="M705">
        <v>63400</v>
      </c>
      <c r="N705" t="s">
        <v>20</v>
      </c>
    </row>
    <row r="706" spans="13:14" x14ac:dyDescent="0.3">
      <c r="M706">
        <v>8700</v>
      </c>
      <c r="N706" t="s">
        <v>20</v>
      </c>
    </row>
    <row r="707" spans="13:14" x14ac:dyDescent="0.3">
      <c r="M707">
        <v>169700</v>
      </c>
      <c r="N707" t="s">
        <v>14</v>
      </c>
    </row>
    <row r="708" spans="13:14" x14ac:dyDescent="0.3">
      <c r="M708">
        <v>108400</v>
      </c>
      <c r="N708" t="s">
        <v>20</v>
      </c>
    </row>
    <row r="709" spans="13:14" x14ac:dyDescent="0.3">
      <c r="M709">
        <v>7300</v>
      </c>
      <c r="N709" t="s">
        <v>20</v>
      </c>
    </row>
    <row r="710" spans="13:14" x14ac:dyDescent="0.3">
      <c r="M710">
        <v>1700</v>
      </c>
      <c r="N710" t="s">
        <v>20</v>
      </c>
    </row>
    <row r="711" spans="13:14" x14ac:dyDescent="0.3">
      <c r="M711">
        <v>9800</v>
      </c>
      <c r="N711" t="s">
        <v>20</v>
      </c>
    </row>
    <row r="712" spans="13:14" x14ac:dyDescent="0.3">
      <c r="M712">
        <v>4300</v>
      </c>
      <c r="N712" t="s">
        <v>20</v>
      </c>
    </row>
    <row r="713" spans="13:14" x14ac:dyDescent="0.3">
      <c r="M713">
        <v>6200</v>
      </c>
      <c r="N713" t="s">
        <v>14</v>
      </c>
    </row>
    <row r="714" spans="13:14" x14ac:dyDescent="0.3">
      <c r="M714">
        <v>800</v>
      </c>
      <c r="N714" t="s">
        <v>20</v>
      </c>
    </row>
    <row r="715" spans="13:14" x14ac:dyDescent="0.3">
      <c r="M715">
        <v>6900</v>
      </c>
      <c r="N715" t="s">
        <v>20</v>
      </c>
    </row>
    <row r="716" spans="13:14" x14ac:dyDescent="0.3">
      <c r="M716">
        <v>38500</v>
      </c>
      <c r="N716" t="s">
        <v>20</v>
      </c>
    </row>
    <row r="717" spans="13:14" x14ac:dyDescent="0.3">
      <c r="M717">
        <v>118000</v>
      </c>
      <c r="N717" t="s">
        <v>14</v>
      </c>
    </row>
    <row r="718" spans="13:14" x14ac:dyDescent="0.3">
      <c r="M718">
        <v>2000</v>
      </c>
      <c r="N718" t="s">
        <v>20</v>
      </c>
    </row>
    <row r="719" spans="13:14" x14ac:dyDescent="0.3">
      <c r="M719">
        <v>5600</v>
      </c>
      <c r="N719" t="s">
        <v>20</v>
      </c>
    </row>
    <row r="720" spans="13:14" x14ac:dyDescent="0.3">
      <c r="M720">
        <v>8300</v>
      </c>
      <c r="N720" t="s">
        <v>20</v>
      </c>
    </row>
    <row r="721" spans="13:14" x14ac:dyDescent="0.3">
      <c r="M721">
        <v>6900</v>
      </c>
      <c r="N721" t="s">
        <v>20</v>
      </c>
    </row>
    <row r="722" spans="13:14" x14ac:dyDescent="0.3">
      <c r="M722">
        <v>8700</v>
      </c>
      <c r="N722" t="s">
        <v>74</v>
      </c>
    </row>
    <row r="723" spans="13:14" x14ac:dyDescent="0.3">
      <c r="M723">
        <v>123600</v>
      </c>
      <c r="N723" t="s">
        <v>74</v>
      </c>
    </row>
    <row r="724" spans="13:14" x14ac:dyDescent="0.3">
      <c r="M724">
        <v>48500</v>
      </c>
      <c r="N724" t="s">
        <v>20</v>
      </c>
    </row>
    <row r="725" spans="13:14" x14ac:dyDescent="0.3">
      <c r="M725">
        <v>4900</v>
      </c>
      <c r="N725" t="s">
        <v>20</v>
      </c>
    </row>
    <row r="726" spans="13:14" x14ac:dyDescent="0.3">
      <c r="M726">
        <v>8400</v>
      </c>
      <c r="N726" t="s">
        <v>20</v>
      </c>
    </row>
    <row r="727" spans="13:14" x14ac:dyDescent="0.3">
      <c r="M727">
        <v>193200</v>
      </c>
      <c r="N727" t="s">
        <v>14</v>
      </c>
    </row>
    <row r="728" spans="13:14" x14ac:dyDescent="0.3">
      <c r="M728">
        <v>54300</v>
      </c>
      <c r="N728" t="s">
        <v>74</v>
      </c>
    </row>
    <row r="729" spans="13:14" x14ac:dyDescent="0.3">
      <c r="M729">
        <v>8900</v>
      </c>
      <c r="N729" t="s">
        <v>20</v>
      </c>
    </row>
    <row r="730" spans="13:14" x14ac:dyDescent="0.3">
      <c r="M730">
        <v>4200</v>
      </c>
      <c r="N730" t="s">
        <v>14</v>
      </c>
    </row>
    <row r="731" spans="13:14" x14ac:dyDescent="0.3">
      <c r="M731">
        <v>5600</v>
      </c>
      <c r="N731" t="s">
        <v>20</v>
      </c>
    </row>
    <row r="732" spans="13:14" x14ac:dyDescent="0.3">
      <c r="M732">
        <v>28800</v>
      </c>
      <c r="N732" t="s">
        <v>20</v>
      </c>
    </row>
    <row r="733" spans="13:14" x14ac:dyDescent="0.3">
      <c r="M733">
        <v>8000</v>
      </c>
      <c r="N733" t="s">
        <v>74</v>
      </c>
    </row>
    <row r="734" spans="13:14" x14ac:dyDescent="0.3">
      <c r="M734">
        <v>117000</v>
      </c>
      <c r="N734" t="s">
        <v>14</v>
      </c>
    </row>
    <row r="735" spans="13:14" x14ac:dyDescent="0.3">
      <c r="M735">
        <v>15800</v>
      </c>
      <c r="N735" t="s">
        <v>20</v>
      </c>
    </row>
    <row r="736" spans="13:14" x14ac:dyDescent="0.3">
      <c r="M736">
        <v>4200</v>
      </c>
      <c r="N736" t="s">
        <v>20</v>
      </c>
    </row>
    <row r="737" spans="13:14" x14ac:dyDescent="0.3">
      <c r="M737">
        <v>37100</v>
      </c>
      <c r="N737" t="s">
        <v>20</v>
      </c>
    </row>
    <row r="738" spans="13:14" x14ac:dyDescent="0.3">
      <c r="M738">
        <v>7700</v>
      </c>
      <c r="N738" t="s">
        <v>74</v>
      </c>
    </row>
    <row r="739" spans="13:14" x14ac:dyDescent="0.3">
      <c r="M739">
        <v>3700</v>
      </c>
      <c r="N739" t="s">
        <v>20</v>
      </c>
    </row>
    <row r="740" spans="13:14" x14ac:dyDescent="0.3">
      <c r="M740">
        <v>74700</v>
      </c>
      <c r="N740" t="s">
        <v>14</v>
      </c>
    </row>
    <row r="741" spans="13:14" x14ac:dyDescent="0.3">
      <c r="M741">
        <v>10000</v>
      </c>
      <c r="N741" t="s">
        <v>14</v>
      </c>
    </row>
    <row r="742" spans="13:14" x14ac:dyDescent="0.3">
      <c r="M742">
        <v>5300</v>
      </c>
      <c r="N742" t="s">
        <v>14</v>
      </c>
    </row>
    <row r="743" spans="13:14" x14ac:dyDescent="0.3">
      <c r="M743">
        <v>1200</v>
      </c>
      <c r="N743" t="s">
        <v>20</v>
      </c>
    </row>
    <row r="744" spans="13:14" x14ac:dyDescent="0.3">
      <c r="M744">
        <v>1200</v>
      </c>
      <c r="N744" t="s">
        <v>20</v>
      </c>
    </row>
    <row r="745" spans="13:14" x14ac:dyDescent="0.3">
      <c r="M745">
        <v>3900</v>
      </c>
      <c r="N745" t="s">
        <v>14</v>
      </c>
    </row>
    <row r="746" spans="13:14" x14ac:dyDescent="0.3">
      <c r="M746">
        <v>2000</v>
      </c>
      <c r="N746" t="s">
        <v>20</v>
      </c>
    </row>
    <row r="747" spans="13:14" x14ac:dyDescent="0.3">
      <c r="M747">
        <v>6900</v>
      </c>
      <c r="N747" t="s">
        <v>14</v>
      </c>
    </row>
    <row r="748" spans="13:14" x14ac:dyDescent="0.3">
      <c r="M748">
        <v>55800</v>
      </c>
      <c r="N748" t="s">
        <v>20</v>
      </c>
    </row>
    <row r="749" spans="13:14" x14ac:dyDescent="0.3">
      <c r="M749">
        <v>4900</v>
      </c>
      <c r="N749" t="s">
        <v>20</v>
      </c>
    </row>
    <row r="750" spans="13:14" x14ac:dyDescent="0.3">
      <c r="M750">
        <v>194900</v>
      </c>
      <c r="N750" t="s">
        <v>74</v>
      </c>
    </row>
    <row r="751" spans="13:14" x14ac:dyDescent="0.3">
      <c r="M751">
        <v>8600</v>
      </c>
      <c r="N751" t="s">
        <v>20</v>
      </c>
    </row>
    <row r="752" spans="13:14" x14ac:dyDescent="0.3">
      <c r="M752">
        <v>100</v>
      </c>
      <c r="N752" t="s">
        <v>14</v>
      </c>
    </row>
    <row r="753" spans="13:14" x14ac:dyDescent="0.3">
      <c r="M753">
        <v>3600</v>
      </c>
      <c r="N753" t="s">
        <v>20</v>
      </c>
    </row>
    <row r="754" spans="13:14" x14ac:dyDescent="0.3">
      <c r="M754">
        <v>5800</v>
      </c>
      <c r="N754" t="s">
        <v>74</v>
      </c>
    </row>
    <row r="755" spans="13:14" x14ac:dyDescent="0.3">
      <c r="M755">
        <v>4700</v>
      </c>
      <c r="N755" t="s">
        <v>20</v>
      </c>
    </row>
    <row r="756" spans="13:14" x14ac:dyDescent="0.3">
      <c r="M756">
        <v>70400</v>
      </c>
      <c r="N756" t="s">
        <v>20</v>
      </c>
    </row>
    <row r="757" spans="13:14" x14ac:dyDescent="0.3">
      <c r="M757">
        <v>4500</v>
      </c>
      <c r="N757" t="s">
        <v>20</v>
      </c>
    </row>
    <row r="758" spans="13:14" x14ac:dyDescent="0.3">
      <c r="M758">
        <v>1300</v>
      </c>
      <c r="N758" t="s">
        <v>20</v>
      </c>
    </row>
    <row r="759" spans="13:14" x14ac:dyDescent="0.3">
      <c r="M759">
        <v>1400</v>
      </c>
      <c r="N759" t="s">
        <v>20</v>
      </c>
    </row>
    <row r="760" spans="13:14" x14ac:dyDescent="0.3">
      <c r="M760">
        <v>29600</v>
      </c>
      <c r="N760" t="s">
        <v>20</v>
      </c>
    </row>
    <row r="761" spans="13:14" x14ac:dyDescent="0.3">
      <c r="M761">
        <v>167500</v>
      </c>
      <c r="N761" t="s">
        <v>14</v>
      </c>
    </row>
    <row r="762" spans="13:14" x14ac:dyDescent="0.3">
      <c r="M762">
        <v>48300</v>
      </c>
      <c r="N762" t="s">
        <v>14</v>
      </c>
    </row>
    <row r="763" spans="13:14" x14ac:dyDescent="0.3">
      <c r="M763">
        <v>2200</v>
      </c>
      <c r="N763" t="s">
        <v>20</v>
      </c>
    </row>
    <row r="764" spans="13:14" x14ac:dyDescent="0.3">
      <c r="M764">
        <v>3500</v>
      </c>
      <c r="N764" t="s">
        <v>20</v>
      </c>
    </row>
    <row r="765" spans="13:14" x14ac:dyDescent="0.3">
      <c r="M765">
        <v>5600</v>
      </c>
      <c r="N765" t="s">
        <v>20</v>
      </c>
    </row>
    <row r="766" spans="13:14" x14ac:dyDescent="0.3">
      <c r="M766">
        <v>1100</v>
      </c>
      <c r="N766" t="s">
        <v>20</v>
      </c>
    </row>
    <row r="767" spans="13:14" x14ac:dyDescent="0.3">
      <c r="M767">
        <v>3900</v>
      </c>
      <c r="N767" t="s">
        <v>20</v>
      </c>
    </row>
    <row r="768" spans="13:14" x14ac:dyDescent="0.3">
      <c r="M768">
        <v>43800</v>
      </c>
      <c r="N768" t="s">
        <v>14</v>
      </c>
    </row>
    <row r="769" spans="13:14" x14ac:dyDescent="0.3">
      <c r="M769">
        <v>97200</v>
      </c>
      <c r="N769" t="s">
        <v>14</v>
      </c>
    </row>
    <row r="770" spans="13:14" x14ac:dyDescent="0.3">
      <c r="M770">
        <v>4800</v>
      </c>
      <c r="N770" t="s">
        <v>20</v>
      </c>
    </row>
    <row r="771" spans="13:14" x14ac:dyDescent="0.3">
      <c r="M771">
        <v>125600</v>
      </c>
      <c r="N771" t="s">
        <v>14</v>
      </c>
    </row>
    <row r="772" spans="13:14" x14ac:dyDescent="0.3">
      <c r="M772">
        <v>4300</v>
      </c>
      <c r="N772" t="s">
        <v>20</v>
      </c>
    </row>
    <row r="773" spans="13:14" x14ac:dyDescent="0.3">
      <c r="M773">
        <v>5600</v>
      </c>
      <c r="N773" t="s">
        <v>74</v>
      </c>
    </row>
    <row r="774" spans="13:14" x14ac:dyDescent="0.3">
      <c r="M774">
        <v>149600</v>
      </c>
      <c r="N774" t="s">
        <v>20</v>
      </c>
    </row>
    <row r="775" spans="13:14" x14ac:dyDescent="0.3">
      <c r="M775">
        <v>53100</v>
      </c>
      <c r="N775" t="s">
        <v>20</v>
      </c>
    </row>
    <row r="776" spans="13:14" x14ac:dyDescent="0.3">
      <c r="M776">
        <v>5000</v>
      </c>
      <c r="N776" t="s">
        <v>20</v>
      </c>
    </row>
    <row r="777" spans="13:14" x14ac:dyDescent="0.3">
      <c r="M777">
        <v>9400</v>
      </c>
      <c r="N777" t="s">
        <v>14</v>
      </c>
    </row>
    <row r="778" spans="13:14" x14ac:dyDescent="0.3">
      <c r="M778">
        <v>110800</v>
      </c>
      <c r="N778" t="s">
        <v>14</v>
      </c>
    </row>
    <row r="779" spans="13:14" x14ac:dyDescent="0.3">
      <c r="M779">
        <v>93800</v>
      </c>
      <c r="N779" t="s">
        <v>14</v>
      </c>
    </row>
    <row r="780" spans="13:14" x14ac:dyDescent="0.3">
      <c r="M780">
        <v>1300</v>
      </c>
      <c r="N780" t="s">
        <v>20</v>
      </c>
    </row>
    <row r="781" spans="13:14" x14ac:dyDescent="0.3">
      <c r="M781">
        <v>108700</v>
      </c>
      <c r="N781" t="s">
        <v>14</v>
      </c>
    </row>
    <row r="782" spans="13:14" x14ac:dyDescent="0.3">
      <c r="M782">
        <v>5100</v>
      </c>
      <c r="N782" t="s">
        <v>20</v>
      </c>
    </row>
    <row r="783" spans="13:14" x14ac:dyDescent="0.3">
      <c r="M783">
        <v>8700</v>
      </c>
      <c r="N783" t="s">
        <v>74</v>
      </c>
    </row>
    <row r="784" spans="13:14" x14ac:dyDescent="0.3">
      <c r="M784">
        <v>5100</v>
      </c>
      <c r="N784" t="s">
        <v>20</v>
      </c>
    </row>
    <row r="785" spans="13:14" x14ac:dyDescent="0.3">
      <c r="M785">
        <v>7400</v>
      </c>
      <c r="N785" t="s">
        <v>20</v>
      </c>
    </row>
    <row r="786" spans="13:14" x14ac:dyDescent="0.3">
      <c r="M786">
        <v>88900</v>
      </c>
      <c r="N786" t="s">
        <v>20</v>
      </c>
    </row>
    <row r="787" spans="13:14" x14ac:dyDescent="0.3">
      <c r="M787">
        <v>6700</v>
      </c>
      <c r="N787" t="s">
        <v>20</v>
      </c>
    </row>
    <row r="788" spans="13:14" x14ac:dyDescent="0.3">
      <c r="M788">
        <v>1500</v>
      </c>
      <c r="N788" t="s">
        <v>20</v>
      </c>
    </row>
    <row r="789" spans="13:14" x14ac:dyDescent="0.3">
      <c r="M789">
        <v>61200</v>
      </c>
      <c r="N789" t="s">
        <v>14</v>
      </c>
    </row>
    <row r="790" spans="13:14" x14ac:dyDescent="0.3">
      <c r="M790">
        <v>3600</v>
      </c>
      <c r="N790" t="s">
        <v>47</v>
      </c>
    </row>
    <row r="791" spans="13:14" x14ac:dyDescent="0.3">
      <c r="M791">
        <v>9000</v>
      </c>
      <c r="N791" t="s">
        <v>14</v>
      </c>
    </row>
    <row r="792" spans="13:14" x14ac:dyDescent="0.3">
      <c r="M792">
        <v>185900</v>
      </c>
      <c r="N792" t="s">
        <v>74</v>
      </c>
    </row>
    <row r="793" spans="13:14" x14ac:dyDescent="0.3">
      <c r="M793">
        <v>2100</v>
      </c>
      <c r="N793" t="s">
        <v>14</v>
      </c>
    </row>
    <row r="794" spans="13:14" x14ac:dyDescent="0.3">
      <c r="M794">
        <v>2000</v>
      </c>
      <c r="N794" t="s">
        <v>14</v>
      </c>
    </row>
    <row r="795" spans="13:14" x14ac:dyDescent="0.3">
      <c r="M795">
        <v>1100</v>
      </c>
      <c r="N795" t="s">
        <v>20</v>
      </c>
    </row>
    <row r="796" spans="13:14" x14ac:dyDescent="0.3">
      <c r="M796">
        <v>6600</v>
      </c>
      <c r="N796" t="s">
        <v>20</v>
      </c>
    </row>
    <row r="797" spans="13:14" x14ac:dyDescent="0.3">
      <c r="M797">
        <v>7100</v>
      </c>
      <c r="N797" t="s">
        <v>14</v>
      </c>
    </row>
    <row r="798" spans="13:14" x14ac:dyDescent="0.3">
      <c r="M798">
        <v>7800</v>
      </c>
      <c r="N798" t="s">
        <v>14</v>
      </c>
    </row>
    <row r="799" spans="13:14" x14ac:dyDescent="0.3">
      <c r="M799">
        <v>7600</v>
      </c>
      <c r="N799" t="s">
        <v>20</v>
      </c>
    </row>
    <row r="800" spans="13:14" x14ac:dyDescent="0.3">
      <c r="M800">
        <v>3400</v>
      </c>
      <c r="N800" t="s">
        <v>20</v>
      </c>
    </row>
    <row r="801" spans="13:14" x14ac:dyDescent="0.3">
      <c r="M801">
        <v>84500</v>
      </c>
      <c r="N801" t="s">
        <v>14</v>
      </c>
    </row>
    <row r="802" spans="13:14" x14ac:dyDescent="0.3">
      <c r="M802">
        <v>100</v>
      </c>
      <c r="N802" t="s">
        <v>14</v>
      </c>
    </row>
    <row r="803" spans="13:14" x14ac:dyDescent="0.3">
      <c r="M803">
        <v>2300</v>
      </c>
      <c r="N803" t="s">
        <v>20</v>
      </c>
    </row>
    <row r="804" spans="13:14" x14ac:dyDescent="0.3">
      <c r="M804">
        <v>6200</v>
      </c>
      <c r="N804" t="s">
        <v>20</v>
      </c>
    </row>
    <row r="805" spans="13:14" x14ac:dyDescent="0.3">
      <c r="M805">
        <v>6100</v>
      </c>
      <c r="N805" t="s">
        <v>20</v>
      </c>
    </row>
    <row r="806" spans="13:14" x14ac:dyDescent="0.3">
      <c r="M806">
        <v>2600</v>
      </c>
      <c r="N806" t="s">
        <v>20</v>
      </c>
    </row>
    <row r="807" spans="13:14" x14ac:dyDescent="0.3">
      <c r="M807">
        <v>9700</v>
      </c>
      <c r="N807" t="s">
        <v>14</v>
      </c>
    </row>
    <row r="808" spans="13:14" x14ac:dyDescent="0.3">
      <c r="M808">
        <v>700</v>
      </c>
      <c r="N808" t="s">
        <v>20</v>
      </c>
    </row>
    <row r="809" spans="13:14" x14ac:dyDescent="0.3">
      <c r="M809">
        <v>700</v>
      </c>
      <c r="N809" t="s">
        <v>20</v>
      </c>
    </row>
    <row r="810" spans="13:14" x14ac:dyDescent="0.3">
      <c r="M810">
        <v>5200</v>
      </c>
      <c r="N810" t="s">
        <v>14</v>
      </c>
    </row>
    <row r="811" spans="13:14" x14ac:dyDescent="0.3">
      <c r="M811">
        <v>140800</v>
      </c>
      <c r="N811" t="s">
        <v>14</v>
      </c>
    </row>
    <row r="812" spans="13:14" x14ac:dyDescent="0.3">
      <c r="M812">
        <v>6400</v>
      </c>
      <c r="N812" t="s">
        <v>20</v>
      </c>
    </row>
    <row r="813" spans="13:14" x14ac:dyDescent="0.3">
      <c r="M813">
        <v>92500</v>
      </c>
      <c r="N813" t="s">
        <v>14</v>
      </c>
    </row>
    <row r="814" spans="13:14" x14ac:dyDescent="0.3">
      <c r="M814">
        <v>59700</v>
      </c>
      <c r="N814" t="s">
        <v>20</v>
      </c>
    </row>
    <row r="815" spans="13:14" x14ac:dyDescent="0.3">
      <c r="M815">
        <v>3200</v>
      </c>
      <c r="N815" t="s">
        <v>20</v>
      </c>
    </row>
    <row r="816" spans="13:14" x14ac:dyDescent="0.3">
      <c r="M816">
        <v>3200</v>
      </c>
      <c r="N816" t="s">
        <v>14</v>
      </c>
    </row>
    <row r="817" spans="13:14" x14ac:dyDescent="0.3">
      <c r="M817">
        <v>9000</v>
      </c>
      <c r="N817" t="s">
        <v>20</v>
      </c>
    </row>
    <row r="818" spans="13:14" x14ac:dyDescent="0.3">
      <c r="M818">
        <v>2300</v>
      </c>
      <c r="N818" t="s">
        <v>20</v>
      </c>
    </row>
    <row r="819" spans="13:14" x14ac:dyDescent="0.3">
      <c r="M819">
        <v>51300</v>
      </c>
      <c r="N819" t="s">
        <v>20</v>
      </c>
    </row>
    <row r="820" spans="13:14" x14ac:dyDescent="0.3">
      <c r="M820">
        <v>700</v>
      </c>
      <c r="N820" t="s">
        <v>20</v>
      </c>
    </row>
    <row r="821" spans="13:14" x14ac:dyDescent="0.3">
      <c r="M821">
        <v>8900</v>
      </c>
      <c r="N821" t="s">
        <v>14</v>
      </c>
    </row>
    <row r="822" spans="13:14" x14ac:dyDescent="0.3">
      <c r="M822">
        <v>1500</v>
      </c>
      <c r="N822" t="s">
        <v>20</v>
      </c>
    </row>
    <row r="823" spans="13:14" x14ac:dyDescent="0.3">
      <c r="M823">
        <v>4900</v>
      </c>
      <c r="N823" t="s">
        <v>20</v>
      </c>
    </row>
    <row r="824" spans="13:14" x14ac:dyDescent="0.3">
      <c r="M824">
        <v>54000</v>
      </c>
      <c r="N824" t="s">
        <v>20</v>
      </c>
    </row>
    <row r="825" spans="13:14" x14ac:dyDescent="0.3">
      <c r="M825">
        <v>4100</v>
      </c>
      <c r="N825" t="s">
        <v>20</v>
      </c>
    </row>
    <row r="826" spans="13:14" x14ac:dyDescent="0.3">
      <c r="M826">
        <v>85000</v>
      </c>
      <c r="N826" t="s">
        <v>20</v>
      </c>
    </row>
    <row r="827" spans="13:14" x14ac:dyDescent="0.3">
      <c r="M827">
        <v>3600</v>
      </c>
      <c r="N827" t="s">
        <v>20</v>
      </c>
    </row>
    <row r="828" spans="13:14" x14ac:dyDescent="0.3">
      <c r="M828">
        <v>2800</v>
      </c>
      <c r="N828" t="s">
        <v>20</v>
      </c>
    </row>
    <row r="829" spans="13:14" x14ac:dyDescent="0.3">
      <c r="M829">
        <v>2300</v>
      </c>
      <c r="N829" t="s">
        <v>20</v>
      </c>
    </row>
    <row r="830" spans="13:14" x14ac:dyDescent="0.3">
      <c r="M830">
        <v>7100</v>
      </c>
      <c r="N830" t="s">
        <v>14</v>
      </c>
    </row>
    <row r="831" spans="13:14" x14ac:dyDescent="0.3">
      <c r="M831">
        <v>9600</v>
      </c>
      <c r="N831" t="s">
        <v>14</v>
      </c>
    </row>
    <row r="832" spans="13:14" x14ac:dyDescent="0.3">
      <c r="M832">
        <v>121600</v>
      </c>
      <c r="N832" t="s">
        <v>14</v>
      </c>
    </row>
    <row r="833" spans="13:14" x14ac:dyDescent="0.3">
      <c r="M833">
        <v>97100</v>
      </c>
      <c r="N833" t="s">
        <v>20</v>
      </c>
    </row>
    <row r="834" spans="13:14" x14ac:dyDescent="0.3">
      <c r="M834">
        <v>43200</v>
      </c>
      <c r="N834" t="s">
        <v>20</v>
      </c>
    </row>
    <row r="835" spans="13:14" x14ac:dyDescent="0.3">
      <c r="M835">
        <v>6800</v>
      </c>
      <c r="N835" t="s">
        <v>20</v>
      </c>
    </row>
    <row r="836" spans="13:14" x14ac:dyDescent="0.3">
      <c r="M836">
        <v>7300</v>
      </c>
      <c r="N836" t="s">
        <v>20</v>
      </c>
    </row>
    <row r="837" spans="13:14" x14ac:dyDescent="0.3">
      <c r="M837">
        <v>86200</v>
      </c>
      <c r="N837" t="s">
        <v>14</v>
      </c>
    </row>
    <row r="838" spans="13:14" x14ac:dyDescent="0.3">
      <c r="M838">
        <v>8100</v>
      </c>
      <c r="N838" t="s">
        <v>14</v>
      </c>
    </row>
    <row r="839" spans="13:14" x14ac:dyDescent="0.3">
      <c r="M839">
        <v>17700</v>
      </c>
      <c r="N839" t="s">
        <v>20</v>
      </c>
    </row>
    <row r="840" spans="13:14" x14ac:dyDescent="0.3">
      <c r="M840">
        <v>6400</v>
      </c>
      <c r="N840" t="s">
        <v>20</v>
      </c>
    </row>
    <row r="841" spans="13:14" x14ac:dyDescent="0.3">
      <c r="M841">
        <v>7700</v>
      </c>
      <c r="N841" t="s">
        <v>20</v>
      </c>
    </row>
    <row r="842" spans="13:14" x14ac:dyDescent="0.3">
      <c r="M842">
        <v>116300</v>
      </c>
      <c r="N842" t="s">
        <v>20</v>
      </c>
    </row>
    <row r="843" spans="13:14" x14ac:dyDescent="0.3">
      <c r="M843">
        <v>9100</v>
      </c>
      <c r="N843" t="s">
        <v>20</v>
      </c>
    </row>
    <row r="844" spans="13:14" x14ac:dyDescent="0.3">
      <c r="M844">
        <v>1500</v>
      </c>
      <c r="N844" t="s">
        <v>20</v>
      </c>
    </row>
    <row r="845" spans="13:14" x14ac:dyDescent="0.3">
      <c r="M845">
        <v>8800</v>
      </c>
      <c r="N845" t="s">
        <v>14</v>
      </c>
    </row>
    <row r="846" spans="13:14" x14ac:dyDescent="0.3">
      <c r="M846">
        <v>8800</v>
      </c>
      <c r="N846" t="s">
        <v>74</v>
      </c>
    </row>
    <row r="847" spans="13:14" x14ac:dyDescent="0.3">
      <c r="M847">
        <v>69900</v>
      </c>
      <c r="N847" t="s">
        <v>20</v>
      </c>
    </row>
    <row r="848" spans="13:14" x14ac:dyDescent="0.3">
      <c r="M848">
        <v>1000</v>
      </c>
      <c r="N848" t="s">
        <v>20</v>
      </c>
    </row>
    <row r="849" spans="13:14" x14ac:dyDescent="0.3">
      <c r="M849">
        <v>4700</v>
      </c>
      <c r="N849" t="s">
        <v>20</v>
      </c>
    </row>
    <row r="850" spans="13:14" x14ac:dyDescent="0.3">
      <c r="M850">
        <v>3200</v>
      </c>
      <c r="N850" t="s">
        <v>20</v>
      </c>
    </row>
    <row r="851" spans="13:14" x14ac:dyDescent="0.3">
      <c r="M851">
        <v>6700</v>
      </c>
      <c r="N851" t="s">
        <v>20</v>
      </c>
    </row>
    <row r="852" spans="13:14" x14ac:dyDescent="0.3">
      <c r="M852">
        <v>100</v>
      </c>
      <c r="N852" t="s">
        <v>14</v>
      </c>
    </row>
    <row r="853" spans="13:14" x14ac:dyDescent="0.3">
      <c r="M853">
        <v>6000</v>
      </c>
      <c r="N853" t="s">
        <v>20</v>
      </c>
    </row>
    <row r="854" spans="13:14" x14ac:dyDescent="0.3">
      <c r="M854">
        <v>4900</v>
      </c>
      <c r="N854" t="s">
        <v>14</v>
      </c>
    </row>
    <row r="855" spans="13:14" x14ac:dyDescent="0.3">
      <c r="M855">
        <v>17100</v>
      </c>
      <c r="N855" t="s">
        <v>20</v>
      </c>
    </row>
    <row r="856" spans="13:14" x14ac:dyDescent="0.3">
      <c r="M856">
        <v>171000</v>
      </c>
      <c r="N856" t="s">
        <v>20</v>
      </c>
    </row>
    <row r="857" spans="13:14" x14ac:dyDescent="0.3">
      <c r="M857">
        <v>23400</v>
      </c>
      <c r="N857" t="s">
        <v>20</v>
      </c>
    </row>
    <row r="858" spans="13:14" x14ac:dyDescent="0.3">
      <c r="M858">
        <v>2400</v>
      </c>
      <c r="N858" t="s">
        <v>20</v>
      </c>
    </row>
    <row r="859" spans="13:14" x14ac:dyDescent="0.3">
      <c r="M859">
        <v>5300</v>
      </c>
      <c r="N859" t="s">
        <v>20</v>
      </c>
    </row>
    <row r="860" spans="13:14" x14ac:dyDescent="0.3">
      <c r="M860">
        <v>4000</v>
      </c>
      <c r="N860" t="s">
        <v>14</v>
      </c>
    </row>
    <row r="861" spans="13:14" x14ac:dyDescent="0.3">
      <c r="M861">
        <v>7300</v>
      </c>
      <c r="N861" t="s">
        <v>14</v>
      </c>
    </row>
    <row r="862" spans="13:14" x14ac:dyDescent="0.3">
      <c r="M862">
        <v>2000</v>
      </c>
      <c r="N862" t="s">
        <v>20</v>
      </c>
    </row>
    <row r="863" spans="13:14" x14ac:dyDescent="0.3">
      <c r="M863">
        <v>8800</v>
      </c>
      <c r="N863" t="s">
        <v>20</v>
      </c>
    </row>
    <row r="864" spans="13:14" x14ac:dyDescent="0.3">
      <c r="M864">
        <v>3500</v>
      </c>
      <c r="N864" t="s">
        <v>20</v>
      </c>
    </row>
    <row r="865" spans="13:14" x14ac:dyDescent="0.3">
      <c r="M865">
        <v>1400</v>
      </c>
      <c r="N865" t="s">
        <v>20</v>
      </c>
    </row>
    <row r="866" spans="13:14" x14ac:dyDescent="0.3">
      <c r="M866">
        <v>4200</v>
      </c>
      <c r="N866" t="s">
        <v>20</v>
      </c>
    </row>
    <row r="867" spans="13:14" x14ac:dyDescent="0.3">
      <c r="M867">
        <v>81000</v>
      </c>
      <c r="N867" t="s">
        <v>20</v>
      </c>
    </row>
    <row r="868" spans="13:14" x14ac:dyDescent="0.3">
      <c r="M868">
        <v>182800</v>
      </c>
      <c r="N868" t="s">
        <v>74</v>
      </c>
    </row>
    <row r="869" spans="13:14" x14ac:dyDescent="0.3">
      <c r="M869">
        <v>4800</v>
      </c>
      <c r="N869" t="s">
        <v>20</v>
      </c>
    </row>
    <row r="870" spans="13:14" x14ac:dyDescent="0.3">
      <c r="M870">
        <v>7000</v>
      </c>
      <c r="N870" t="s">
        <v>20</v>
      </c>
    </row>
    <row r="871" spans="13:14" x14ac:dyDescent="0.3">
      <c r="M871">
        <v>161900</v>
      </c>
      <c r="N871" t="s">
        <v>14</v>
      </c>
    </row>
    <row r="872" spans="13:14" x14ac:dyDescent="0.3">
      <c r="M872">
        <v>7700</v>
      </c>
      <c r="N872" t="s">
        <v>14</v>
      </c>
    </row>
    <row r="873" spans="13:14" x14ac:dyDescent="0.3">
      <c r="M873">
        <v>71500</v>
      </c>
      <c r="N873" t="s">
        <v>20</v>
      </c>
    </row>
    <row r="874" spans="13:14" x14ac:dyDescent="0.3">
      <c r="M874">
        <v>4700</v>
      </c>
      <c r="N874" t="s">
        <v>20</v>
      </c>
    </row>
    <row r="875" spans="13:14" x14ac:dyDescent="0.3">
      <c r="M875">
        <v>42100</v>
      </c>
      <c r="N875" t="s">
        <v>20</v>
      </c>
    </row>
    <row r="876" spans="13:14" x14ac:dyDescent="0.3">
      <c r="M876">
        <v>40200</v>
      </c>
      <c r="N876" t="s">
        <v>20</v>
      </c>
    </row>
    <row r="877" spans="13:14" x14ac:dyDescent="0.3">
      <c r="M877">
        <v>7900</v>
      </c>
      <c r="N877" t="s">
        <v>14</v>
      </c>
    </row>
    <row r="878" spans="13:14" x14ac:dyDescent="0.3">
      <c r="M878">
        <v>8300</v>
      </c>
      <c r="N878" t="s">
        <v>14</v>
      </c>
    </row>
    <row r="879" spans="13:14" x14ac:dyDescent="0.3">
      <c r="M879">
        <v>163600</v>
      </c>
      <c r="N879" t="s">
        <v>14</v>
      </c>
    </row>
    <row r="880" spans="13:14" x14ac:dyDescent="0.3">
      <c r="M880">
        <v>2700</v>
      </c>
      <c r="N880" t="s">
        <v>14</v>
      </c>
    </row>
    <row r="881" spans="13:14" x14ac:dyDescent="0.3">
      <c r="M881">
        <v>1000</v>
      </c>
      <c r="N881" t="s">
        <v>20</v>
      </c>
    </row>
    <row r="882" spans="13:14" x14ac:dyDescent="0.3">
      <c r="M882">
        <v>84500</v>
      </c>
      <c r="N882" t="s">
        <v>20</v>
      </c>
    </row>
    <row r="883" spans="13:14" x14ac:dyDescent="0.3">
      <c r="M883">
        <v>81300</v>
      </c>
      <c r="N883" t="s">
        <v>14</v>
      </c>
    </row>
    <row r="884" spans="13:14" x14ac:dyDescent="0.3">
      <c r="M884">
        <v>800</v>
      </c>
      <c r="N884" t="s">
        <v>20</v>
      </c>
    </row>
    <row r="885" spans="13:14" x14ac:dyDescent="0.3">
      <c r="M885">
        <v>3400</v>
      </c>
      <c r="N885" t="s">
        <v>20</v>
      </c>
    </row>
    <row r="886" spans="13:14" x14ac:dyDescent="0.3">
      <c r="M886">
        <v>170800</v>
      </c>
      <c r="N886" t="s">
        <v>14</v>
      </c>
    </row>
    <row r="887" spans="13:14" x14ac:dyDescent="0.3">
      <c r="M887">
        <v>1800</v>
      </c>
      <c r="N887" t="s">
        <v>20</v>
      </c>
    </row>
    <row r="888" spans="13:14" x14ac:dyDescent="0.3">
      <c r="M888">
        <v>150600</v>
      </c>
      <c r="N888" t="s">
        <v>14</v>
      </c>
    </row>
    <row r="889" spans="13:14" x14ac:dyDescent="0.3">
      <c r="M889">
        <v>7800</v>
      </c>
      <c r="N889" t="s">
        <v>14</v>
      </c>
    </row>
    <row r="890" spans="13:14" x14ac:dyDescent="0.3">
      <c r="M890">
        <v>5800</v>
      </c>
      <c r="N890" t="s">
        <v>20</v>
      </c>
    </row>
    <row r="891" spans="13:14" x14ac:dyDescent="0.3">
      <c r="M891">
        <v>5600</v>
      </c>
      <c r="N891" t="s">
        <v>20</v>
      </c>
    </row>
    <row r="892" spans="13:14" x14ac:dyDescent="0.3">
      <c r="M892">
        <v>134400</v>
      </c>
      <c r="N892" t="s">
        <v>20</v>
      </c>
    </row>
    <row r="893" spans="13:14" x14ac:dyDescent="0.3">
      <c r="M893">
        <v>3000</v>
      </c>
      <c r="N893" t="s">
        <v>20</v>
      </c>
    </row>
    <row r="894" spans="13:14" x14ac:dyDescent="0.3">
      <c r="M894">
        <v>6000</v>
      </c>
      <c r="N894" t="s">
        <v>20</v>
      </c>
    </row>
    <row r="895" spans="13:14" x14ac:dyDescent="0.3">
      <c r="M895">
        <v>8400</v>
      </c>
      <c r="N895" t="s">
        <v>20</v>
      </c>
    </row>
    <row r="896" spans="13:14" x14ac:dyDescent="0.3">
      <c r="M896">
        <v>1700</v>
      </c>
      <c r="N896" t="s">
        <v>20</v>
      </c>
    </row>
    <row r="897" spans="13:14" x14ac:dyDescent="0.3">
      <c r="M897">
        <v>159800</v>
      </c>
      <c r="N897" t="s">
        <v>14</v>
      </c>
    </row>
    <row r="898" spans="13:14" x14ac:dyDescent="0.3">
      <c r="M898">
        <v>19800</v>
      </c>
      <c r="N898" t="s">
        <v>20</v>
      </c>
    </row>
    <row r="899" spans="13:14" x14ac:dyDescent="0.3">
      <c r="M899">
        <v>8800</v>
      </c>
      <c r="N899" t="s">
        <v>14</v>
      </c>
    </row>
    <row r="900" spans="13:14" x14ac:dyDescent="0.3">
      <c r="M900">
        <v>179100</v>
      </c>
      <c r="N900" t="s">
        <v>14</v>
      </c>
    </row>
    <row r="901" spans="13:14" x14ac:dyDescent="0.3">
      <c r="M901">
        <v>3100</v>
      </c>
      <c r="N901" t="s">
        <v>20</v>
      </c>
    </row>
    <row r="902" spans="13:14" x14ac:dyDescent="0.3">
      <c r="M902">
        <v>100</v>
      </c>
      <c r="N902" t="s">
        <v>14</v>
      </c>
    </row>
    <row r="903" spans="13:14" x14ac:dyDescent="0.3">
      <c r="M903">
        <v>5600</v>
      </c>
      <c r="N903" t="s">
        <v>20</v>
      </c>
    </row>
    <row r="904" spans="13:14" x14ac:dyDescent="0.3">
      <c r="M904">
        <v>1400</v>
      </c>
      <c r="N904" t="s">
        <v>20</v>
      </c>
    </row>
    <row r="905" spans="13:14" x14ac:dyDescent="0.3">
      <c r="M905">
        <v>41000</v>
      </c>
      <c r="N905" t="s">
        <v>47</v>
      </c>
    </row>
    <row r="906" spans="13:14" x14ac:dyDescent="0.3">
      <c r="M906">
        <v>6500</v>
      </c>
      <c r="N906" t="s">
        <v>14</v>
      </c>
    </row>
    <row r="907" spans="13:14" x14ac:dyDescent="0.3">
      <c r="M907">
        <v>7900</v>
      </c>
      <c r="N907" t="s">
        <v>20</v>
      </c>
    </row>
    <row r="908" spans="13:14" x14ac:dyDescent="0.3">
      <c r="M908">
        <v>5500</v>
      </c>
      <c r="N908" t="s">
        <v>20</v>
      </c>
    </row>
    <row r="909" spans="13:14" x14ac:dyDescent="0.3">
      <c r="M909">
        <v>9100</v>
      </c>
      <c r="N909" t="s">
        <v>14</v>
      </c>
    </row>
    <row r="910" spans="13:14" x14ac:dyDescent="0.3">
      <c r="M910">
        <v>38200</v>
      </c>
      <c r="N910" t="s">
        <v>20</v>
      </c>
    </row>
    <row r="911" spans="13:14" x14ac:dyDescent="0.3">
      <c r="M911">
        <v>1800</v>
      </c>
      <c r="N911" t="s">
        <v>20</v>
      </c>
    </row>
    <row r="912" spans="13:14" x14ac:dyDescent="0.3">
      <c r="M912">
        <v>154500</v>
      </c>
      <c r="N912" t="s">
        <v>74</v>
      </c>
    </row>
    <row r="913" spans="13:14" x14ac:dyDescent="0.3">
      <c r="M913">
        <v>5800</v>
      </c>
      <c r="N913" t="s">
        <v>20</v>
      </c>
    </row>
    <row r="914" spans="13:14" x14ac:dyDescent="0.3">
      <c r="M914">
        <v>1800</v>
      </c>
      <c r="N914" t="s">
        <v>20</v>
      </c>
    </row>
    <row r="915" spans="13:14" x14ac:dyDescent="0.3">
      <c r="M915">
        <v>70200</v>
      </c>
      <c r="N915" t="s">
        <v>14</v>
      </c>
    </row>
    <row r="916" spans="13:14" x14ac:dyDescent="0.3">
      <c r="M916">
        <v>6400</v>
      </c>
      <c r="N916" t="s">
        <v>14</v>
      </c>
    </row>
    <row r="917" spans="13:14" x14ac:dyDescent="0.3">
      <c r="M917">
        <v>125900</v>
      </c>
      <c r="N917" t="s">
        <v>20</v>
      </c>
    </row>
    <row r="918" spans="13:14" x14ac:dyDescent="0.3">
      <c r="M918">
        <v>3700</v>
      </c>
      <c r="N918" t="s">
        <v>14</v>
      </c>
    </row>
    <row r="919" spans="13:14" x14ac:dyDescent="0.3">
      <c r="M919">
        <v>3600</v>
      </c>
      <c r="N919" t="s">
        <v>47</v>
      </c>
    </row>
    <row r="920" spans="13:14" x14ac:dyDescent="0.3">
      <c r="M920">
        <v>3800</v>
      </c>
      <c r="N920" t="s">
        <v>20</v>
      </c>
    </row>
    <row r="921" spans="13:14" x14ac:dyDescent="0.3">
      <c r="M921">
        <v>35600</v>
      </c>
      <c r="N921" t="s">
        <v>14</v>
      </c>
    </row>
    <row r="922" spans="13:14" x14ac:dyDescent="0.3">
      <c r="M922">
        <v>5300</v>
      </c>
      <c r="N922" t="s">
        <v>20</v>
      </c>
    </row>
    <row r="923" spans="13:14" x14ac:dyDescent="0.3">
      <c r="M923">
        <v>160400</v>
      </c>
      <c r="N923" t="s">
        <v>14</v>
      </c>
    </row>
    <row r="924" spans="13:14" x14ac:dyDescent="0.3">
      <c r="M924">
        <v>51400</v>
      </c>
      <c r="N924" t="s">
        <v>20</v>
      </c>
    </row>
    <row r="925" spans="13:14" x14ac:dyDescent="0.3">
      <c r="M925">
        <v>1700</v>
      </c>
      <c r="N925" t="s">
        <v>20</v>
      </c>
    </row>
    <row r="926" spans="13:14" x14ac:dyDescent="0.3">
      <c r="M926">
        <v>39400</v>
      </c>
      <c r="N926" t="s">
        <v>20</v>
      </c>
    </row>
    <row r="927" spans="13:14" x14ac:dyDescent="0.3">
      <c r="M927">
        <v>3000</v>
      </c>
      <c r="N927" t="s">
        <v>20</v>
      </c>
    </row>
    <row r="928" spans="13:14" x14ac:dyDescent="0.3">
      <c r="M928">
        <v>8700</v>
      </c>
      <c r="N928" t="s">
        <v>14</v>
      </c>
    </row>
    <row r="929" spans="13:14" x14ac:dyDescent="0.3">
      <c r="M929">
        <v>7200</v>
      </c>
      <c r="N929" t="s">
        <v>14</v>
      </c>
    </row>
    <row r="930" spans="13:14" x14ac:dyDescent="0.3">
      <c r="M930">
        <v>167400</v>
      </c>
      <c r="N930" t="s">
        <v>20</v>
      </c>
    </row>
    <row r="931" spans="13:14" x14ac:dyDescent="0.3">
      <c r="M931">
        <v>5500</v>
      </c>
      <c r="N931" t="s">
        <v>20</v>
      </c>
    </row>
    <row r="932" spans="13:14" x14ac:dyDescent="0.3">
      <c r="M932">
        <v>3500</v>
      </c>
      <c r="N932" t="s">
        <v>20</v>
      </c>
    </row>
    <row r="933" spans="13:14" x14ac:dyDescent="0.3">
      <c r="M933">
        <v>7900</v>
      </c>
      <c r="N933" t="s">
        <v>14</v>
      </c>
    </row>
    <row r="934" spans="13:14" x14ac:dyDescent="0.3">
      <c r="M934">
        <v>2300</v>
      </c>
      <c r="N934" t="s">
        <v>20</v>
      </c>
    </row>
    <row r="935" spans="13:14" x14ac:dyDescent="0.3">
      <c r="M935">
        <v>73000</v>
      </c>
      <c r="N935" t="s">
        <v>20</v>
      </c>
    </row>
    <row r="936" spans="13:14" x14ac:dyDescent="0.3">
      <c r="M936">
        <v>6200</v>
      </c>
      <c r="N936" t="s">
        <v>20</v>
      </c>
    </row>
    <row r="937" spans="13:14" x14ac:dyDescent="0.3">
      <c r="M937">
        <v>6100</v>
      </c>
      <c r="N937" t="s">
        <v>20</v>
      </c>
    </row>
    <row r="938" spans="13:14" x14ac:dyDescent="0.3">
      <c r="M938">
        <v>103200</v>
      </c>
      <c r="N938" t="s">
        <v>14</v>
      </c>
    </row>
    <row r="939" spans="13:14" x14ac:dyDescent="0.3">
      <c r="M939">
        <v>171000</v>
      </c>
      <c r="N939" t="s">
        <v>74</v>
      </c>
    </row>
    <row r="940" spans="13:14" x14ac:dyDescent="0.3">
      <c r="M940">
        <v>9200</v>
      </c>
      <c r="N940" t="s">
        <v>20</v>
      </c>
    </row>
    <row r="941" spans="13:14" x14ac:dyDescent="0.3">
      <c r="M941">
        <v>7800</v>
      </c>
      <c r="N941" t="s">
        <v>14</v>
      </c>
    </row>
    <row r="942" spans="13:14" x14ac:dyDescent="0.3">
      <c r="M942">
        <v>9900</v>
      </c>
      <c r="N942" t="s">
        <v>47</v>
      </c>
    </row>
    <row r="943" spans="13:14" x14ac:dyDescent="0.3">
      <c r="M943">
        <v>43000</v>
      </c>
      <c r="N943" t="s">
        <v>14</v>
      </c>
    </row>
    <row r="944" spans="13:14" x14ac:dyDescent="0.3">
      <c r="M944">
        <v>9600</v>
      </c>
      <c r="N944" t="s">
        <v>14</v>
      </c>
    </row>
    <row r="945" spans="13:14" x14ac:dyDescent="0.3">
      <c r="M945">
        <v>7500</v>
      </c>
      <c r="N945" t="s">
        <v>20</v>
      </c>
    </row>
    <row r="946" spans="13:14" x14ac:dyDescent="0.3">
      <c r="M946">
        <v>10000</v>
      </c>
      <c r="N946" t="s">
        <v>14</v>
      </c>
    </row>
    <row r="947" spans="13:14" x14ac:dyDescent="0.3">
      <c r="M947">
        <v>172000</v>
      </c>
      <c r="N947" t="s">
        <v>14</v>
      </c>
    </row>
    <row r="948" spans="13:14" x14ac:dyDescent="0.3">
      <c r="M948">
        <v>153700</v>
      </c>
      <c r="N948" t="s">
        <v>14</v>
      </c>
    </row>
    <row r="949" spans="13:14" x14ac:dyDescent="0.3">
      <c r="M949">
        <v>3600</v>
      </c>
      <c r="N949" t="s">
        <v>14</v>
      </c>
    </row>
    <row r="950" spans="13:14" x14ac:dyDescent="0.3">
      <c r="M950">
        <v>9400</v>
      </c>
      <c r="N950" t="s">
        <v>74</v>
      </c>
    </row>
    <row r="951" spans="13:14" x14ac:dyDescent="0.3">
      <c r="M951">
        <v>5900</v>
      </c>
      <c r="N951" t="s">
        <v>20</v>
      </c>
    </row>
    <row r="952" spans="13:14" x14ac:dyDescent="0.3">
      <c r="M952">
        <v>100</v>
      </c>
      <c r="N952" t="s">
        <v>14</v>
      </c>
    </row>
    <row r="953" spans="13:14" x14ac:dyDescent="0.3">
      <c r="M953">
        <v>14500</v>
      </c>
      <c r="N953" t="s">
        <v>20</v>
      </c>
    </row>
    <row r="954" spans="13:14" x14ac:dyDescent="0.3">
      <c r="M954">
        <v>145500</v>
      </c>
      <c r="N954" t="s">
        <v>74</v>
      </c>
    </row>
    <row r="955" spans="13:14" x14ac:dyDescent="0.3">
      <c r="M955">
        <v>3300</v>
      </c>
      <c r="N955" t="s">
        <v>14</v>
      </c>
    </row>
    <row r="956" spans="13:14" x14ac:dyDescent="0.3">
      <c r="M956">
        <v>42600</v>
      </c>
      <c r="N956" t="s">
        <v>20</v>
      </c>
    </row>
    <row r="957" spans="13:14" x14ac:dyDescent="0.3">
      <c r="M957">
        <v>700</v>
      </c>
      <c r="N957" t="s">
        <v>20</v>
      </c>
    </row>
    <row r="958" spans="13:14" x14ac:dyDescent="0.3">
      <c r="M958">
        <v>187600</v>
      </c>
      <c r="N958" t="s">
        <v>14</v>
      </c>
    </row>
    <row r="959" spans="13:14" x14ac:dyDescent="0.3">
      <c r="M959">
        <v>9800</v>
      </c>
      <c r="N959" t="s">
        <v>20</v>
      </c>
    </row>
    <row r="960" spans="13:14" x14ac:dyDescent="0.3">
      <c r="M960">
        <v>1100</v>
      </c>
      <c r="N960" t="s">
        <v>20</v>
      </c>
    </row>
    <row r="961" spans="13:14" x14ac:dyDescent="0.3">
      <c r="M961">
        <v>145000</v>
      </c>
      <c r="N961" t="s">
        <v>14</v>
      </c>
    </row>
    <row r="962" spans="13:14" x14ac:dyDescent="0.3">
      <c r="M962">
        <v>5500</v>
      </c>
      <c r="N962" t="s">
        <v>14</v>
      </c>
    </row>
    <row r="963" spans="13:14" x14ac:dyDescent="0.3">
      <c r="M963">
        <v>5700</v>
      </c>
      <c r="N963" t="s">
        <v>20</v>
      </c>
    </row>
    <row r="964" spans="13:14" x14ac:dyDescent="0.3">
      <c r="M964">
        <v>3600</v>
      </c>
      <c r="N964" t="s">
        <v>20</v>
      </c>
    </row>
    <row r="965" spans="13:14" x14ac:dyDescent="0.3">
      <c r="M965">
        <v>5900</v>
      </c>
      <c r="N965" t="s">
        <v>14</v>
      </c>
    </row>
    <row r="966" spans="13:14" x14ac:dyDescent="0.3">
      <c r="M966">
        <v>3700</v>
      </c>
      <c r="N966" t="s">
        <v>20</v>
      </c>
    </row>
    <row r="967" spans="13:14" x14ac:dyDescent="0.3">
      <c r="M967">
        <v>2200</v>
      </c>
      <c r="N967" t="s">
        <v>20</v>
      </c>
    </row>
    <row r="968" spans="13:14" x14ac:dyDescent="0.3">
      <c r="M968">
        <v>1700</v>
      </c>
      <c r="N968" t="s">
        <v>20</v>
      </c>
    </row>
    <row r="969" spans="13:14" x14ac:dyDescent="0.3">
      <c r="M969">
        <v>88400</v>
      </c>
      <c r="N969" t="s">
        <v>20</v>
      </c>
    </row>
    <row r="970" spans="13:14" x14ac:dyDescent="0.3">
      <c r="M970">
        <v>2400</v>
      </c>
      <c r="N970" t="s">
        <v>20</v>
      </c>
    </row>
    <row r="971" spans="13:14" x14ac:dyDescent="0.3">
      <c r="M971">
        <v>7900</v>
      </c>
      <c r="N971" t="s">
        <v>20</v>
      </c>
    </row>
    <row r="972" spans="13:14" x14ac:dyDescent="0.3">
      <c r="M972">
        <v>94900</v>
      </c>
      <c r="N972" t="s">
        <v>14</v>
      </c>
    </row>
    <row r="973" spans="13:14" x14ac:dyDescent="0.3">
      <c r="M973">
        <v>5100</v>
      </c>
      <c r="N973" t="s">
        <v>14</v>
      </c>
    </row>
    <row r="974" spans="13:14" x14ac:dyDescent="0.3">
      <c r="M974">
        <v>42700</v>
      </c>
      <c r="N974" t="s">
        <v>20</v>
      </c>
    </row>
    <row r="975" spans="13:14" x14ac:dyDescent="0.3">
      <c r="M975">
        <v>121100</v>
      </c>
      <c r="N975" t="s">
        <v>14</v>
      </c>
    </row>
    <row r="976" spans="13:14" x14ac:dyDescent="0.3">
      <c r="M976">
        <v>800</v>
      </c>
      <c r="N976" t="s">
        <v>20</v>
      </c>
    </row>
    <row r="977" spans="13:14" x14ac:dyDescent="0.3">
      <c r="M977">
        <v>5400</v>
      </c>
      <c r="N977" t="s">
        <v>20</v>
      </c>
    </row>
    <row r="978" spans="13:14" x14ac:dyDescent="0.3">
      <c r="M978">
        <v>4000</v>
      </c>
      <c r="N978" t="s">
        <v>20</v>
      </c>
    </row>
    <row r="979" spans="13:14" x14ac:dyDescent="0.3">
      <c r="M979">
        <v>7000</v>
      </c>
      <c r="N979" t="s">
        <v>14</v>
      </c>
    </row>
    <row r="980" spans="13:14" x14ac:dyDescent="0.3">
      <c r="M980">
        <v>1000</v>
      </c>
      <c r="N980" t="s">
        <v>20</v>
      </c>
    </row>
    <row r="981" spans="13:14" x14ac:dyDescent="0.3">
      <c r="M981">
        <v>60200</v>
      </c>
      <c r="N981" t="s">
        <v>20</v>
      </c>
    </row>
    <row r="982" spans="13:14" x14ac:dyDescent="0.3">
      <c r="M982">
        <v>195200</v>
      </c>
      <c r="N982" t="s">
        <v>14</v>
      </c>
    </row>
    <row r="983" spans="13:14" x14ac:dyDescent="0.3">
      <c r="M983">
        <v>6700</v>
      </c>
      <c r="N983" t="s">
        <v>20</v>
      </c>
    </row>
    <row r="984" spans="13:14" x14ac:dyDescent="0.3">
      <c r="M984">
        <v>7200</v>
      </c>
      <c r="N984" t="s">
        <v>14</v>
      </c>
    </row>
    <row r="985" spans="13:14" x14ac:dyDescent="0.3">
      <c r="M985">
        <v>129100</v>
      </c>
      <c r="N985" t="s">
        <v>20</v>
      </c>
    </row>
    <row r="986" spans="13:14" x14ac:dyDescent="0.3">
      <c r="M986">
        <v>6500</v>
      </c>
      <c r="N986" t="s">
        <v>20</v>
      </c>
    </row>
    <row r="987" spans="13:14" x14ac:dyDescent="0.3">
      <c r="M987">
        <v>170600</v>
      </c>
      <c r="N987" t="s">
        <v>14</v>
      </c>
    </row>
    <row r="988" spans="13:14" x14ac:dyDescent="0.3">
      <c r="M988">
        <v>7800</v>
      </c>
      <c r="N988" t="s">
        <v>14</v>
      </c>
    </row>
    <row r="989" spans="13:14" x14ac:dyDescent="0.3">
      <c r="M989">
        <v>6200</v>
      </c>
      <c r="N989" t="s">
        <v>20</v>
      </c>
    </row>
    <row r="990" spans="13:14" x14ac:dyDescent="0.3">
      <c r="M990">
        <v>9400</v>
      </c>
      <c r="N990" t="s">
        <v>14</v>
      </c>
    </row>
    <row r="991" spans="13:14" x14ac:dyDescent="0.3">
      <c r="M991">
        <v>2400</v>
      </c>
      <c r="N991" t="s">
        <v>20</v>
      </c>
    </row>
    <row r="992" spans="13:14" x14ac:dyDescent="0.3">
      <c r="M992">
        <v>7800</v>
      </c>
      <c r="N992" t="s">
        <v>14</v>
      </c>
    </row>
    <row r="993" spans="13:14" x14ac:dyDescent="0.3">
      <c r="M993">
        <v>9800</v>
      </c>
      <c r="N993" t="s">
        <v>20</v>
      </c>
    </row>
    <row r="994" spans="13:14" x14ac:dyDescent="0.3">
      <c r="M994">
        <v>3100</v>
      </c>
      <c r="N994" t="s">
        <v>20</v>
      </c>
    </row>
    <row r="995" spans="13:14" x14ac:dyDescent="0.3">
      <c r="M995">
        <v>9800</v>
      </c>
      <c r="N995" t="s">
        <v>74</v>
      </c>
    </row>
    <row r="996" spans="13:14" x14ac:dyDescent="0.3">
      <c r="M996">
        <v>141100</v>
      </c>
      <c r="N996" t="s">
        <v>14</v>
      </c>
    </row>
    <row r="997" spans="13:14" x14ac:dyDescent="0.3">
      <c r="M997">
        <v>97300</v>
      </c>
      <c r="N997" t="s">
        <v>20</v>
      </c>
    </row>
    <row r="998" spans="13:14" x14ac:dyDescent="0.3">
      <c r="M998">
        <v>6600</v>
      </c>
      <c r="N998" t="s">
        <v>14</v>
      </c>
    </row>
    <row r="999" spans="13:14" x14ac:dyDescent="0.3">
      <c r="M999">
        <v>7600</v>
      </c>
      <c r="N999" t="s">
        <v>74</v>
      </c>
    </row>
    <row r="1000" spans="13:14" x14ac:dyDescent="0.3">
      <c r="M1000">
        <v>66600</v>
      </c>
      <c r="N1000" t="s">
        <v>14</v>
      </c>
    </row>
    <row r="1001" spans="13:14" x14ac:dyDescent="0.3">
      <c r="M1001">
        <v>111100</v>
      </c>
      <c r="N1001" t="s">
        <v>74</v>
      </c>
    </row>
  </sheetData>
  <phoneticPr fontId="20" type="noConversion"/>
  <conditionalFormatting sqref="N1:N1048576">
    <cfRule type="cellIs" dxfId="15" priority="1" operator="equal">
      <formula>"live"</formula>
    </cfRule>
    <cfRule type="cellIs" dxfId="14" priority="2" operator="equal">
      <formula>"canceled"</formula>
    </cfRule>
    <cfRule type="cellIs" dxfId="13" priority="3" operator="equal">
      <formula>"successful"</formula>
    </cfRule>
    <cfRule type="cellIs" dxfId="12" priority="4" operator="equal">
      <formula>"failed"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0CADC-5BED-440C-A595-A8852DB00BE2}">
  <sheetPr codeName="Sheet6"/>
  <dimension ref="A1:K566"/>
  <sheetViews>
    <sheetView tabSelected="1" workbookViewId="0">
      <selection activeCell="K10" sqref="K10"/>
    </sheetView>
  </sheetViews>
  <sheetFormatPr defaultRowHeight="15.6" x14ac:dyDescent="0.3"/>
  <cols>
    <col min="1" max="1" width="16.296875" customWidth="1"/>
    <col min="2" max="2" width="13.59765625" customWidth="1"/>
    <col min="4" max="4" width="16.69921875" customWidth="1"/>
    <col min="8" max="8" width="14" customWidth="1"/>
    <col min="10" max="10" width="16.19921875" customWidth="1"/>
  </cols>
  <sheetData>
    <row r="1" spans="1:11" x14ac:dyDescent="0.3">
      <c r="A1" s="2" t="s">
        <v>4</v>
      </c>
      <c r="B1" s="2" t="s">
        <v>5</v>
      </c>
      <c r="G1" s="2" t="s">
        <v>4</v>
      </c>
      <c r="H1" s="2" t="s">
        <v>5</v>
      </c>
    </row>
    <row r="2" spans="1:11" x14ac:dyDescent="0.3">
      <c r="A2" t="s">
        <v>20</v>
      </c>
      <c r="B2">
        <v>158</v>
      </c>
      <c r="D2" t="s">
        <v>2110</v>
      </c>
      <c r="E2">
        <v>565</v>
      </c>
      <c r="G2" t="s">
        <v>14</v>
      </c>
      <c r="H2">
        <v>0</v>
      </c>
      <c r="J2" t="s">
        <v>2114</v>
      </c>
      <c r="K2">
        <v>364</v>
      </c>
    </row>
    <row r="3" spans="1:11" x14ac:dyDescent="0.3">
      <c r="A3" t="s">
        <v>20</v>
      </c>
      <c r="B3">
        <v>1425</v>
      </c>
      <c r="D3" t="s">
        <v>2112</v>
      </c>
      <c r="E3">
        <f>SUM(B2:B566)</f>
        <v>480898</v>
      </c>
      <c r="G3" t="s">
        <v>14</v>
      </c>
      <c r="H3">
        <v>24</v>
      </c>
      <c r="J3" t="s">
        <v>2112</v>
      </c>
      <c r="K3">
        <f>SUM(H:H)</f>
        <v>213164</v>
      </c>
    </row>
    <row r="4" spans="1:11" x14ac:dyDescent="0.3">
      <c r="A4" t="s">
        <v>20</v>
      </c>
      <c r="B4">
        <v>174</v>
      </c>
      <c r="G4" t="s">
        <v>14</v>
      </c>
      <c r="H4">
        <v>53</v>
      </c>
    </row>
    <row r="5" spans="1:11" x14ac:dyDescent="0.3">
      <c r="A5" t="s">
        <v>20</v>
      </c>
      <c r="B5">
        <v>227</v>
      </c>
      <c r="D5" s="9" t="s">
        <v>2111</v>
      </c>
      <c r="E5">
        <f>AVERAGE(B:B)</f>
        <v>851.14690265486729</v>
      </c>
      <c r="G5" t="s">
        <v>14</v>
      </c>
      <c r="H5">
        <v>18</v>
      </c>
      <c r="J5" s="9" t="s">
        <v>2111</v>
      </c>
      <c r="K5">
        <f>AVERAGE(H:H)</f>
        <v>585.61538461538464</v>
      </c>
    </row>
    <row r="6" spans="1:11" x14ac:dyDescent="0.3">
      <c r="A6" t="s">
        <v>20</v>
      </c>
      <c r="B6">
        <v>220</v>
      </c>
      <c r="D6" s="9" t="s">
        <v>2106</v>
      </c>
      <c r="E6">
        <f>MEDIAN(B:B)</f>
        <v>201</v>
      </c>
      <c r="G6" t="s">
        <v>14</v>
      </c>
      <c r="H6">
        <v>44</v>
      </c>
      <c r="J6" s="9" t="s">
        <v>2106</v>
      </c>
      <c r="K6">
        <f>MEDIAN(H:H)</f>
        <v>114.5</v>
      </c>
    </row>
    <row r="7" spans="1:11" x14ac:dyDescent="0.3">
      <c r="A7" t="s">
        <v>20</v>
      </c>
      <c r="B7">
        <v>98</v>
      </c>
      <c r="D7" s="9" t="s">
        <v>2107</v>
      </c>
      <c r="E7">
        <f>MIN(B:B)</f>
        <v>16</v>
      </c>
      <c r="G7" t="s">
        <v>14</v>
      </c>
      <c r="H7">
        <v>27</v>
      </c>
      <c r="J7" s="9" t="s">
        <v>2107</v>
      </c>
      <c r="K7">
        <f>MIN(H:H)</f>
        <v>0</v>
      </c>
    </row>
    <row r="8" spans="1:11" x14ac:dyDescent="0.3">
      <c r="A8" t="s">
        <v>20</v>
      </c>
      <c r="B8">
        <v>100</v>
      </c>
      <c r="D8" s="9" t="s">
        <v>2108</v>
      </c>
      <c r="E8">
        <f>MAX(B:B)</f>
        <v>7295</v>
      </c>
      <c r="G8" t="s">
        <v>14</v>
      </c>
      <c r="H8">
        <v>55</v>
      </c>
      <c r="J8" s="9" t="s">
        <v>2108</v>
      </c>
      <c r="K8">
        <f>MAX(H:H)</f>
        <v>6080</v>
      </c>
    </row>
    <row r="9" spans="1:11" x14ac:dyDescent="0.3">
      <c r="A9" t="s">
        <v>20</v>
      </c>
      <c r="B9">
        <v>1249</v>
      </c>
      <c r="D9" s="9" t="s">
        <v>2109</v>
      </c>
      <c r="E9">
        <f>_xlfn.VAR.P(B:B)</f>
        <v>1603373.7324019109</v>
      </c>
      <c r="G9" t="s">
        <v>14</v>
      </c>
      <c r="H9">
        <v>200</v>
      </c>
      <c r="J9" s="9" t="s">
        <v>2109</v>
      </c>
      <c r="K9">
        <f>_xlfn.VAR.P(H:H)</f>
        <v>921574.68174133555</v>
      </c>
    </row>
    <row r="10" spans="1:11" x14ac:dyDescent="0.3">
      <c r="A10" t="s">
        <v>20</v>
      </c>
      <c r="B10">
        <v>1396</v>
      </c>
      <c r="D10" s="9" t="s">
        <v>2113</v>
      </c>
      <c r="E10">
        <f>_xlfn.STDEV.P(B:B)</f>
        <v>1266.2439466397898</v>
      </c>
      <c r="G10" t="s">
        <v>14</v>
      </c>
      <c r="H10">
        <v>452</v>
      </c>
      <c r="J10" s="9" t="s">
        <v>2113</v>
      </c>
      <c r="K10">
        <f>_xlfn.STDEV.P(H:H)</f>
        <v>959.98681331637863</v>
      </c>
    </row>
    <row r="11" spans="1:11" x14ac:dyDescent="0.3">
      <c r="A11" t="s">
        <v>20</v>
      </c>
      <c r="B11">
        <v>890</v>
      </c>
      <c r="G11" t="s">
        <v>14</v>
      </c>
      <c r="H11">
        <v>674</v>
      </c>
    </row>
    <row r="12" spans="1:11" x14ac:dyDescent="0.3">
      <c r="A12" t="s">
        <v>20</v>
      </c>
      <c r="B12">
        <v>142</v>
      </c>
      <c r="G12" t="s">
        <v>14</v>
      </c>
      <c r="H12">
        <v>558</v>
      </c>
    </row>
    <row r="13" spans="1:11" x14ac:dyDescent="0.3">
      <c r="A13" t="s">
        <v>20</v>
      </c>
      <c r="B13">
        <v>2673</v>
      </c>
      <c r="G13" t="s">
        <v>14</v>
      </c>
      <c r="H13">
        <v>15</v>
      </c>
    </row>
    <row r="14" spans="1:11" x14ac:dyDescent="0.3">
      <c r="A14" t="s">
        <v>20</v>
      </c>
      <c r="B14">
        <v>163</v>
      </c>
      <c r="G14" t="s">
        <v>14</v>
      </c>
      <c r="H14">
        <v>2307</v>
      </c>
    </row>
    <row r="15" spans="1:11" x14ac:dyDescent="0.3">
      <c r="A15" t="s">
        <v>20</v>
      </c>
      <c r="B15">
        <v>2220</v>
      </c>
      <c r="G15" t="s">
        <v>14</v>
      </c>
      <c r="H15">
        <v>88</v>
      </c>
    </row>
    <row r="16" spans="1:11" x14ac:dyDescent="0.3">
      <c r="A16" t="s">
        <v>20</v>
      </c>
      <c r="B16">
        <v>1606</v>
      </c>
      <c r="G16" t="s">
        <v>14</v>
      </c>
      <c r="H16">
        <v>48</v>
      </c>
    </row>
    <row r="17" spans="1:8" x14ac:dyDescent="0.3">
      <c r="A17" t="s">
        <v>20</v>
      </c>
      <c r="B17">
        <v>129</v>
      </c>
      <c r="G17" t="s">
        <v>14</v>
      </c>
      <c r="H17">
        <v>1</v>
      </c>
    </row>
    <row r="18" spans="1:8" x14ac:dyDescent="0.3">
      <c r="A18" t="s">
        <v>20</v>
      </c>
      <c r="B18">
        <v>226</v>
      </c>
      <c r="G18" t="s">
        <v>14</v>
      </c>
      <c r="H18">
        <v>1467</v>
      </c>
    </row>
    <row r="19" spans="1:8" x14ac:dyDescent="0.3">
      <c r="A19" t="s">
        <v>20</v>
      </c>
      <c r="B19">
        <v>5419</v>
      </c>
      <c r="G19" t="s">
        <v>14</v>
      </c>
      <c r="H19">
        <v>75</v>
      </c>
    </row>
    <row r="20" spans="1:8" x14ac:dyDescent="0.3">
      <c r="A20" t="s">
        <v>20</v>
      </c>
      <c r="B20">
        <v>165</v>
      </c>
      <c r="G20" t="s">
        <v>14</v>
      </c>
      <c r="H20">
        <v>120</v>
      </c>
    </row>
    <row r="21" spans="1:8" x14ac:dyDescent="0.3">
      <c r="A21" t="s">
        <v>20</v>
      </c>
      <c r="B21">
        <v>1965</v>
      </c>
      <c r="G21" t="s">
        <v>14</v>
      </c>
      <c r="H21">
        <v>2253</v>
      </c>
    </row>
    <row r="22" spans="1:8" x14ac:dyDescent="0.3">
      <c r="A22" t="s">
        <v>20</v>
      </c>
      <c r="B22">
        <v>16</v>
      </c>
      <c r="G22" t="s">
        <v>14</v>
      </c>
      <c r="H22">
        <v>5</v>
      </c>
    </row>
    <row r="23" spans="1:8" x14ac:dyDescent="0.3">
      <c r="A23" t="s">
        <v>20</v>
      </c>
      <c r="B23">
        <v>107</v>
      </c>
      <c r="G23" t="s">
        <v>14</v>
      </c>
      <c r="H23">
        <v>38</v>
      </c>
    </row>
    <row r="24" spans="1:8" x14ac:dyDescent="0.3">
      <c r="A24" t="s">
        <v>20</v>
      </c>
      <c r="B24">
        <v>134</v>
      </c>
      <c r="G24" t="s">
        <v>14</v>
      </c>
      <c r="H24">
        <v>12</v>
      </c>
    </row>
    <row r="25" spans="1:8" x14ac:dyDescent="0.3">
      <c r="A25" t="s">
        <v>20</v>
      </c>
      <c r="B25">
        <v>198</v>
      </c>
      <c r="G25" t="s">
        <v>14</v>
      </c>
      <c r="H25">
        <v>1684</v>
      </c>
    </row>
    <row r="26" spans="1:8" x14ac:dyDescent="0.3">
      <c r="A26" t="s">
        <v>20</v>
      </c>
      <c r="B26">
        <v>111</v>
      </c>
      <c r="G26" t="s">
        <v>14</v>
      </c>
      <c r="H26">
        <v>56</v>
      </c>
    </row>
    <row r="27" spans="1:8" x14ac:dyDescent="0.3">
      <c r="A27" t="s">
        <v>20</v>
      </c>
      <c r="B27">
        <v>222</v>
      </c>
      <c r="G27" t="s">
        <v>14</v>
      </c>
      <c r="H27">
        <v>838</v>
      </c>
    </row>
    <row r="28" spans="1:8" x14ac:dyDescent="0.3">
      <c r="A28" t="s">
        <v>20</v>
      </c>
      <c r="B28">
        <v>6212</v>
      </c>
      <c r="G28" t="s">
        <v>14</v>
      </c>
      <c r="H28">
        <v>1000</v>
      </c>
    </row>
    <row r="29" spans="1:8" x14ac:dyDescent="0.3">
      <c r="A29" t="s">
        <v>20</v>
      </c>
      <c r="B29">
        <v>98</v>
      </c>
      <c r="G29" t="s">
        <v>14</v>
      </c>
      <c r="H29">
        <v>1482</v>
      </c>
    </row>
    <row r="30" spans="1:8" x14ac:dyDescent="0.3">
      <c r="A30" t="s">
        <v>20</v>
      </c>
      <c r="B30">
        <v>92</v>
      </c>
      <c r="G30" t="s">
        <v>14</v>
      </c>
      <c r="H30">
        <v>106</v>
      </c>
    </row>
    <row r="31" spans="1:8" x14ac:dyDescent="0.3">
      <c r="A31" t="s">
        <v>20</v>
      </c>
      <c r="B31">
        <v>149</v>
      </c>
      <c r="G31" t="s">
        <v>14</v>
      </c>
      <c r="H31">
        <v>679</v>
      </c>
    </row>
    <row r="32" spans="1:8" x14ac:dyDescent="0.3">
      <c r="A32" t="s">
        <v>20</v>
      </c>
      <c r="B32">
        <v>2431</v>
      </c>
      <c r="G32" t="s">
        <v>14</v>
      </c>
      <c r="H32">
        <v>1220</v>
      </c>
    </row>
    <row r="33" spans="1:8" x14ac:dyDescent="0.3">
      <c r="A33" t="s">
        <v>20</v>
      </c>
      <c r="B33">
        <v>303</v>
      </c>
      <c r="G33" t="s">
        <v>14</v>
      </c>
      <c r="H33">
        <v>1</v>
      </c>
    </row>
    <row r="34" spans="1:8" x14ac:dyDescent="0.3">
      <c r="A34" t="s">
        <v>20</v>
      </c>
      <c r="B34">
        <v>209</v>
      </c>
      <c r="G34" t="s">
        <v>14</v>
      </c>
      <c r="H34">
        <v>37</v>
      </c>
    </row>
    <row r="35" spans="1:8" x14ac:dyDescent="0.3">
      <c r="A35" t="s">
        <v>20</v>
      </c>
      <c r="B35">
        <v>131</v>
      </c>
      <c r="G35" t="s">
        <v>14</v>
      </c>
      <c r="H35">
        <v>60</v>
      </c>
    </row>
    <row r="36" spans="1:8" x14ac:dyDescent="0.3">
      <c r="A36" t="s">
        <v>20</v>
      </c>
      <c r="B36">
        <v>164</v>
      </c>
      <c r="G36" t="s">
        <v>14</v>
      </c>
      <c r="H36">
        <v>296</v>
      </c>
    </row>
    <row r="37" spans="1:8" x14ac:dyDescent="0.3">
      <c r="A37" t="s">
        <v>20</v>
      </c>
      <c r="B37">
        <v>201</v>
      </c>
      <c r="G37" t="s">
        <v>14</v>
      </c>
      <c r="H37">
        <v>3304</v>
      </c>
    </row>
    <row r="38" spans="1:8" x14ac:dyDescent="0.3">
      <c r="A38" t="s">
        <v>20</v>
      </c>
      <c r="B38">
        <v>211</v>
      </c>
      <c r="G38" t="s">
        <v>14</v>
      </c>
      <c r="H38">
        <v>73</v>
      </c>
    </row>
    <row r="39" spans="1:8" x14ac:dyDescent="0.3">
      <c r="A39" t="s">
        <v>20</v>
      </c>
      <c r="B39">
        <v>128</v>
      </c>
      <c r="G39" t="s">
        <v>14</v>
      </c>
      <c r="H39">
        <v>3387</v>
      </c>
    </row>
    <row r="40" spans="1:8" x14ac:dyDescent="0.3">
      <c r="A40" t="s">
        <v>20</v>
      </c>
      <c r="B40">
        <v>1600</v>
      </c>
      <c r="G40" t="s">
        <v>14</v>
      </c>
      <c r="H40">
        <v>662</v>
      </c>
    </row>
    <row r="41" spans="1:8" x14ac:dyDescent="0.3">
      <c r="A41" t="s">
        <v>20</v>
      </c>
      <c r="B41">
        <v>249</v>
      </c>
      <c r="G41" t="s">
        <v>14</v>
      </c>
      <c r="H41">
        <v>774</v>
      </c>
    </row>
    <row r="42" spans="1:8" x14ac:dyDescent="0.3">
      <c r="A42" t="s">
        <v>20</v>
      </c>
      <c r="B42">
        <v>236</v>
      </c>
      <c r="G42" t="s">
        <v>14</v>
      </c>
      <c r="H42">
        <v>672</v>
      </c>
    </row>
    <row r="43" spans="1:8" x14ac:dyDescent="0.3">
      <c r="A43" t="s">
        <v>20</v>
      </c>
      <c r="B43">
        <v>4065</v>
      </c>
      <c r="G43" t="s">
        <v>14</v>
      </c>
      <c r="H43">
        <v>940</v>
      </c>
    </row>
    <row r="44" spans="1:8" x14ac:dyDescent="0.3">
      <c r="A44" t="s">
        <v>20</v>
      </c>
      <c r="B44">
        <v>246</v>
      </c>
      <c r="G44" t="s">
        <v>14</v>
      </c>
      <c r="H44">
        <v>117</v>
      </c>
    </row>
    <row r="45" spans="1:8" x14ac:dyDescent="0.3">
      <c r="A45" t="s">
        <v>20</v>
      </c>
      <c r="B45">
        <v>2475</v>
      </c>
      <c r="G45" t="s">
        <v>14</v>
      </c>
      <c r="H45">
        <v>115</v>
      </c>
    </row>
    <row r="46" spans="1:8" x14ac:dyDescent="0.3">
      <c r="A46" t="s">
        <v>20</v>
      </c>
      <c r="B46">
        <v>76</v>
      </c>
      <c r="G46" t="s">
        <v>14</v>
      </c>
      <c r="H46">
        <v>326</v>
      </c>
    </row>
    <row r="47" spans="1:8" x14ac:dyDescent="0.3">
      <c r="A47" t="s">
        <v>20</v>
      </c>
      <c r="B47">
        <v>54</v>
      </c>
      <c r="G47" t="s">
        <v>14</v>
      </c>
      <c r="H47">
        <v>1</v>
      </c>
    </row>
    <row r="48" spans="1:8" x14ac:dyDescent="0.3">
      <c r="A48" t="s">
        <v>20</v>
      </c>
      <c r="B48">
        <v>88</v>
      </c>
      <c r="G48" t="s">
        <v>14</v>
      </c>
      <c r="H48">
        <v>1467</v>
      </c>
    </row>
    <row r="49" spans="1:8" x14ac:dyDescent="0.3">
      <c r="A49" t="s">
        <v>20</v>
      </c>
      <c r="B49">
        <v>85</v>
      </c>
      <c r="G49" t="s">
        <v>14</v>
      </c>
      <c r="H49">
        <v>5681</v>
      </c>
    </row>
    <row r="50" spans="1:8" x14ac:dyDescent="0.3">
      <c r="A50" t="s">
        <v>20</v>
      </c>
      <c r="B50">
        <v>170</v>
      </c>
      <c r="G50" t="s">
        <v>14</v>
      </c>
      <c r="H50">
        <v>1059</v>
      </c>
    </row>
    <row r="51" spans="1:8" x14ac:dyDescent="0.3">
      <c r="A51" t="s">
        <v>20</v>
      </c>
      <c r="B51">
        <v>330</v>
      </c>
      <c r="G51" t="s">
        <v>14</v>
      </c>
      <c r="H51">
        <v>1194</v>
      </c>
    </row>
    <row r="52" spans="1:8" x14ac:dyDescent="0.3">
      <c r="A52" t="s">
        <v>20</v>
      </c>
      <c r="B52">
        <v>127</v>
      </c>
      <c r="G52" t="s">
        <v>14</v>
      </c>
      <c r="H52">
        <v>30</v>
      </c>
    </row>
    <row r="53" spans="1:8" x14ac:dyDescent="0.3">
      <c r="A53" t="s">
        <v>20</v>
      </c>
      <c r="B53">
        <v>411</v>
      </c>
      <c r="G53" t="s">
        <v>14</v>
      </c>
      <c r="H53">
        <v>75</v>
      </c>
    </row>
    <row r="54" spans="1:8" x14ac:dyDescent="0.3">
      <c r="A54" t="s">
        <v>20</v>
      </c>
      <c r="B54">
        <v>180</v>
      </c>
      <c r="G54" t="s">
        <v>14</v>
      </c>
      <c r="H54">
        <v>955</v>
      </c>
    </row>
    <row r="55" spans="1:8" x14ac:dyDescent="0.3">
      <c r="A55" t="s">
        <v>20</v>
      </c>
      <c r="B55">
        <v>374</v>
      </c>
      <c r="G55" t="s">
        <v>14</v>
      </c>
      <c r="H55">
        <v>67</v>
      </c>
    </row>
    <row r="56" spans="1:8" x14ac:dyDescent="0.3">
      <c r="A56" t="s">
        <v>20</v>
      </c>
      <c r="B56">
        <v>71</v>
      </c>
      <c r="G56" t="s">
        <v>14</v>
      </c>
      <c r="H56">
        <v>5</v>
      </c>
    </row>
    <row r="57" spans="1:8" x14ac:dyDescent="0.3">
      <c r="A57" t="s">
        <v>20</v>
      </c>
      <c r="B57">
        <v>203</v>
      </c>
      <c r="G57" t="s">
        <v>14</v>
      </c>
      <c r="H57">
        <v>26</v>
      </c>
    </row>
    <row r="58" spans="1:8" x14ac:dyDescent="0.3">
      <c r="A58" t="s">
        <v>20</v>
      </c>
      <c r="B58">
        <v>113</v>
      </c>
      <c r="G58" t="s">
        <v>14</v>
      </c>
      <c r="H58">
        <v>1130</v>
      </c>
    </row>
    <row r="59" spans="1:8" x14ac:dyDescent="0.3">
      <c r="A59" t="s">
        <v>20</v>
      </c>
      <c r="B59">
        <v>96</v>
      </c>
      <c r="G59" t="s">
        <v>14</v>
      </c>
      <c r="H59">
        <v>782</v>
      </c>
    </row>
    <row r="60" spans="1:8" x14ac:dyDescent="0.3">
      <c r="A60" t="s">
        <v>20</v>
      </c>
      <c r="B60">
        <v>498</v>
      </c>
      <c r="G60" t="s">
        <v>14</v>
      </c>
      <c r="H60">
        <v>210</v>
      </c>
    </row>
    <row r="61" spans="1:8" x14ac:dyDescent="0.3">
      <c r="A61" t="s">
        <v>20</v>
      </c>
      <c r="B61">
        <v>180</v>
      </c>
      <c r="G61" t="s">
        <v>14</v>
      </c>
      <c r="H61">
        <v>136</v>
      </c>
    </row>
    <row r="62" spans="1:8" x14ac:dyDescent="0.3">
      <c r="A62" t="s">
        <v>20</v>
      </c>
      <c r="B62">
        <v>27</v>
      </c>
      <c r="G62" t="s">
        <v>14</v>
      </c>
      <c r="H62">
        <v>86</v>
      </c>
    </row>
    <row r="63" spans="1:8" x14ac:dyDescent="0.3">
      <c r="A63" t="s">
        <v>20</v>
      </c>
      <c r="B63">
        <v>2331</v>
      </c>
      <c r="G63" t="s">
        <v>14</v>
      </c>
      <c r="H63">
        <v>19</v>
      </c>
    </row>
    <row r="64" spans="1:8" x14ac:dyDescent="0.3">
      <c r="A64" t="s">
        <v>20</v>
      </c>
      <c r="B64">
        <v>113</v>
      </c>
      <c r="G64" t="s">
        <v>14</v>
      </c>
      <c r="H64">
        <v>886</v>
      </c>
    </row>
    <row r="65" spans="1:8" x14ac:dyDescent="0.3">
      <c r="A65" t="s">
        <v>20</v>
      </c>
      <c r="B65">
        <v>164</v>
      </c>
      <c r="G65" t="s">
        <v>14</v>
      </c>
      <c r="H65">
        <v>35</v>
      </c>
    </row>
    <row r="66" spans="1:8" x14ac:dyDescent="0.3">
      <c r="A66" t="s">
        <v>20</v>
      </c>
      <c r="B66">
        <v>164</v>
      </c>
      <c r="G66" t="s">
        <v>14</v>
      </c>
      <c r="H66">
        <v>24</v>
      </c>
    </row>
    <row r="67" spans="1:8" x14ac:dyDescent="0.3">
      <c r="A67" t="s">
        <v>20</v>
      </c>
      <c r="B67">
        <v>336</v>
      </c>
      <c r="G67" t="s">
        <v>14</v>
      </c>
      <c r="H67">
        <v>86</v>
      </c>
    </row>
    <row r="68" spans="1:8" x14ac:dyDescent="0.3">
      <c r="A68" t="s">
        <v>20</v>
      </c>
      <c r="B68">
        <v>1917</v>
      </c>
      <c r="G68" t="s">
        <v>14</v>
      </c>
      <c r="H68">
        <v>243</v>
      </c>
    </row>
    <row r="69" spans="1:8" x14ac:dyDescent="0.3">
      <c r="A69" t="s">
        <v>20</v>
      </c>
      <c r="B69">
        <v>95</v>
      </c>
      <c r="G69" t="s">
        <v>14</v>
      </c>
      <c r="H69">
        <v>65</v>
      </c>
    </row>
    <row r="70" spans="1:8" x14ac:dyDescent="0.3">
      <c r="A70" t="s">
        <v>20</v>
      </c>
      <c r="B70">
        <v>147</v>
      </c>
      <c r="G70" t="s">
        <v>14</v>
      </c>
      <c r="H70">
        <v>100</v>
      </c>
    </row>
    <row r="71" spans="1:8" x14ac:dyDescent="0.3">
      <c r="A71" t="s">
        <v>20</v>
      </c>
      <c r="B71">
        <v>86</v>
      </c>
      <c r="G71" t="s">
        <v>14</v>
      </c>
      <c r="H71">
        <v>168</v>
      </c>
    </row>
    <row r="72" spans="1:8" x14ac:dyDescent="0.3">
      <c r="A72" t="s">
        <v>20</v>
      </c>
      <c r="B72">
        <v>83</v>
      </c>
      <c r="G72" t="s">
        <v>14</v>
      </c>
      <c r="H72">
        <v>13</v>
      </c>
    </row>
    <row r="73" spans="1:8" x14ac:dyDescent="0.3">
      <c r="A73" t="s">
        <v>20</v>
      </c>
      <c r="B73">
        <v>676</v>
      </c>
      <c r="G73" t="s">
        <v>14</v>
      </c>
      <c r="H73">
        <v>1</v>
      </c>
    </row>
    <row r="74" spans="1:8" x14ac:dyDescent="0.3">
      <c r="A74" t="s">
        <v>20</v>
      </c>
      <c r="B74">
        <v>361</v>
      </c>
      <c r="G74" t="s">
        <v>14</v>
      </c>
      <c r="H74">
        <v>40</v>
      </c>
    </row>
    <row r="75" spans="1:8" x14ac:dyDescent="0.3">
      <c r="A75" t="s">
        <v>20</v>
      </c>
      <c r="B75">
        <v>131</v>
      </c>
      <c r="G75" t="s">
        <v>14</v>
      </c>
      <c r="H75">
        <v>226</v>
      </c>
    </row>
    <row r="76" spans="1:8" x14ac:dyDescent="0.3">
      <c r="A76" t="s">
        <v>20</v>
      </c>
      <c r="B76">
        <v>126</v>
      </c>
      <c r="G76" t="s">
        <v>14</v>
      </c>
      <c r="H76">
        <v>1625</v>
      </c>
    </row>
    <row r="77" spans="1:8" x14ac:dyDescent="0.3">
      <c r="A77" t="s">
        <v>20</v>
      </c>
      <c r="B77">
        <v>275</v>
      </c>
      <c r="G77" t="s">
        <v>14</v>
      </c>
      <c r="H77">
        <v>143</v>
      </c>
    </row>
    <row r="78" spans="1:8" x14ac:dyDescent="0.3">
      <c r="A78" t="s">
        <v>20</v>
      </c>
      <c r="B78">
        <v>67</v>
      </c>
      <c r="G78" t="s">
        <v>14</v>
      </c>
      <c r="H78">
        <v>934</v>
      </c>
    </row>
    <row r="79" spans="1:8" x14ac:dyDescent="0.3">
      <c r="A79" t="s">
        <v>20</v>
      </c>
      <c r="B79">
        <v>154</v>
      </c>
      <c r="G79" t="s">
        <v>14</v>
      </c>
      <c r="H79">
        <v>17</v>
      </c>
    </row>
    <row r="80" spans="1:8" x14ac:dyDescent="0.3">
      <c r="A80" t="s">
        <v>20</v>
      </c>
      <c r="B80">
        <v>1782</v>
      </c>
      <c r="G80" t="s">
        <v>14</v>
      </c>
      <c r="H80">
        <v>2179</v>
      </c>
    </row>
    <row r="81" spans="1:8" x14ac:dyDescent="0.3">
      <c r="A81" t="s">
        <v>20</v>
      </c>
      <c r="B81">
        <v>903</v>
      </c>
      <c r="G81" t="s">
        <v>14</v>
      </c>
      <c r="H81">
        <v>931</v>
      </c>
    </row>
    <row r="82" spans="1:8" x14ac:dyDescent="0.3">
      <c r="A82" t="s">
        <v>20</v>
      </c>
      <c r="B82">
        <v>94</v>
      </c>
      <c r="G82" t="s">
        <v>14</v>
      </c>
      <c r="H82">
        <v>92</v>
      </c>
    </row>
    <row r="83" spans="1:8" x14ac:dyDescent="0.3">
      <c r="A83" t="s">
        <v>20</v>
      </c>
      <c r="B83">
        <v>180</v>
      </c>
      <c r="G83" t="s">
        <v>14</v>
      </c>
      <c r="H83">
        <v>57</v>
      </c>
    </row>
    <row r="84" spans="1:8" x14ac:dyDescent="0.3">
      <c r="A84" t="s">
        <v>20</v>
      </c>
      <c r="B84">
        <v>533</v>
      </c>
      <c r="G84" t="s">
        <v>14</v>
      </c>
      <c r="H84">
        <v>41</v>
      </c>
    </row>
    <row r="85" spans="1:8" x14ac:dyDescent="0.3">
      <c r="A85" t="s">
        <v>20</v>
      </c>
      <c r="B85">
        <v>2443</v>
      </c>
      <c r="G85" t="s">
        <v>14</v>
      </c>
      <c r="H85">
        <v>1</v>
      </c>
    </row>
    <row r="86" spans="1:8" x14ac:dyDescent="0.3">
      <c r="A86" t="s">
        <v>20</v>
      </c>
      <c r="B86">
        <v>89</v>
      </c>
      <c r="G86" t="s">
        <v>14</v>
      </c>
      <c r="H86">
        <v>101</v>
      </c>
    </row>
    <row r="87" spans="1:8" x14ac:dyDescent="0.3">
      <c r="A87" t="s">
        <v>20</v>
      </c>
      <c r="B87">
        <v>159</v>
      </c>
      <c r="G87" t="s">
        <v>14</v>
      </c>
      <c r="H87">
        <v>1335</v>
      </c>
    </row>
    <row r="88" spans="1:8" x14ac:dyDescent="0.3">
      <c r="A88" t="s">
        <v>20</v>
      </c>
      <c r="B88">
        <v>50</v>
      </c>
      <c r="G88" t="s">
        <v>14</v>
      </c>
      <c r="H88">
        <v>15</v>
      </c>
    </row>
    <row r="89" spans="1:8" x14ac:dyDescent="0.3">
      <c r="A89" t="s">
        <v>20</v>
      </c>
      <c r="B89">
        <v>186</v>
      </c>
      <c r="G89" t="s">
        <v>14</v>
      </c>
      <c r="H89">
        <v>454</v>
      </c>
    </row>
    <row r="90" spans="1:8" x14ac:dyDescent="0.3">
      <c r="A90" t="s">
        <v>20</v>
      </c>
      <c r="B90">
        <v>1071</v>
      </c>
      <c r="G90" t="s">
        <v>14</v>
      </c>
      <c r="H90">
        <v>3182</v>
      </c>
    </row>
    <row r="91" spans="1:8" x14ac:dyDescent="0.3">
      <c r="A91" t="s">
        <v>20</v>
      </c>
      <c r="B91">
        <v>117</v>
      </c>
      <c r="G91" t="s">
        <v>14</v>
      </c>
      <c r="H91">
        <v>15</v>
      </c>
    </row>
    <row r="92" spans="1:8" x14ac:dyDescent="0.3">
      <c r="A92" t="s">
        <v>20</v>
      </c>
      <c r="B92">
        <v>70</v>
      </c>
      <c r="G92" t="s">
        <v>14</v>
      </c>
      <c r="H92">
        <v>133</v>
      </c>
    </row>
    <row r="93" spans="1:8" x14ac:dyDescent="0.3">
      <c r="A93" t="s">
        <v>20</v>
      </c>
      <c r="B93">
        <v>135</v>
      </c>
      <c r="G93" t="s">
        <v>14</v>
      </c>
      <c r="H93">
        <v>2062</v>
      </c>
    </row>
    <row r="94" spans="1:8" x14ac:dyDescent="0.3">
      <c r="A94" t="s">
        <v>20</v>
      </c>
      <c r="B94">
        <v>768</v>
      </c>
      <c r="G94" t="s">
        <v>14</v>
      </c>
      <c r="H94">
        <v>29</v>
      </c>
    </row>
    <row r="95" spans="1:8" x14ac:dyDescent="0.3">
      <c r="A95" t="s">
        <v>20</v>
      </c>
      <c r="B95">
        <v>199</v>
      </c>
      <c r="G95" t="s">
        <v>14</v>
      </c>
      <c r="H95">
        <v>132</v>
      </c>
    </row>
    <row r="96" spans="1:8" x14ac:dyDescent="0.3">
      <c r="A96" t="s">
        <v>20</v>
      </c>
      <c r="B96">
        <v>107</v>
      </c>
      <c r="G96" t="s">
        <v>14</v>
      </c>
      <c r="H96">
        <v>137</v>
      </c>
    </row>
    <row r="97" spans="1:8" x14ac:dyDescent="0.3">
      <c r="A97" t="s">
        <v>20</v>
      </c>
      <c r="B97">
        <v>195</v>
      </c>
      <c r="G97" t="s">
        <v>14</v>
      </c>
      <c r="H97">
        <v>908</v>
      </c>
    </row>
    <row r="98" spans="1:8" x14ac:dyDescent="0.3">
      <c r="A98" t="s">
        <v>20</v>
      </c>
      <c r="B98">
        <v>3376</v>
      </c>
      <c r="G98" t="s">
        <v>14</v>
      </c>
      <c r="H98">
        <v>10</v>
      </c>
    </row>
    <row r="99" spans="1:8" x14ac:dyDescent="0.3">
      <c r="A99" t="s">
        <v>20</v>
      </c>
      <c r="B99">
        <v>41</v>
      </c>
      <c r="G99" t="s">
        <v>14</v>
      </c>
      <c r="H99">
        <v>1910</v>
      </c>
    </row>
    <row r="100" spans="1:8" x14ac:dyDescent="0.3">
      <c r="A100" t="s">
        <v>20</v>
      </c>
      <c r="B100">
        <v>1821</v>
      </c>
      <c r="G100" t="s">
        <v>14</v>
      </c>
      <c r="H100">
        <v>38</v>
      </c>
    </row>
    <row r="101" spans="1:8" x14ac:dyDescent="0.3">
      <c r="A101" t="s">
        <v>20</v>
      </c>
      <c r="B101">
        <v>164</v>
      </c>
      <c r="G101" t="s">
        <v>14</v>
      </c>
      <c r="H101">
        <v>104</v>
      </c>
    </row>
    <row r="102" spans="1:8" x14ac:dyDescent="0.3">
      <c r="A102" t="s">
        <v>20</v>
      </c>
      <c r="B102">
        <v>157</v>
      </c>
      <c r="G102" t="s">
        <v>14</v>
      </c>
      <c r="H102">
        <v>49</v>
      </c>
    </row>
    <row r="103" spans="1:8" x14ac:dyDescent="0.3">
      <c r="A103" t="s">
        <v>20</v>
      </c>
      <c r="B103">
        <v>246</v>
      </c>
      <c r="G103" t="s">
        <v>14</v>
      </c>
      <c r="H103">
        <v>1</v>
      </c>
    </row>
    <row r="104" spans="1:8" x14ac:dyDescent="0.3">
      <c r="A104" t="s">
        <v>20</v>
      </c>
      <c r="B104">
        <v>1396</v>
      </c>
      <c r="G104" t="s">
        <v>14</v>
      </c>
      <c r="H104">
        <v>245</v>
      </c>
    </row>
    <row r="105" spans="1:8" x14ac:dyDescent="0.3">
      <c r="A105" t="s">
        <v>20</v>
      </c>
      <c r="B105">
        <v>2506</v>
      </c>
      <c r="G105" t="s">
        <v>14</v>
      </c>
      <c r="H105">
        <v>32</v>
      </c>
    </row>
    <row r="106" spans="1:8" x14ac:dyDescent="0.3">
      <c r="A106" t="s">
        <v>20</v>
      </c>
      <c r="B106">
        <v>244</v>
      </c>
      <c r="G106" t="s">
        <v>14</v>
      </c>
      <c r="H106">
        <v>7</v>
      </c>
    </row>
    <row r="107" spans="1:8" x14ac:dyDescent="0.3">
      <c r="A107" t="s">
        <v>20</v>
      </c>
      <c r="B107">
        <v>146</v>
      </c>
      <c r="G107" t="s">
        <v>14</v>
      </c>
      <c r="H107">
        <v>803</v>
      </c>
    </row>
    <row r="108" spans="1:8" x14ac:dyDescent="0.3">
      <c r="A108" t="s">
        <v>20</v>
      </c>
      <c r="B108">
        <v>1267</v>
      </c>
      <c r="G108" t="s">
        <v>14</v>
      </c>
      <c r="H108">
        <v>16</v>
      </c>
    </row>
    <row r="109" spans="1:8" x14ac:dyDescent="0.3">
      <c r="A109" t="s">
        <v>20</v>
      </c>
      <c r="B109">
        <v>1561</v>
      </c>
      <c r="G109" t="s">
        <v>14</v>
      </c>
      <c r="H109">
        <v>31</v>
      </c>
    </row>
    <row r="110" spans="1:8" x14ac:dyDescent="0.3">
      <c r="A110" t="s">
        <v>20</v>
      </c>
      <c r="B110">
        <v>48</v>
      </c>
      <c r="G110" t="s">
        <v>14</v>
      </c>
      <c r="H110">
        <v>108</v>
      </c>
    </row>
    <row r="111" spans="1:8" x14ac:dyDescent="0.3">
      <c r="A111" t="s">
        <v>20</v>
      </c>
      <c r="B111">
        <v>2739</v>
      </c>
      <c r="G111" t="s">
        <v>14</v>
      </c>
      <c r="H111">
        <v>30</v>
      </c>
    </row>
    <row r="112" spans="1:8" x14ac:dyDescent="0.3">
      <c r="A112" t="s">
        <v>20</v>
      </c>
      <c r="B112">
        <v>3537</v>
      </c>
      <c r="G112" t="s">
        <v>14</v>
      </c>
      <c r="H112">
        <v>17</v>
      </c>
    </row>
    <row r="113" spans="1:8" x14ac:dyDescent="0.3">
      <c r="A113" t="s">
        <v>20</v>
      </c>
      <c r="B113">
        <v>2107</v>
      </c>
      <c r="G113" t="s">
        <v>14</v>
      </c>
      <c r="H113">
        <v>80</v>
      </c>
    </row>
    <row r="114" spans="1:8" x14ac:dyDescent="0.3">
      <c r="A114" t="s">
        <v>20</v>
      </c>
      <c r="B114">
        <v>3318</v>
      </c>
      <c r="G114" t="s">
        <v>14</v>
      </c>
      <c r="H114">
        <v>2468</v>
      </c>
    </row>
    <row r="115" spans="1:8" x14ac:dyDescent="0.3">
      <c r="A115" t="s">
        <v>20</v>
      </c>
      <c r="B115">
        <v>340</v>
      </c>
      <c r="G115" t="s">
        <v>14</v>
      </c>
      <c r="H115">
        <v>26</v>
      </c>
    </row>
    <row r="116" spans="1:8" x14ac:dyDescent="0.3">
      <c r="A116" t="s">
        <v>20</v>
      </c>
      <c r="B116">
        <v>1442</v>
      </c>
      <c r="G116" t="s">
        <v>14</v>
      </c>
      <c r="H116">
        <v>73</v>
      </c>
    </row>
    <row r="117" spans="1:8" x14ac:dyDescent="0.3">
      <c r="A117" t="s">
        <v>20</v>
      </c>
      <c r="B117">
        <v>126</v>
      </c>
      <c r="G117" t="s">
        <v>14</v>
      </c>
      <c r="H117">
        <v>128</v>
      </c>
    </row>
    <row r="118" spans="1:8" x14ac:dyDescent="0.3">
      <c r="A118" t="s">
        <v>20</v>
      </c>
      <c r="B118">
        <v>524</v>
      </c>
      <c r="G118" t="s">
        <v>14</v>
      </c>
      <c r="H118">
        <v>33</v>
      </c>
    </row>
    <row r="119" spans="1:8" x14ac:dyDescent="0.3">
      <c r="A119" t="s">
        <v>20</v>
      </c>
      <c r="B119">
        <v>1989</v>
      </c>
      <c r="G119" t="s">
        <v>14</v>
      </c>
      <c r="H119">
        <v>1072</v>
      </c>
    </row>
    <row r="120" spans="1:8" x14ac:dyDescent="0.3">
      <c r="A120" t="s">
        <v>20</v>
      </c>
      <c r="B120">
        <v>157</v>
      </c>
      <c r="G120" t="s">
        <v>14</v>
      </c>
      <c r="H120">
        <v>393</v>
      </c>
    </row>
    <row r="121" spans="1:8" x14ac:dyDescent="0.3">
      <c r="A121" t="s">
        <v>20</v>
      </c>
      <c r="B121">
        <v>4498</v>
      </c>
      <c r="G121" t="s">
        <v>14</v>
      </c>
      <c r="H121">
        <v>1257</v>
      </c>
    </row>
    <row r="122" spans="1:8" x14ac:dyDescent="0.3">
      <c r="A122" t="s">
        <v>20</v>
      </c>
      <c r="B122">
        <v>80</v>
      </c>
      <c r="G122" t="s">
        <v>14</v>
      </c>
      <c r="H122">
        <v>328</v>
      </c>
    </row>
    <row r="123" spans="1:8" x14ac:dyDescent="0.3">
      <c r="A123" t="s">
        <v>20</v>
      </c>
      <c r="B123">
        <v>43</v>
      </c>
      <c r="G123" t="s">
        <v>14</v>
      </c>
      <c r="H123">
        <v>147</v>
      </c>
    </row>
    <row r="124" spans="1:8" x14ac:dyDescent="0.3">
      <c r="A124" t="s">
        <v>20</v>
      </c>
      <c r="B124">
        <v>2053</v>
      </c>
      <c r="G124" t="s">
        <v>14</v>
      </c>
      <c r="H124">
        <v>830</v>
      </c>
    </row>
    <row r="125" spans="1:8" x14ac:dyDescent="0.3">
      <c r="A125" t="s">
        <v>20</v>
      </c>
      <c r="B125">
        <v>168</v>
      </c>
      <c r="G125" t="s">
        <v>14</v>
      </c>
      <c r="H125">
        <v>331</v>
      </c>
    </row>
    <row r="126" spans="1:8" x14ac:dyDescent="0.3">
      <c r="A126" t="s">
        <v>20</v>
      </c>
      <c r="B126">
        <v>4289</v>
      </c>
      <c r="G126" t="s">
        <v>14</v>
      </c>
      <c r="H126">
        <v>25</v>
      </c>
    </row>
    <row r="127" spans="1:8" x14ac:dyDescent="0.3">
      <c r="A127" t="s">
        <v>20</v>
      </c>
      <c r="B127">
        <v>165</v>
      </c>
      <c r="G127" t="s">
        <v>14</v>
      </c>
      <c r="H127">
        <v>3483</v>
      </c>
    </row>
    <row r="128" spans="1:8" x14ac:dyDescent="0.3">
      <c r="A128" t="s">
        <v>20</v>
      </c>
      <c r="B128">
        <v>1815</v>
      </c>
      <c r="G128" t="s">
        <v>14</v>
      </c>
      <c r="H128">
        <v>923</v>
      </c>
    </row>
    <row r="129" spans="1:8" x14ac:dyDescent="0.3">
      <c r="A129" t="s">
        <v>20</v>
      </c>
      <c r="B129">
        <v>397</v>
      </c>
      <c r="G129" t="s">
        <v>14</v>
      </c>
      <c r="H129">
        <v>1</v>
      </c>
    </row>
    <row r="130" spans="1:8" x14ac:dyDescent="0.3">
      <c r="A130" t="s">
        <v>20</v>
      </c>
      <c r="B130">
        <v>1539</v>
      </c>
      <c r="G130" t="s">
        <v>14</v>
      </c>
      <c r="H130">
        <v>33</v>
      </c>
    </row>
    <row r="131" spans="1:8" x14ac:dyDescent="0.3">
      <c r="A131" t="s">
        <v>20</v>
      </c>
      <c r="B131">
        <v>138</v>
      </c>
      <c r="G131" t="s">
        <v>14</v>
      </c>
      <c r="H131">
        <v>40</v>
      </c>
    </row>
    <row r="132" spans="1:8" x14ac:dyDescent="0.3">
      <c r="A132" t="s">
        <v>20</v>
      </c>
      <c r="B132">
        <v>3594</v>
      </c>
      <c r="G132" t="s">
        <v>14</v>
      </c>
      <c r="H132">
        <v>23</v>
      </c>
    </row>
    <row r="133" spans="1:8" x14ac:dyDescent="0.3">
      <c r="A133" t="s">
        <v>20</v>
      </c>
      <c r="B133">
        <v>5880</v>
      </c>
      <c r="G133" t="s">
        <v>14</v>
      </c>
      <c r="H133">
        <v>75</v>
      </c>
    </row>
    <row r="134" spans="1:8" x14ac:dyDescent="0.3">
      <c r="A134" t="s">
        <v>20</v>
      </c>
      <c r="B134">
        <v>112</v>
      </c>
      <c r="G134" t="s">
        <v>14</v>
      </c>
      <c r="H134">
        <v>2176</v>
      </c>
    </row>
    <row r="135" spans="1:8" x14ac:dyDescent="0.3">
      <c r="A135" t="s">
        <v>20</v>
      </c>
      <c r="B135">
        <v>943</v>
      </c>
      <c r="G135" t="s">
        <v>14</v>
      </c>
      <c r="H135">
        <v>441</v>
      </c>
    </row>
    <row r="136" spans="1:8" x14ac:dyDescent="0.3">
      <c r="A136" t="s">
        <v>20</v>
      </c>
      <c r="B136">
        <v>2468</v>
      </c>
      <c r="G136" t="s">
        <v>14</v>
      </c>
      <c r="H136">
        <v>25</v>
      </c>
    </row>
    <row r="137" spans="1:8" x14ac:dyDescent="0.3">
      <c r="A137" t="s">
        <v>20</v>
      </c>
      <c r="B137">
        <v>2551</v>
      </c>
      <c r="G137" t="s">
        <v>14</v>
      </c>
      <c r="H137">
        <v>127</v>
      </c>
    </row>
    <row r="138" spans="1:8" x14ac:dyDescent="0.3">
      <c r="A138" t="s">
        <v>20</v>
      </c>
      <c r="B138">
        <v>101</v>
      </c>
      <c r="G138" t="s">
        <v>14</v>
      </c>
      <c r="H138">
        <v>355</v>
      </c>
    </row>
    <row r="139" spans="1:8" x14ac:dyDescent="0.3">
      <c r="A139" t="s">
        <v>20</v>
      </c>
      <c r="B139">
        <v>92</v>
      </c>
      <c r="G139" t="s">
        <v>14</v>
      </c>
      <c r="H139">
        <v>44</v>
      </c>
    </row>
    <row r="140" spans="1:8" x14ac:dyDescent="0.3">
      <c r="A140" t="s">
        <v>20</v>
      </c>
      <c r="B140">
        <v>62</v>
      </c>
      <c r="G140" t="s">
        <v>14</v>
      </c>
      <c r="H140">
        <v>67</v>
      </c>
    </row>
    <row r="141" spans="1:8" x14ac:dyDescent="0.3">
      <c r="A141" t="s">
        <v>20</v>
      </c>
      <c r="B141">
        <v>149</v>
      </c>
      <c r="G141" t="s">
        <v>14</v>
      </c>
      <c r="H141">
        <v>1068</v>
      </c>
    </row>
    <row r="142" spans="1:8" x14ac:dyDescent="0.3">
      <c r="A142" t="s">
        <v>20</v>
      </c>
      <c r="B142">
        <v>329</v>
      </c>
      <c r="G142" t="s">
        <v>14</v>
      </c>
      <c r="H142">
        <v>424</v>
      </c>
    </row>
    <row r="143" spans="1:8" x14ac:dyDescent="0.3">
      <c r="A143" t="s">
        <v>20</v>
      </c>
      <c r="B143">
        <v>97</v>
      </c>
      <c r="G143" t="s">
        <v>14</v>
      </c>
      <c r="H143">
        <v>151</v>
      </c>
    </row>
    <row r="144" spans="1:8" x14ac:dyDescent="0.3">
      <c r="A144" t="s">
        <v>20</v>
      </c>
      <c r="B144">
        <v>1784</v>
      </c>
      <c r="G144" t="s">
        <v>14</v>
      </c>
      <c r="H144">
        <v>1608</v>
      </c>
    </row>
    <row r="145" spans="1:8" x14ac:dyDescent="0.3">
      <c r="A145" t="s">
        <v>20</v>
      </c>
      <c r="B145">
        <v>1684</v>
      </c>
      <c r="G145" t="s">
        <v>14</v>
      </c>
      <c r="H145">
        <v>941</v>
      </c>
    </row>
    <row r="146" spans="1:8" x14ac:dyDescent="0.3">
      <c r="A146" t="s">
        <v>20</v>
      </c>
      <c r="B146">
        <v>250</v>
      </c>
      <c r="G146" t="s">
        <v>14</v>
      </c>
      <c r="H146">
        <v>1</v>
      </c>
    </row>
    <row r="147" spans="1:8" x14ac:dyDescent="0.3">
      <c r="A147" t="s">
        <v>20</v>
      </c>
      <c r="B147">
        <v>238</v>
      </c>
      <c r="G147" t="s">
        <v>14</v>
      </c>
      <c r="H147">
        <v>40</v>
      </c>
    </row>
    <row r="148" spans="1:8" x14ac:dyDescent="0.3">
      <c r="A148" t="s">
        <v>20</v>
      </c>
      <c r="B148">
        <v>53</v>
      </c>
      <c r="G148" t="s">
        <v>14</v>
      </c>
      <c r="H148">
        <v>3015</v>
      </c>
    </row>
    <row r="149" spans="1:8" x14ac:dyDescent="0.3">
      <c r="A149" t="s">
        <v>20</v>
      </c>
      <c r="B149">
        <v>214</v>
      </c>
      <c r="G149" t="s">
        <v>14</v>
      </c>
      <c r="H149">
        <v>435</v>
      </c>
    </row>
    <row r="150" spans="1:8" x14ac:dyDescent="0.3">
      <c r="A150" t="s">
        <v>20</v>
      </c>
      <c r="B150">
        <v>222</v>
      </c>
      <c r="G150" t="s">
        <v>14</v>
      </c>
      <c r="H150">
        <v>714</v>
      </c>
    </row>
    <row r="151" spans="1:8" x14ac:dyDescent="0.3">
      <c r="A151" t="s">
        <v>20</v>
      </c>
      <c r="B151">
        <v>1884</v>
      </c>
      <c r="G151" t="s">
        <v>14</v>
      </c>
      <c r="H151">
        <v>5497</v>
      </c>
    </row>
    <row r="152" spans="1:8" x14ac:dyDescent="0.3">
      <c r="A152" t="s">
        <v>20</v>
      </c>
      <c r="B152">
        <v>218</v>
      </c>
      <c r="G152" t="s">
        <v>14</v>
      </c>
      <c r="H152">
        <v>418</v>
      </c>
    </row>
    <row r="153" spans="1:8" x14ac:dyDescent="0.3">
      <c r="A153" t="s">
        <v>20</v>
      </c>
      <c r="B153">
        <v>6465</v>
      </c>
      <c r="G153" t="s">
        <v>14</v>
      </c>
      <c r="H153">
        <v>1439</v>
      </c>
    </row>
    <row r="154" spans="1:8" x14ac:dyDescent="0.3">
      <c r="A154" t="s">
        <v>20</v>
      </c>
      <c r="B154">
        <v>59</v>
      </c>
      <c r="G154" t="s">
        <v>14</v>
      </c>
      <c r="H154">
        <v>15</v>
      </c>
    </row>
    <row r="155" spans="1:8" x14ac:dyDescent="0.3">
      <c r="A155" t="s">
        <v>20</v>
      </c>
      <c r="B155">
        <v>88</v>
      </c>
      <c r="G155" t="s">
        <v>14</v>
      </c>
      <c r="H155">
        <v>1999</v>
      </c>
    </row>
    <row r="156" spans="1:8" x14ac:dyDescent="0.3">
      <c r="A156" t="s">
        <v>20</v>
      </c>
      <c r="B156">
        <v>1697</v>
      </c>
      <c r="G156" t="s">
        <v>14</v>
      </c>
      <c r="H156">
        <v>118</v>
      </c>
    </row>
    <row r="157" spans="1:8" x14ac:dyDescent="0.3">
      <c r="A157" t="s">
        <v>20</v>
      </c>
      <c r="B157">
        <v>92</v>
      </c>
      <c r="G157" t="s">
        <v>14</v>
      </c>
      <c r="H157">
        <v>162</v>
      </c>
    </row>
    <row r="158" spans="1:8" x14ac:dyDescent="0.3">
      <c r="A158" t="s">
        <v>20</v>
      </c>
      <c r="B158">
        <v>186</v>
      </c>
      <c r="G158" t="s">
        <v>14</v>
      </c>
      <c r="H158">
        <v>83</v>
      </c>
    </row>
    <row r="159" spans="1:8" x14ac:dyDescent="0.3">
      <c r="A159" t="s">
        <v>20</v>
      </c>
      <c r="B159">
        <v>138</v>
      </c>
      <c r="G159" t="s">
        <v>14</v>
      </c>
      <c r="H159">
        <v>747</v>
      </c>
    </row>
    <row r="160" spans="1:8" x14ac:dyDescent="0.3">
      <c r="A160" t="s">
        <v>20</v>
      </c>
      <c r="B160">
        <v>261</v>
      </c>
      <c r="G160" t="s">
        <v>14</v>
      </c>
      <c r="H160">
        <v>84</v>
      </c>
    </row>
    <row r="161" spans="1:8" x14ac:dyDescent="0.3">
      <c r="A161" t="s">
        <v>20</v>
      </c>
      <c r="B161">
        <v>107</v>
      </c>
      <c r="G161" t="s">
        <v>14</v>
      </c>
      <c r="H161">
        <v>91</v>
      </c>
    </row>
    <row r="162" spans="1:8" x14ac:dyDescent="0.3">
      <c r="A162" t="s">
        <v>20</v>
      </c>
      <c r="B162">
        <v>199</v>
      </c>
      <c r="G162" t="s">
        <v>14</v>
      </c>
      <c r="H162">
        <v>792</v>
      </c>
    </row>
    <row r="163" spans="1:8" x14ac:dyDescent="0.3">
      <c r="A163" t="s">
        <v>20</v>
      </c>
      <c r="B163">
        <v>5512</v>
      </c>
      <c r="G163" t="s">
        <v>14</v>
      </c>
      <c r="H163">
        <v>32</v>
      </c>
    </row>
    <row r="164" spans="1:8" x14ac:dyDescent="0.3">
      <c r="A164" t="s">
        <v>20</v>
      </c>
      <c r="B164">
        <v>86</v>
      </c>
      <c r="G164" t="s">
        <v>14</v>
      </c>
      <c r="H164">
        <v>186</v>
      </c>
    </row>
    <row r="165" spans="1:8" x14ac:dyDescent="0.3">
      <c r="A165" t="s">
        <v>20</v>
      </c>
      <c r="B165">
        <v>2768</v>
      </c>
      <c r="G165" t="s">
        <v>14</v>
      </c>
      <c r="H165">
        <v>605</v>
      </c>
    </row>
    <row r="166" spans="1:8" x14ac:dyDescent="0.3">
      <c r="A166" t="s">
        <v>20</v>
      </c>
      <c r="B166">
        <v>48</v>
      </c>
      <c r="G166" t="s">
        <v>14</v>
      </c>
      <c r="H166">
        <v>1</v>
      </c>
    </row>
    <row r="167" spans="1:8" x14ac:dyDescent="0.3">
      <c r="A167" t="s">
        <v>20</v>
      </c>
      <c r="B167">
        <v>87</v>
      </c>
      <c r="G167" t="s">
        <v>14</v>
      </c>
      <c r="H167">
        <v>31</v>
      </c>
    </row>
    <row r="168" spans="1:8" x14ac:dyDescent="0.3">
      <c r="A168" t="s">
        <v>20</v>
      </c>
      <c r="B168">
        <v>1894</v>
      </c>
      <c r="G168" t="s">
        <v>14</v>
      </c>
      <c r="H168">
        <v>1181</v>
      </c>
    </row>
    <row r="169" spans="1:8" x14ac:dyDescent="0.3">
      <c r="A169" t="s">
        <v>20</v>
      </c>
      <c r="B169">
        <v>282</v>
      </c>
      <c r="G169" t="s">
        <v>14</v>
      </c>
      <c r="H169">
        <v>39</v>
      </c>
    </row>
    <row r="170" spans="1:8" x14ac:dyDescent="0.3">
      <c r="A170" t="s">
        <v>20</v>
      </c>
      <c r="B170">
        <v>116</v>
      </c>
      <c r="G170" t="s">
        <v>14</v>
      </c>
      <c r="H170">
        <v>46</v>
      </c>
    </row>
    <row r="171" spans="1:8" x14ac:dyDescent="0.3">
      <c r="A171" t="s">
        <v>20</v>
      </c>
      <c r="B171">
        <v>83</v>
      </c>
      <c r="G171" t="s">
        <v>14</v>
      </c>
      <c r="H171">
        <v>105</v>
      </c>
    </row>
    <row r="172" spans="1:8" x14ac:dyDescent="0.3">
      <c r="A172" t="s">
        <v>20</v>
      </c>
      <c r="B172">
        <v>91</v>
      </c>
      <c r="G172" t="s">
        <v>14</v>
      </c>
      <c r="H172">
        <v>535</v>
      </c>
    </row>
    <row r="173" spans="1:8" x14ac:dyDescent="0.3">
      <c r="A173" t="s">
        <v>20</v>
      </c>
      <c r="B173">
        <v>546</v>
      </c>
      <c r="G173" t="s">
        <v>14</v>
      </c>
      <c r="H173">
        <v>16</v>
      </c>
    </row>
    <row r="174" spans="1:8" x14ac:dyDescent="0.3">
      <c r="A174" t="s">
        <v>20</v>
      </c>
      <c r="B174">
        <v>393</v>
      </c>
      <c r="G174" t="s">
        <v>14</v>
      </c>
      <c r="H174">
        <v>575</v>
      </c>
    </row>
    <row r="175" spans="1:8" x14ac:dyDescent="0.3">
      <c r="A175" t="s">
        <v>20</v>
      </c>
      <c r="B175">
        <v>133</v>
      </c>
      <c r="G175" t="s">
        <v>14</v>
      </c>
      <c r="H175">
        <v>1120</v>
      </c>
    </row>
    <row r="176" spans="1:8" x14ac:dyDescent="0.3">
      <c r="A176" t="s">
        <v>20</v>
      </c>
      <c r="B176">
        <v>254</v>
      </c>
      <c r="G176" t="s">
        <v>14</v>
      </c>
      <c r="H176">
        <v>113</v>
      </c>
    </row>
    <row r="177" spans="1:8" x14ac:dyDescent="0.3">
      <c r="A177" t="s">
        <v>20</v>
      </c>
      <c r="B177">
        <v>176</v>
      </c>
      <c r="G177" t="s">
        <v>14</v>
      </c>
      <c r="H177">
        <v>1538</v>
      </c>
    </row>
    <row r="178" spans="1:8" x14ac:dyDescent="0.3">
      <c r="A178" t="s">
        <v>20</v>
      </c>
      <c r="B178">
        <v>337</v>
      </c>
      <c r="G178" t="s">
        <v>14</v>
      </c>
      <c r="H178">
        <v>9</v>
      </c>
    </row>
    <row r="179" spans="1:8" x14ac:dyDescent="0.3">
      <c r="A179" t="s">
        <v>20</v>
      </c>
      <c r="B179">
        <v>107</v>
      </c>
      <c r="G179" t="s">
        <v>14</v>
      </c>
      <c r="H179">
        <v>554</v>
      </c>
    </row>
    <row r="180" spans="1:8" x14ac:dyDescent="0.3">
      <c r="A180" t="s">
        <v>20</v>
      </c>
      <c r="B180">
        <v>183</v>
      </c>
      <c r="G180" t="s">
        <v>14</v>
      </c>
      <c r="H180">
        <v>648</v>
      </c>
    </row>
    <row r="181" spans="1:8" x14ac:dyDescent="0.3">
      <c r="A181" t="s">
        <v>20</v>
      </c>
      <c r="B181">
        <v>72</v>
      </c>
      <c r="G181" t="s">
        <v>14</v>
      </c>
      <c r="H181">
        <v>21</v>
      </c>
    </row>
    <row r="182" spans="1:8" x14ac:dyDescent="0.3">
      <c r="A182" t="s">
        <v>20</v>
      </c>
      <c r="B182">
        <v>295</v>
      </c>
      <c r="G182" t="s">
        <v>14</v>
      </c>
      <c r="H182">
        <v>54</v>
      </c>
    </row>
    <row r="183" spans="1:8" x14ac:dyDescent="0.3">
      <c r="A183" t="s">
        <v>20</v>
      </c>
      <c r="B183">
        <v>142</v>
      </c>
      <c r="G183" t="s">
        <v>14</v>
      </c>
      <c r="H183">
        <v>120</v>
      </c>
    </row>
    <row r="184" spans="1:8" x14ac:dyDescent="0.3">
      <c r="A184" t="s">
        <v>20</v>
      </c>
      <c r="B184">
        <v>85</v>
      </c>
      <c r="G184" t="s">
        <v>14</v>
      </c>
      <c r="H184">
        <v>579</v>
      </c>
    </row>
    <row r="185" spans="1:8" x14ac:dyDescent="0.3">
      <c r="A185" t="s">
        <v>20</v>
      </c>
      <c r="B185">
        <v>659</v>
      </c>
      <c r="G185" t="s">
        <v>14</v>
      </c>
      <c r="H185">
        <v>2072</v>
      </c>
    </row>
    <row r="186" spans="1:8" x14ac:dyDescent="0.3">
      <c r="A186" t="s">
        <v>20</v>
      </c>
      <c r="B186">
        <v>121</v>
      </c>
      <c r="G186" t="s">
        <v>14</v>
      </c>
      <c r="H186">
        <v>0</v>
      </c>
    </row>
    <row r="187" spans="1:8" x14ac:dyDescent="0.3">
      <c r="A187" t="s">
        <v>20</v>
      </c>
      <c r="B187">
        <v>3742</v>
      </c>
      <c r="G187" t="s">
        <v>14</v>
      </c>
      <c r="H187">
        <v>1796</v>
      </c>
    </row>
    <row r="188" spans="1:8" x14ac:dyDescent="0.3">
      <c r="A188" t="s">
        <v>20</v>
      </c>
      <c r="B188">
        <v>223</v>
      </c>
      <c r="G188" t="s">
        <v>14</v>
      </c>
      <c r="H188">
        <v>62</v>
      </c>
    </row>
    <row r="189" spans="1:8" x14ac:dyDescent="0.3">
      <c r="A189" t="s">
        <v>20</v>
      </c>
      <c r="B189">
        <v>133</v>
      </c>
      <c r="G189" t="s">
        <v>14</v>
      </c>
      <c r="H189">
        <v>347</v>
      </c>
    </row>
    <row r="190" spans="1:8" x14ac:dyDescent="0.3">
      <c r="A190" t="s">
        <v>20</v>
      </c>
      <c r="B190">
        <v>5168</v>
      </c>
      <c r="G190" t="s">
        <v>14</v>
      </c>
      <c r="H190">
        <v>19</v>
      </c>
    </row>
    <row r="191" spans="1:8" x14ac:dyDescent="0.3">
      <c r="A191" t="s">
        <v>20</v>
      </c>
      <c r="B191">
        <v>307</v>
      </c>
      <c r="G191" t="s">
        <v>14</v>
      </c>
      <c r="H191">
        <v>1258</v>
      </c>
    </row>
    <row r="192" spans="1:8" x14ac:dyDescent="0.3">
      <c r="A192" t="s">
        <v>20</v>
      </c>
      <c r="B192">
        <v>2441</v>
      </c>
      <c r="G192" t="s">
        <v>14</v>
      </c>
      <c r="H192">
        <v>362</v>
      </c>
    </row>
    <row r="193" spans="1:8" x14ac:dyDescent="0.3">
      <c r="A193" t="s">
        <v>20</v>
      </c>
      <c r="B193">
        <v>1385</v>
      </c>
      <c r="G193" t="s">
        <v>14</v>
      </c>
      <c r="H193">
        <v>133</v>
      </c>
    </row>
    <row r="194" spans="1:8" x14ac:dyDescent="0.3">
      <c r="A194" t="s">
        <v>20</v>
      </c>
      <c r="B194">
        <v>190</v>
      </c>
      <c r="G194" t="s">
        <v>14</v>
      </c>
      <c r="H194">
        <v>846</v>
      </c>
    </row>
    <row r="195" spans="1:8" x14ac:dyDescent="0.3">
      <c r="A195" t="s">
        <v>20</v>
      </c>
      <c r="B195">
        <v>470</v>
      </c>
      <c r="G195" t="s">
        <v>14</v>
      </c>
      <c r="H195">
        <v>10</v>
      </c>
    </row>
    <row r="196" spans="1:8" x14ac:dyDescent="0.3">
      <c r="A196" t="s">
        <v>20</v>
      </c>
      <c r="B196">
        <v>253</v>
      </c>
      <c r="G196" t="s">
        <v>14</v>
      </c>
      <c r="H196">
        <v>191</v>
      </c>
    </row>
    <row r="197" spans="1:8" x14ac:dyDescent="0.3">
      <c r="A197" t="s">
        <v>20</v>
      </c>
      <c r="B197">
        <v>1113</v>
      </c>
      <c r="G197" t="s">
        <v>14</v>
      </c>
      <c r="H197">
        <v>1979</v>
      </c>
    </row>
    <row r="198" spans="1:8" x14ac:dyDescent="0.3">
      <c r="A198" t="s">
        <v>20</v>
      </c>
      <c r="B198">
        <v>2283</v>
      </c>
      <c r="G198" t="s">
        <v>14</v>
      </c>
      <c r="H198">
        <v>63</v>
      </c>
    </row>
    <row r="199" spans="1:8" x14ac:dyDescent="0.3">
      <c r="A199" t="s">
        <v>20</v>
      </c>
      <c r="B199">
        <v>1095</v>
      </c>
      <c r="G199" t="s">
        <v>14</v>
      </c>
      <c r="H199">
        <v>6080</v>
      </c>
    </row>
    <row r="200" spans="1:8" x14ac:dyDescent="0.3">
      <c r="A200" t="s">
        <v>20</v>
      </c>
      <c r="B200">
        <v>1690</v>
      </c>
      <c r="G200" t="s">
        <v>14</v>
      </c>
      <c r="H200">
        <v>80</v>
      </c>
    </row>
    <row r="201" spans="1:8" x14ac:dyDescent="0.3">
      <c r="A201" t="s">
        <v>20</v>
      </c>
      <c r="B201">
        <v>191</v>
      </c>
      <c r="G201" t="s">
        <v>14</v>
      </c>
      <c r="H201">
        <v>9</v>
      </c>
    </row>
    <row r="202" spans="1:8" x14ac:dyDescent="0.3">
      <c r="A202" t="s">
        <v>20</v>
      </c>
      <c r="B202">
        <v>2013</v>
      </c>
      <c r="G202" t="s">
        <v>14</v>
      </c>
      <c r="H202">
        <v>1784</v>
      </c>
    </row>
    <row r="203" spans="1:8" x14ac:dyDescent="0.3">
      <c r="A203" t="s">
        <v>20</v>
      </c>
      <c r="B203">
        <v>1703</v>
      </c>
      <c r="G203" t="s">
        <v>14</v>
      </c>
      <c r="H203">
        <v>243</v>
      </c>
    </row>
    <row r="204" spans="1:8" x14ac:dyDescent="0.3">
      <c r="A204" t="s">
        <v>20</v>
      </c>
      <c r="B204">
        <v>80</v>
      </c>
      <c r="G204" t="s">
        <v>14</v>
      </c>
      <c r="H204">
        <v>1296</v>
      </c>
    </row>
    <row r="205" spans="1:8" x14ac:dyDescent="0.3">
      <c r="A205" t="s">
        <v>20</v>
      </c>
      <c r="B205">
        <v>41</v>
      </c>
      <c r="G205" t="s">
        <v>14</v>
      </c>
      <c r="H205">
        <v>77</v>
      </c>
    </row>
    <row r="206" spans="1:8" x14ac:dyDescent="0.3">
      <c r="A206" t="s">
        <v>20</v>
      </c>
      <c r="B206">
        <v>187</v>
      </c>
      <c r="G206" t="s">
        <v>14</v>
      </c>
      <c r="H206">
        <v>395</v>
      </c>
    </row>
    <row r="207" spans="1:8" x14ac:dyDescent="0.3">
      <c r="A207" t="s">
        <v>20</v>
      </c>
      <c r="B207">
        <v>2875</v>
      </c>
      <c r="G207" t="s">
        <v>14</v>
      </c>
      <c r="H207">
        <v>49</v>
      </c>
    </row>
    <row r="208" spans="1:8" x14ac:dyDescent="0.3">
      <c r="A208" t="s">
        <v>20</v>
      </c>
      <c r="B208">
        <v>88</v>
      </c>
      <c r="G208" t="s">
        <v>14</v>
      </c>
      <c r="H208">
        <v>180</v>
      </c>
    </row>
    <row r="209" spans="1:8" x14ac:dyDescent="0.3">
      <c r="A209" t="s">
        <v>20</v>
      </c>
      <c r="B209">
        <v>191</v>
      </c>
      <c r="G209" t="s">
        <v>14</v>
      </c>
      <c r="H209">
        <v>2690</v>
      </c>
    </row>
    <row r="210" spans="1:8" x14ac:dyDescent="0.3">
      <c r="A210" t="s">
        <v>20</v>
      </c>
      <c r="B210">
        <v>139</v>
      </c>
      <c r="G210" t="s">
        <v>14</v>
      </c>
      <c r="H210">
        <v>2779</v>
      </c>
    </row>
    <row r="211" spans="1:8" x14ac:dyDescent="0.3">
      <c r="A211" t="s">
        <v>20</v>
      </c>
      <c r="B211">
        <v>186</v>
      </c>
      <c r="G211" t="s">
        <v>14</v>
      </c>
      <c r="H211">
        <v>92</v>
      </c>
    </row>
    <row r="212" spans="1:8" x14ac:dyDescent="0.3">
      <c r="A212" t="s">
        <v>20</v>
      </c>
      <c r="B212">
        <v>112</v>
      </c>
      <c r="G212" t="s">
        <v>14</v>
      </c>
      <c r="H212">
        <v>1028</v>
      </c>
    </row>
    <row r="213" spans="1:8" x14ac:dyDescent="0.3">
      <c r="A213" t="s">
        <v>20</v>
      </c>
      <c r="B213">
        <v>101</v>
      </c>
      <c r="G213" t="s">
        <v>14</v>
      </c>
      <c r="H213">
        <v>26</v>
      </c>
    </row>
    <row r="214" spans="1:8" x14ac:dyDescent="0.3">
      <c r="A214" t="s">
        <v>20</v>
      </c>
      <c r="B214">
        <v>206</v>
      </c>
      <c r="G214" t="s">
        <v>14</v>
      </c>
      <c r="H214">
        <v>1790</v>
      </c>
    </row>
    <row r="215" spans="1:8" x14ac:dyDescent="0.3">
      <c r="A215" t="s">
        <v>20</v>
      </c>
      <c r="B215">
        <v>154</v>
      </c>
      <c r="G215" t="s">
        <v>14</v>
      </c>
      <c r="H215">
        <v>37</v>
      </c>
    </row>
    <row r="216" spans="1:8" x14ac:dyDescent="0.3">
      <c r="A216" t="s">
        <v>20</v>
      </c>
      <c r="B216">
        <v>5966</v>
      </c>
      <c r="G216" t="s">
        <v>14</v>
      </c>
      <c r="H216">
        <v>35</v>
      </c>
    </row>
    <row r="217" spans="1:8" x14ac:dyDescent="0.3">
      <c r="A217" t="s">
        <v>20</v>
      </c>
      <c r="B217">
        <v>169</v>
      </c>
      <c r="G217" t="s">
        <v>14</v>
      </c>
      <c r="H217">
        <v>558</v>
      </c>
    </row>
    <row r="218" spans="1:8" x14ac:dyDescent="0.3">
      <c r="A218" t="s">
        <v>20</v>
      </c>
      <c r="B218">
        <v>2106</v>
      </c>
      <c r="G218" t="s">
        <v>14</v>
      </c>
      <c r="H218">
        <v>64</v>
      </c>
    </row>
    <row r="219" spans="1:8" x14ac:dyDescent="0.3">
      <c r="A219" t="s">
        <v>20</v>
      </c>
      <c r="B219">
        <v>131</v>
      </c>
      <c r="G219" t="s">
        <v>14</v>
      </c>
      <c r="H219">
        <v>245</v>
      </c>
    </row>
    <row r="220" spans="1:8" x14ac:dyDescent="0.3">
      <c r="A220" t="s">
        <v>20</v>
      </c>
      <c r="B220">
        <v>84</v>
      </c>
      <c r="G220" t="s">
        <v>14</v>
      </c>
      <c r="H220">
        <v>71</v>
      </c>
    </row>
    <row r="221" spans="1:8" x14ac:dyDescent="0.3">
      <c r="A221" t="s">
        <v>20</v>
      </c>
      <c r="B221">
        <v>155</v>
      </c>
      <c r="G221" t="s">
        <v>14</v>
      </c>
      <c r="H221">
        <v>42</v>
      </c>
    </row>
    <row r="222" spans="1:8" x14ac:dyDescent="0.3">
      <c r="A222" t="s">
        <v>20</v>
      </c>
      <c r="B222">
        <v>189</v>
      </c>
      <c r="G222" t="s">
        <v>14</v>
      </c>
      <c r="H222">
        <v>156</v>
      </c>
    </row>
    <row r="223" spans="1:8" x14ac:dyDescent="0.3">
      <c r="A223" t="s">
        <v>20</v>
      </c>
      <c r="B223">
        <v>4799</v>
      </c>
      <c r="G223" t="s">
        <v>14</v>
      </c>
      <c r="H223">
        <v>1368</v>
      </c>
    </row>
    <row r="224" spans="1:8" x14ac:dyDescent="0.3">
      <c r="A224" t="s">
        <v>20</v>
      </c>
      <c r="B224">
        <v>1137</v>
      </c>
      <c r="G224" t="s">
        <v>14</v>
      </c>
      <c r="H224">
        <v>102</v>
      </c>
    </row>
    <row r="225" spans="1:8" x14ac:dyDescent="0.3">
      <c r="A225" t="s">
        <v>20</v>
      </c>
      <c r="B225">
        <v>1152</v>
      </c>
      <c r="G225" t="s">
        <v>14</v>
      </c>
      <c r="H225">
        <v>86</v>
      </c>
    </row>
    <row r="226" spans="1:8" x14ac:dyDescent="0.3">
      <c r="A226" t="s">
        <v>20</v>
      </c>
      <c r="B226">
        <v>50</v>
      </c>
      <c r="G226" t="s">
        <v>14</v>
      </c>
      <c r="H226">
        <v>253</v>
      </c>
    </row>
    <row r="227" spans="1:8" x14ac:dyDescent="0.3">
      <c r="A227" t="s">
        <v>20</v>
      </c>
      <c r="B227">
        <v>3059</v>
      </c>
      <c r="G227" t="s">
        <v>14</v>
      </c>
      <c r="H227">
        <v>157</v>
      </c>
    </row>
    <row r="228" spans="1:8" x14ac:dyDescent="0.3">
      <c r="A228" t="s">
        <v>20</v>
      </c>
      <c r="B228">
        <v>34</v>
      </c>
      <c r="G228" t="s">
        <v>14</v>
      </c>
      <c r="H228">
        <v>183</v>
      </c>
    </row>
    <row r="229" spans="1:8" x14ac:dyDescent="0.3">
      <c r="A229" t="s">
        <v>20</v>
      </c>
      <c r="B229">
        <v>220</v>
      </c>
      <c r="G229" t="s">
        <v>14</v>
      </c>
      <c r="H229">
        <v>82</v>
      </c>
    </row>
    <row r="230" spans="1:8" x14ac:dyDescent="0.3">
      <c r="A230" t="s">
        <v>20</v>
      </c>
      <c r="B230">
        <v>1604</v>
      </c>
      <c r="G230" t="s">
        <v>14</v>
      </c>
      <c r="H230">
        <v>1</v>
      </c>
    </row>
    <row r="231" spans="1:8" x14ac:dyDescent="0.3">
      <c r="A231" t="s">
        <v>20</v>
      </c>
      <c r="B231">
        <v>454</v>
      </c>
      <c r="G231" t="s">
        <v>14</v>
      </c>
      <c r="H231">
        <v>1198</v>
      </c>
    </row>
    <row r="232" spans="1:8" x14ac:dyDescent="0.3">
      <c r="A232" t="s">
        <v>20</v>
      </c>
      <c r="B232">
        <v>123</v>
      </c>
      <c r="G232" t="s">
        <v>14</v>
      </c>
      <c r="H232">
        <v>648</v>
      </c>
    </row>
    <row r="233" spans="1:8" x14ac:dyDescent="0.3">
      <c r="A233" t="s">
        <v>20</v>
      </c>
      <c r="B233">
        <v>299</v>
      </c>
      <c r="G233" t="s">
        <v>14</v>
      </c>
      <c r="H233">
        <v>64</v>
      </c>
    </row>
    <row r="234" spans="1:8" x14ac:dyDescent="0.3">
      <c r="A234" t="s">
        <v>20</v>
      </c>
      <c r="B234">
        <v>2237</v>
      </c>
      <c r="G234" t="s">
        <v>14</v>
      </c>
      <c r="H234">
        <v>62</v>
      </c>
    </row>
    <row r="235" spans="1:8" x14ac:dyDescent="0.3">
      <c r="A235" t="s">
        <v>20</v>
      </c>
      <c r="B235">
        <v>645</v>
      </c>
      <c r="G235" t="s">
        <v>14</v>
      </c>
      <c r="H235">
        <v>750</v>
      </c>
    </row>
    <row r="236" spans="1:8" x14ac:dyDescent="0.3">
      <c r="A236" t="s">
        <v>20</v>
      </c>
      <c r="B236">
        <v>484</v>
      </c>
      <c r="G236" t="s">
        <v>14</v>
      </c>
      <c r="H236">
        <v>105</v>
      </c>
    </row>
    <row r="237" spans="1:8" x14ac:dyDescent="0.3">
      <c r="A237" t="s">
        <v>20</v>
      </c>
      <c r="B237">
        <v>154</v>
      </c>
      <c r="G237" t="s">
        <v>14</v>
      </c>
      <c r="H237">
        <v>2604</v>
      </c>
    </row>
    <row r="238" spans="1:8" x14ac:dyDescent="0.3">
      <c r="A238" t="s">
        <v>20</v>
      </c>
      <c r="B238">
        <v>82</v>
      </c>
      <c r="G238" t="s">
        <v>14</v>
      </c>
      <c r="H238">
        <v>65</v>
      </c>
    </row>
    <row r="239" spans="1:8" x14ac:dyDescent="0.3">
      <c r="A239" t="s">
        <v>20</v>
      </c>
      <c r="B239">
        <v>134</v>
      </c>
      <c r="G239" t="s">
        <v>14</v>
      </c>
      <c r="H239">
        <v>94</v>
      </c>
    </row>
    <row r="240" spans="1:8" x14ac:dyDescent="0.3">
      <c r="A240" t="s">
        <v>20</v>
      </c>
      <c r="B240">
        <v>5203</v>
      </c>
      <c r="G240" t="s">
        <v>14</v>
      </c>
      <c r="H240">
        <v>257</v>
      </c>
    </row>
    <row r="241" spans="1:8" x14ac:dyDescent="0.3">
      <c r="A241" t="s">
        <v>20</v>
      </c>
      <c r="B241">
        <v>94</v>
      </c>
      <c r="G241" t="s">
        <v>14</v>
      </c>
      <c r="H241">
        <v>2928</v>
      </c>
    </row>
    <row r="242" spans="1:8" x14ac:dyDescent="0.3">
      <c r="A242" t="s">
        <v>20</v>
      </c>
      <c r="B242">
        <v>205</v>
      </c>
      <c r="G242" t="s">
        <v>14</v>
      </c>
      <c r="H242">
        <v>4697</v>
      </c>
    </row>
    <row r="243" spans="1:8" x14ac:dyDescent="0.3">
      <c r="A243" t="s">
        <v>20</v>
      </c>
      <c r="B243">
        <v>92</v>
      </c>
      <c r="G243" t="s">
        <v>14</v>
      </c>
      <c r="H243">
        <v>2915</v>
      </c>
    </row>
    <row r="244" spans="1:8" x14ac:dyDescent="0.3">
      <c r="A244" t="s">
        <v>20</v>
      </c>
      <c r="B244">
        <v>219</v>
      </c>
      <c r="G244" t="s">
        <v>14</v>
      </c>
      <c r="H244">
        <v>18</v>
      </c>
    </row>
    <row r="245" spans="1:8" x14ac:dyDescent="0.3">
      <c r="A245" t="s">
        <v>20</v>
      </c>
      <c r="B245">
        <v>2526</v>
      </c>
      <c r="G245" t="s">
        <v>14</v>
      </c>
      <c r="H245">
        <v>602</v>
      </c>
    </row>
    <row r="246" spans="1:8" x14ac:dyDescent="0.3">
      <c r="A246" t="s">
        <v>20</v>
      </c>
      <c r="B246">
        <v>94</v>
      </c>
      <c r="G246" t="s">
        <v>14</v>
      </c>
      <c r="H246">
        <v>1</v>
      </c>
    </row>
    <row r="247" spans="1:8" x14ac:dyDescent="0.3">
      <c r="A247" t="s">
        <v>20</v>
      </c>
      <c r="B247">
        <v>1713</v>
      </c>
      <c r="G247" t="s">
        <v>14</v>
      </c>
      <c r="H247">
        <v>3868</v>
      </c>
    </row>
    <row r="248" spans="1:8" x14ac:dyDescent="0.3">
      <c r="A248" t="s">
        <v>20</v>
      </c>
      <c r="B248">
        <v>249</v>
      </c>
      <c r="G248" t="s">
        <v>14</v>
      </c>
      <c r="H248">
        <v>504</v>
      </c>
    </row>
    <row r="249" spans="1:8" x14ac:dyDescent="0.3">
      <c r="A249" t="s">
        <v>20</v>
      </c>
      <c r="B249">
        <v>192</v>
      </c>
      <c r="G249" t="s">
        <v>14</v>
      </c>
      <c r="H249">
        <v>14</v>
      </c>
    </row>
    <row r="250" spans="1:8" x14ac:dyDescent="0.3">
      <c r="A250" t="s">
        <v>20</v>
      </c>
      <c r="B250">
        <v>247</v>
      </c>
      <c r="G250" t="s">
        <v>14</v>
      </c>
      <c r="H250">
        <v>750</v>
      </c>
    </row>
    <row r="251" spans="1:8" x14ac:dyDescent="0.3">
      <c r="A251" t="s">
        <v>20</v>
      </c>
      <c r="B251">
        <v>2293</v>
      </c>
      <c r="G251" t="s">
        <v>14</v>
      </c>
      <c r="H251">
        <v>77</v>
      </c>
    </row>
    <row r="252" spans="1:8" x14ac:dyDescent="0.3">
      <c r="A252" t="s">
        <v>20</v>
      </c>
      <c r="B252">
        <v>3131</v>
      </c>
      <c r="G252" t="s">
        <v>14</v>
      </c>
      <c r="H252">
        <v>752</v>
      </c>
    </row>
    <row r="253" spans="1:8" x14ac:dyDescent="0.3">
      <c r="A253" t="s">
        <v>20</v>
      </c>
      <c r="B253">
        <v>143</v>
      </c>
      <c r="G253" t="s">
        <v>14</v>
      </c>
      <c r="H253">
        <v>131</v>
      </c>
    </row>
    <row r="254" spans="1:8" x14ac:dyDescent="0.3">
      <c r="A254" t="s">
        <v>20</v>
      </c>
      <c r="B254">
        <v>296</v>
      </c>
      <c r="G254" t="s">
        <v>14</v>
      </c>
      <c r="H254">
        <v>87</v>
      </c>
    </row>
    <row r="255" spans="1:8" x14ac:dyDescent="0.3">
      <c r="A255" t="s">
        <v>20</v>
      </c>
      <c r="B255">
        <v>170</v>
      </c>
      <c r="G255" t="s">
        <v>14</v>
      </c>
      <c r="H255">
        <v>1063</v>
      </c>
    </row>
    <row r="256" spans="1:8" x14ac:dyDescent="0.3">
      <c r="A256" t="s">
        <v>20</v>
      </c>
      <c r="B256">
        <v>86</v>
      </c>
      <c r="G256" t="s">
        <v>14</v>
      </c>
      <c r="H256">
        <v>76</v>
      </c>
    </row>
    <row r="257" spans="1:8" x14ac:dyDescent="0.3">
      <c r="A257" t="s">
        <v>20</v>
      </c>
      <c r="B257">
        <v>6286</v>
      </c>
      <c r="G257" t="s">
        <v>14</v>
      </c>
      <c r="H257">
        <v>4428</v>
      </c>
    </row>
    <row r="258" spans="1:8" x14ac:dyDescent="0.3">
      <c r="A258" t="s">
        <v>20</v>
      </c>
      <c r="B258">
        <v>3727</v>
      </c>
      <c r="G258" t="s">
        <v>14</v>
      </c>
      <c r="H258">
        <v>58</v>
      </c>
    </row>
    <row r="259" spans="1:8" x14ac:dyDescent="0.3">
      <c r="A259" t="s">
        <v>20</v>
      </c>
      <c r="B259">
        <v>1605</v>
      </c>
      <c r="G259" t="s">
        <v>14</v>
      </c>
      <c r="H259">
        <v>111</v>
      </c>
    </row>
    <row r="260" spans="1:8" x14ac:dyDescent="0.3">
      <c r="A260" t="s">
        <v>20</v>
      </c>
      <c r="B260">
        <v>2120</v>
      </c>
      <c r="G260" t="s">
        <v>14</v>
      </c>
      <c r="H260">
        <v>2955</v>
      </c>
    </row>
    <row r="261" spans="1:8" x14ac:dyDescent="0.3">
      <c r="A261" t="s">
        <v>20</v>
      </c>
      <c r="B261">
        <v>50</v>
      </c>
      <c r="G261" t="s">
        <v>14</v>
      </c>
      <c r="H261">
        <v>1657</v>
      </c>
    </row>
    <row r="262" spans="1:8" x14ac:dyDescent="0.3">
      <c r="A262" t="s">
        <v>20</v>
      </c>
      <c r="B262">
        <v>2080</v>
      </c>
      <c r="G262" t="s">
        <v>14</v>
      </c>
      <c r="H262">
        <v>926</v>
      </c>
    </row>
    <row r="263" spans="1:8" x14ac:dyDescent="0.3">
      <c r="A263" t="s">
        <v>20</v>
      </c>
      <c r="B263">
        <v>2105</v>
      </c>
      <c r="G263" t="s">
        <v>14</v>
      </c>
      <c r="H263">
        <v>77</v>
      </c>
    </row>
    <row r="264" spans="1:8" x14ac:dyDescent="0.3">
      <c r="A264" t="s">
        <v>20</v>
      </c>
      <c r="B264">
        <v>2436</v>
      </c>
      <c r="G264" t="s">
        <v>14</v>
      </c>
      <c r="H264">
        <v>1748</v>
      </c>
    </row>
    <row r="265" spans="1:8" x14ac:dyDescent="0.3">
      <c r="A265" t="s">
        <v>20</v>
      </c>
      <c r="B265">
        <v>80</v>
      </c>
      <c r="G265" t="s">
        <v>14</v>
      </c>
      <c r="H265">
        <v>79</v>
      </c>
    </row>
    <row r="266" spans="1:8" x14ac:dyDescent="0.3">
      <c r="A266" t="s">
        <v>20</v>
      </c>
      <c r="B266">
        <v>42</v>
      </c>
      <c r="G266" t="s">
        <v>14</v>
      </c>
      <c r="H266">
        <v>889</v>
      </c>
    </row>
    <row r="267" spans="1:8" x14ac:dyDescent="0.3">
      <c r="A267" t="s">
        <v>20</v>
      </c>
      <c r="B267">
        <v>139</v>
      </c>
      <c r="G267" t="s">
        <v>14</v>
      </c>
      <c r="H267">
        <v>56</v>
      </c>
    </row>
    <row r="268" spans="1:8" x14ac:dyDescent="0.3">
      <c r="A268" t="s">
        <v>20</v>
      </c>
      <c r="B268">
        <v>159</v>
      </c>
      <c r="G268" t="s">
        <v>14</v>
      </c>
      <c r="H268">
        <v>1</v>
      </c>
    </row>
    <row r="269" spans="1:8" x14ac:dyDescent="0.3">
      <c r="A269" t="s">
        <v>20</v>
      </c>
      <c r="B269">
        <v>381</v>
      </c>
      <c r="G269" t="s">
        <v>14</v>
      </c>
      <c r="H269">
        <v>83</v>
      </c>
    </row>
    <row r="270" spans="1:8" x14ac:dyDescent="0.3">
      <c r="A270" t="s">
        <v>20</v>
      </c>
      <c r="B270">
        <v>194</v>
      </c>
      <c r="G270" t="s">
        <v>14</v>
      </c>
      <c r="H270">
        <v>2025</v>
      </c>
    </row>
    <row r="271" spans="1:8" x14ac:dyDescent="0.3">
      <c r="A271" t="s">
        <v>20</v>
      </c>
      <c r="B271">
        <v>106</v>
      </c>
      <c r="G271" t="s">
        <v>14</v>
      </c>
      <c r="H271">
        <v>14</v>
      </c>
    </row>
    <row r="272" spans="1:8" x14ac:dyDescent="0.3">
      <c r="A272" t="s">
        <v>20</v>
      </c>
      <c r="B272">
        <v>142</v>
      </c>
      <c r="G272" t="s">
        <v>14</v>
      </c>
      <c r="H272">
        <v>656</v>
      </c>
    </row>
    <row r="273" spans="1:8" x14ac:dyDescent="0.3">
      <c r="A273" t="s">
        <v>20</v>
      </c>
      <c r="B273">
        <v>211</v>
      </c>
      <c r="G273" t="s">
        <v>14</v>
      </c>
      <c r="H273">
        <v>1596</v>
      </c>
    </row>
    <row r="274" spans="1:8" x14ac:dyDescent="0.3">
      <c r="A274" t="s">
        <v>20</v>
      </c>
      <c r="B274">
        <v>2756</v>
      </c>
      <c r="G274" t="s">
        <v>14</v>
      </c>
      <c r="H274">
        <v>10</v>
      </c>
    </row>
    <row r="275" spans="1:8" x14ac:dyDescent="0.3">
      <c r="A275" t="s">
        <v>20</v>
      </c>
      <c r="B275">
        <v>173</v>
      </c>
      <c r="G275" t="s">
        <v>14</v>
      </c>
      <c r="H275">
        <v>1121</v>
      </c>
    </row>
    <row r="276" spans="1:8" x14ac:dyDescent="0.3">
      <c r="A276" t="s">
        <v>20</v>
      </c>
      <c r="B276">
        <v>87</v>
      </c>
      <c r="G276" t="s">
        <v>14</v>
      </c>
      <c r="H276">
        <v>15</v>
      </c>
    </row>
    <row r="277" spans="1:8" x14ac:dyDescent="0.3">
      <c r="A277" t="s">
        <v>20</v>
      </c>
      <c r="B277">
        <v>1572</v>
      </c>
      <c r="G277" t="s">
        <v>14</v>
      </c>
      <c r="H277">
        <v>191</v>
      </c>
    </row>
    <row r="278" spans="1:8" x14ac:dyDescent="0.3">
      <c r="A278" t="s">
        <v>20</v>
      </c>
      <c r="B278">
        <v>2346</v>
      </c>
      <c r="G278" t="s">
        <v>14</v>
      </c>
      <c r="H278">
        <v>16</v>
      </c>
    </row>
    <row r="279" spans="1:8" x14ac:dyDescent="0.3">
      <c r="A279" t="s">
        <v>20</v>
      </c>
      <c r="B279">
        <v>115</v>
      </c>
      <c r="G279" t="s">
        <v>14</v>
      </c>
      <c r="H279">
        <v>17</v>
      </c>
    </row>
    <row r="280" spans="1:8" x14ac:dyDescent="0.3">
      <c r="A280" t="s">
        <v>20</v>
      </c>
      <c r="B280">
        <v>85</v>
      </c>
      <c r="G280" t="s">
        <v>14</v>
      </c>
      <c r="H280">
        <v>34</v>
      </c>
    </row>
    <row r="281" spans="1:8" x14ac:dyDescent="0.3">
      <c r="A281" t="s">
        <v>20</v>
      </c>
      <c r="B281">
        <v>144</v>
      </c>
      <c r="G281" t="s">
        <v>14</v>
      </c>
      <c r="H281">
        <v>1</v>
      </c>
    </row>
    <row r="282" spans="1:8" x14ac:dyDescent="0.3">
      <c r="A282" t="s">
        <v>20</v>
      </c>
      <c r="B282">
        <v>2443</v>
      </c>
      <c r="G282" t="s">
        <v>14</v>
      </c>
      <c r="H282">
        <v>1274</v>
      </c>
    </row>
    <row r="283" spans="1:8" x14ac:dyDescent="0.3">
      <c r="A283" t="s">
        <v>20</v>
      </c>
      <c r="B283">
        <v>64</v>
      </c>
      <c r="G283" t="s">
        <v>14</v>
      </c>
      <c r="H283">
        <v>210</v>
      </c>
    </row>
    <row r="284" spans="1:8" x14ac:dyDescent="0.3">
      <c r="A284" t="s">
        <v>20</v>
      </c>
      <c r="B284">
        <v>268</v>
      </c>
      <c r="G284" t="s">
        <v>14</v>
      </c>
      <c r="H284">
        <v>248</v>
      </c>
    </row>
    <row r="285" spans="1:8" x14ac:dyDescent="0.3">
      <c r="A285" t="s">
        <v>20</v>
      </c>
      <c r="B285">
        <v>195</v>
      </c>
      <c r="G285" t="s">
        <v>14</v>
      </c>
      <c r="H285">
        <v>513</v>
      </c>
    </row>
    <row r="286" spans="1:8" x14ac:dyDescent="0.3">
      <c r="A286" t="s">
        <v>20</v>
      </c>
      <c r="B286">
        <v>186</v>
      </c>
      <c r="G286" t="s">
        <v>14</v>
      </c>
      <c r="H286">
        <v>3410</v>
      </c>
    </row>
    <row r="287" spans="1:8" x14ac:dyDescent="0.3">
      <c r="A287" t="s">
        <v>20</v>
      </c>
      <c r="B287">
        <v>460</v>
      </c>
      <c r="G287" t="s">
        <v>14</v>
      </c>
      <c r="H287">
        <v>10</v>
      </c>
    </row>
    <row r="288" spans="1:8" x14ac:dyDescent="0.3">
      <c r="A288" t="s">
        <v>20</v>
      </c>
      <c r="B288">
        <v>2528</v>
      </c>
      <c r="G288" t="s">
        <v>14</v>
      </c>
      <c r="H288">
        <v>2201</v>
      </c>
    </row>
    <row r="289" spans="1:8" x14ac:dyDescent="0.3">
      <c r="A289" t="s">
        <v>20</v>
      </c>
      <c r="B289">
        <v>3657</v>
      </c>
      <c r="G289" t="s">
        <v>14</v>
      </c>
      <c r="H289">
        <v>676</v>
      </c>
    </row>
    <row r="290" spans="1:8" x14ac:dyDescent="0.3">
      <c r="A290" t="s">
        <v>20</v>
      </c>
      <c r="B290">
        <v>131</v>
      </c>
      <c r="G290" t="s">
        <v>14</v>
      </c>
      <c r="H290">
        <v>831</v>
      </c>
    </row>
    <row r="291" spans="1:8" x14ac:dyDescent="0.3">
      <c r="A291" t="s">
        <v>20</v>
      </c>
      <c r="B291">
        <v>239</v>
      </c>
      <c r="G291" t="s">
        <v>14</v>
      </c>
      <c r="H291">
        <v>859</v>
      </c>
    </row>
    <row r="292" spans="1:8" x14ac:dyDescent="0.3">
      <c r="A292" t="s">
        <v>20</v>
      </c>
      <c r="B292">
        <v>78</v>
      </c>
      <c r="G292" t="s">
        <v>14</v>
      </c>
      <c r="H292">
        <v>45</v>
      </c>
    </row>
    <row r="293" spans="1:8" x14ac:dyDescent="0.3">
      <c r="A293" t="s">
        <v>20</v>
      </c>
      <c r="B293">
        <v>1773</v>
      </c>
      <c r="G293" t="s">
        <v>14</v>
      </c>
      <c r="H293">
        <v>6</v>
      </c>
    </row>
    <row r="294" spans="1:8" x14ac:dyDescent="0.3">
      <c r="A294" t="s">
        <v>20</v>
      </c>
      <c r="B294">
        <v>32</v>
      </c>
      <c r="G294" t="s">
        <v>14</v>
      </c>
      <c r="H294">
        <v>7</v>
      </c>
    </row>
    <row r="295" spans="1:8" x14ac:dyDescent="0.3">
      <c r="A295" t="s">
        <v>20</v>
      </c>
      <c r="B295">
        <v>369</v>
      </c>
      <c r="G295" t="s">
        <v>14</v>
      </c>
      <c r="H295">
        <v>31</v>
      </c>
    </row>
    <row r="296" spans="1:8" x14ac:dyDescent="0.3">
      <c r="A296" t="s">
        <v>20</v>
      </c>
      <c r="B296">
        <v>89</v>
      </c>
      <c r="G296" t="s">
        <v>14</v>
      </c>
      <c r="H296">
        <v>78</v>
      </c>
    </row>
    <row r="297" spans="1:8" x14ac:dyDescent="0.3">
      <c r="A297" t="s">
        <v>20</v>
      </c>
      <c r="B297">
        <v>147</v>
      </c>
      <c r="G297" t="s">
        <v>14</v>
      </c>
      <c r="H297">
        <v>1225</v>
      </c>
    </row>
    <row r="298" spans="1:8" x14ac:dyDescent="0.3">
      <c r="A298" t="s">
        <v>20</v>
      </c>
      <c r="B298">
        <v>126</v>
      </c>
      <c r="G298" t="s">
        <v>14</v>
      </c>
      <c r="H298">
        <v>1</v>
      </c>
    </row>
    <row r="299" spans="1:8" x14ac:dyDescent="0.3">
      <c r="A299" t="s">
        <v>20</v>
      </c>
      <c r="B299">
        <v>2218</v>
      </c>
      <c r="G299" t="s">
        <v>14</v>
      </c>
      <c r="H299">
        <v>67</v>
      </c>
    </row>
    <row r="300" spans="1:8" x14ac:dyDescent="0.3">
      <c r="A300" t="s">
        <v>20</v>
      </c>
      <c r="B300">
        <v>202</v>
      </c>
      <c r="G300" t="s">
        <v>14</v>
      </c>
      <c r="H300">
        <v>19</v>
      </c>
    </row>
    <row r="301" spans="1:8" x14ac:dyDescent="0.3">
      <c r="A301" t="s">
        <v>20</v>
      </c>
      <c r="B301">
        <v>140</v>
      </c>
      <c r="G301" t="s">
        <v>14</v>
      </c>
      <c r="H301">
        <v>2108</v>
      </c>
    </row>
    <row r="302" spans="1:8" x14ac:dyDescent="0.3">
      <c r="A302" t="s">
        <v>20</v>
      </c>
      <c r="B302">
        <v>1052</v>
      </c>
      <c r="G302" t="s">
        <v>14</v>
      </c>
      <c r="H302">
        <v>679</v>
      </c>
    </row>
    <row r="303" spans="1:8" x14ac:dyDescent="0.3">
      <c r="A303" t="s">
        <v>20</v>
      </c>
      <c r="B303">
        <v>247</v>
      </c>
      <c r="G303" t="s">
        <v>14</v>
      </c>
      <c r="H303">
        <v>36</v>
      </c>
    </row>
    <row r="304" spans="1:8" x14ac:dyDescent="0.3">
      <c r="A304" t="s">
        <v>20</v>
      </c>
      <c r="B304">
        <v>84</v>
      </c>
      <c r="G304" t="s">
        <v>14</v>
      </c>
      <c r="H304">
        <v>47</v>
      </c>
    </row>
    <row r="305" spans="1:8" x14ac:dyDescent="0.3">
      <c r="A305" t="s">
        <v>20</v>
      </c>
      <c r="B305">
        <v>88</v>
      </c>
      <c r="G305" t="s">
        <v>14</v>
      </c>
      <c r="H305">
        <v>70</v>
      </c>
    </row>
    <row r="306" spans="1:8" x14ac:dyDescent="0.3">
      <c r="A306" t="s">
        <v>20</v>
      </c>
      <c r="B306">
        <v>156</v>
      </c>
      <c r="G306" t="s">
        <v>14</v>
      </c>
      <c r="H306">
        <v>154</v>
      </c>
    </row>
    <row r="307" spans="1:8" x14ac:dyDescent="0.3">
      <c r="A307" t="s">
        <v>20</v>
      </c>
      <c r="B307">
        <v>2985</v>
      </c>
      <c r="G307" t="s">
        <v>14</v>
      </c>
      <c r="H307">
        <v>22</v>
      </c>
    </row>
    <row r="308" spans="1:8" x14ac:dyDescent="0.3">
      <c r="A308" t="s">
        <v>20</v>
      </c>
      <c r="B308">
        <v>762</v>
      </c>
      <c r="G308" t="s">
        <v>14</v>
      </c>
      <c r="H308">
        <v>1758</v>
      </c>
    </row>
    <row r="309" spans="1:8" x14ac:dyDescent="0.3">
      <c r="A309" t="s">
        <v>20</v>
      </c>
      <c r="B309">
        <v>554</v>
      </c>
      <c r="G309" t="s">
        <v>14</v>
      </c>
      <c r="H309">
        <v>94</v>
      </c>
    </row>
    <row r="310" spans="1:8" x14ac:dyDescent="0.3">
      <c r="A310" t="s">
        <v>20</v>
      </c>
      <c r="B310">
        <v>135</v>
      </c>
      <c r="G310" t="s">
        <v>14</v>
      </c>
      <c r="H310">
        <v>33</v>
      </c>
    </row>
    <row r="311" spans="1:8" x14ac:dyDescent="0.3">
      <c r="A311" t="s">
        <v>20</v>
      </c>
      <c r="B311">
        <v>122</v>
      </c>
      <c r="G311" t="s">
        <v>14</v>
      </c>
      <c r="H311">
        <v>1</v>
      </c>
    </row>
    <row r="312" spans="1:8" x14ac:dyDescent="0.3">
      <c r="A312" t="s">
        <v>20</v>
      </c>
      <c r="B312">
        <v>221</v>
      </c>
      <c r="G312" t="s">
        <v>14</v>
      </c>
      <c r="H312">
        <v>31</v>
      </c>
    </row>
    <row r="313" spans="1:8" x14ac:dyDescent="0.3">
      <c r="A313" t="s">
        <v>20</v>
      </c>
      <c r="B313">
        <v>126</v>
      </c>
      <c r="G313" t="s">
        <v>14</v>
      </c>
      <c r="H313">
        <v>35</v>
      </c>
    </row>
    <row r="314" spans="1:8" x14ac:dyDescent="0.3">
      <c r="A314" t="s">
        <v>20</v>
      </c>
      <c r="B314">
        <v>1022</v>
      </c>
      <c r="G314" t="s">
        <v>14</v>
      </c>
      <c r="H314">
        <v>63</v>
      </c>
    </row>
    <row r="315" spans="1:8" x14ac:dyDescent="0.3">
      <c r="A315" t="s">
        <v>20</v>
      </c>
      <c r="B315">
        <v>3177</v>
      </c>
      <c r="G315" t="s">
        <v>14</v>
      </c>
      <c r="H315">
        <v>526</v>
      </c>
    </row>
    <row r="316" spans="1:8" x14ac:dyDescent="0.3">
      <c r="A316" t="s">
        <v>20</v>
      </c>
      <c r="B316">
        <v>198</v>
      </c>
      <c r="G316" t="s">
        <v>14</v>
      </c>
      <c r="H316">
        <v>121</v>
      </c>
    </row>
    <row r="317" spans="1:8" x14ac:dyDescent="0.3">
      <c r="A317" t="s">
        <v>20</v>
      </c>
      <c r="B317">
        <v>85</v>
      </c>
      <c r="G317" t="s">
        <v>14</v>
      </c>
      <c r="H317">
        <v>67</v>
      </c>
    </row>
    <row r="318" spans="1:8" x14ac:dyDescent="0.3">
      <c r="A318" t="s">
        <v>20</v>
      </c>
      <c r="B318">
        <v>3596</v>
      </c>
      <c r="G318" t="s">
        <v>14</v>
      </c>
      <c r="H318">
        <v>57</v>
      </c>
    </row>
    <row r="319" spans="1:8" x14ac:dyDescent="0.3">
      <c r="A319" t="s">
        <v>20</v>
      </c>
      <c r="B319">
        <v>244</v>
      </c>
      <c r="G319" t="s">
        <v>14</v>
      </c>
      <c r="H319">
        <v>1229</v>
      </c>
    </row>
    <row r="320" spans="1:8" x14ac:dyDescent="0.3">
      <c r="A320" t="s">
        <v>20</v>
      </c>
      <c r="B320">
        <v>5180</v>
      </c>
      <c r="G320" t="s">
        <v>14</v>
      </c>
      <c r="H320">
        <v>12</v>
      </c>
    </row>
    <row r="321" spans="1:8" x14ac:dyDescent="0.3">
      <c r="A321" t="s">
        <v>20</v>
      </c>
      <c r="B321">
        <v>589</v>
      </c>
      <c r="G321" t="s">
        <v>14</v>
      </c>
      <c r="H321">
        <v>452</v>
      </c>
    </row>
    <row r="322" spans="1:8" x14ac:dyDescent="0.3">
      <c r="A322" t="s">
        <v>20</v>
      </c>
      <c r="B322">
        <v>2725</v>
      </c>
      <c r="G322" t="s">
        <v>14</v>
      </c>
      <c r="H322">
        <v>1886</v>
      </c>
    </row>
    <row r="323" spans="1:8" x14ac:dyDescent="0.3">
      <c r="A323" t="s">
        <v>20</v>
      </c>
      <c r="B323">
        <v>300</v>
      </c>
      <c r="G323" t="s">
        <v>14</v>
      </c>
      <c r="H323">
        <v>1825</v>
      </c>
    </row>
    <row r="324" spans="1:8" x14ac:dyDescent="0.3">
      <c r="A324" t="s">
        <v>20</v>
      </c>
      <c r="B324">
        <v>144</v>
      </c>
      <c r="G324" t="s">
        <v>14</v>
      </c>
      <c r="H324">
        <v>31</v>
      </c>
    </row>
    <row r="325" spans="1:8" x14ac:dyDescent="0.3">
      <c r="A325" t="s">
        <v>20</v>
      </c>
      <c r="B325">
        <v>87</v>
      </c>
      <c r="G325" t="s">
        <v>14</v>
      </c>
      <c r="H325">
        <v>107</v>
      </c>
    </row>
    <row r="326" spans="1:8" x14ac:dyDescent="0.3">
      <c r="A326" t="s">
        <v>20</v>
      </c>
      <c r="B326">
        <v>3116</v>
      </c>
      <c r="G326" t="s">
        <v>14</v>
      </c>
      <c r="H326">
        <v>27</v>
      </c>
    </row>
    <row r="327" spans="1:8" x14ac:dyDescent="0.3">
      <c r="A327" t="s">
        <v>20</v>
      </c>
      <c r="B327">
        <v>909</v>
      </c>
      <c r="G327" t="s">
        <v>14</v>
      </c>
      <c r="H327">
        <v>1221</v>
      </c>
    </row>
    <row r="328" spans="1:8" x14ac:dyDescent="0.3">
      <c r="A328" t="s">
        <v>20</v>
      </c>
      <c r="B328">
        <v>1613</v>
      </c>
      <c r="G328" t="s">
        <v>14</v>
      </c>
      <c r="H328">
        <v>1</v>
      </c>
    </row>
    <row r="329" spans="1:8" x14ac:dyDescent="0.3">
      <c r="A329" t="s">
        <v>20</v>
      </c>
      <c r="B329">
        <v>136</v>
      </c>
      <c r="G329" t="s">
        <v>14</v>
      </c>
      <c r="H329">
        <v>16</v>
      </c>
    </row>
    <row r="330" spans="1:8" x14ac:dyDescent="0.3">
      <c r="A330" t="s">
        <v>20</v>
      </c>
      <c r="B330">
        <v>130</v>
      </c>
      <c r="G330" t="s">
        <v>14</v>
      </c>
      <c r="H330">
        <v>41</v>
      </c>
    </row>
    <row r="331" spans="1:8" x14ac:dyDescent="0.3">
      <c r="A331" t="s">
        <v>20</v>
      </c>
      <c r="B331">
        <v>102</v>
      </c>
      <c r="G331" t="s">
        <v>14</v>
      </c>
      <c r="H331">
        <v>523</v>
      </c>
    </row>
    <row r="332" spans="1:8" x14ac:dyDescent="0.3">
      <c r="A332" t="s">
        <v>20</v>
      </c>
      <c r="B332">
        <v>4006</v>
      </c>
      <c r="G332" t="s">
        <v>14</v>
      </c>
      <c r="H332">
        <v>141</v>
      </c>
    </row>
    <row r="333" spans="1:8" x14ac:dyDescent="0.3">
      <c r="A333" t="s">
        <v>20</v>
      </c>
      <c r="B333">
        <v>1629</v>
      </c>
      <c r="G333" t="s">
        <v>14</v>
      </c>
      <c r="H333">
        <v>52</v>
      </c>
    </row>
    <row r="334" spans="1:8" x14ac:dyDescent="0.3">
      <c r="A334" t="s">
        <v>20</v>
      </c>
      <c r="B334">
        <v>2188</v>
      </c>
      <c r="G334" t="s">
        <v>14</v>
      </c>
      <c r="H334">
        <v>225</v>
      </c>
    </row>
    <row r="335" spans="1:8" x14ac:dyDescent="0.3">
      <c r="A335" t="s">
        <v>20</v>
      </c>
      <c r="B335">
        <v>2409</v>
      </c>
      <c r="G335" t="s">
        <v>14</v>
      </c>
      <c r="H335">
        <v>38</v>
      </c>
    </row>
    <row r="336" spans="1:8" x14ac:dyDescent="0.3">
      <c r="A336" t="s">
        <v>20</v>
      </c>
      <c r="B336">
        <v>194</v>
      </c>
      <c r="G336" t="s">
        <v>14</v>
      </c>
      <c r="H336">
        <v>15</v>
      </c>
    </row>
    <row r="337" spans="1:8" x14ac:dyDescent="0.3">
      <c r="A337" t="s">
        <v>20</v>
      </c>
      <c r="B337">
        <v>1140</v>
      </c>
      <c r="G337" t="s">
        <v>14</v>
      </c>
      <c r="H337">
        <v>37</v>
      </c>
    </row>
    <row r="338" spans="1:8" x14ac:dyDescent="0.3">
      <c r="A338" t="s">
        <v>20</v>
      </c>
      <c r="B338">
        <v>102</v>
      </c>
      <c r="G338" t="s">
        <v>14</v>
      </c>
      <c r="H338">
        <v>112</v>
      </c>
    </row>
    <row r="339" spans="1:8" x14ac:dyDescent="0.3">
      <c r="A339" t="s">
        <v>20</v>
      </c>
      <c r="B339">
        <v>2857</v>
      </c>
      <c r="G339" t="s">
        <v>14</v>
      </c>
      <c r="H339">
        <v>21</v>
      </c>
    </row>
    <row r="340" spans="1:8" x14ac:dyDescent="0.3">
      <c r="A340" t="s">
        <v>20</v>
      </c>
      <c r="B340">
        <v>107</v>
      </c>
      <c r="G340" t="s">
        <v>14</v>
      </c>
      <c r="H340">
        <v>67</v>
      </c>
    </row>
    <row r="341" spans="1:8" x14ac:dyDescent="0.3">
      <c r="A341" t="s">
        <v>20</v>
      </c>
      <c r="B341">
        <v>160</v>
      </c>
      <c r="G341" t="s">
        <v>14</v>
      </c>
      <c r="H341">
        <v>78</v>
      </c>
    </row>
    <row r="342" spans="1:8" x14ac:dyDescent="0.3">
      <c r="A342" t="s">
        <v>20</v>
      </c>
      <c r="B342">
        <v>2230</v>
      </c>
      <c r="G342" t="s">
        <v>14</v>
      </c>
      <c r="H342">
        <v>67</v>
      </c>
    </row>
    <row r="343" spans="1:8" x14ac:dyDescent="0.3">
      <c r="A343" t="s">
        <v>20</v>
      </c>
      <c r="B343">
        <v>316</v>
      </c>
      <c r="G343" t="s">
        <v>14</v>
      </c>
      <c r="H343">
        <v>263</v>
      </c>
    </row>
    <row r="344" spans="1:8" x14ac:dyDescent="0.3">
      <c r="A344" t="s">
        <v>20</v>
      </c>
      <c r="B344">
        <v>117</v>
      </c>
      <c r="G344" t="s">
        <v>14</v>
      </c>
      <c r="H344">
        <v>1691</v>
      </c>
    </row>
    <row r="345" spans="1:8" x14ac:dyDescent="0.3">
      <c r="A345" t="s">
        <v>20</v>
      </c>
      <c r="B345">
        <v>6406</v>
      </c>
      <c r="G345" t="s">
        <v>14</v>
      </c>
      <c r="H345">
        <v>181</v>
      </c>
    </row>
    <row r="346" spans="1:8" x14ac:dyDescent="0.3">
      <c r="A346" t="s">
        <v>20</v>
      </c>
      <c r="B346">
        <v>192</v>
      </c>
      <c r="G346" t="s">
        <v>14</v>
      </c>
      <c r="H346">
        <v>13</v>
      </c>
    </row>
    <row r="347" spans="1:8" x14ac:dyDescent="0.3">
      <c r="A347" t="s">
        <v>20</v>
      </c>
      <c r="B347">
        <v>26</v>
      </c>
      <c r="G347" t="s">
        <v>14</v>
      </c>
      <c r="H347">
        <v>1</v>
      </c>
    </row>
    <row r="348" spans="1:8" x14ac:dyDescent="0.3">
      <c r="A348" t="s">
        <v>20</v>
      </c>
      <c r="B348">
        <v>723</v>
      </c>
      <c r="G348" t="s">
        <v>14</v>
      </c>
      <c r="H348">
        <v>21</v>
      </c>
    </row>
    <row r="349" spans="1:8" x14ac:dyDescent="0.3">
      <c r="A349" t="s">
        <v>20</v>
      </c>
      <c r="B349">
        <v>170</v>
      </c>
      <c r="G349" t="s">
        <v>14</v>
      </c>
      <c r="H349">
        <v>830</v>
      </c>
    </row>
    <row r="350" spans="1:8" x14ac:dyDescent="0.3">
      <c r="A350" t="s">
        <v>20</v>
      </c>
      <c r="B350">
        <v>238</v>
      </c>
      <c r="G350" t="s">
        <v>14</v>
      </c>
      <c r="H350">
        <v>130</v>
      </c>
    </row>
    <row r="351" spans="1:8" x14ac:dyDescent="0.3">
      <c r="A351" t="s">
        <v>20</v>
      </c>
      <c r="B351">
        <v>55</v>
      </c>
      <c r="G351" t="s">
        <v>14</v>
      </c>
      <c r="H351">
        <v>55</v>
      </c>
    </row>
    <row r="352" spans="1:8" x14ac:dyDescent="0.3">
      <c r="A352" t="s">
        <v>20</v>
      </c>
      <c r="B352">
        <v>128</v>
      </c>
      <c r="G352" t="s">
        <v>14</v>
      </c>
      <c r="H352">
        <v>114</v>
      </c>
    </row>
    <row r="353" spans="1:8" x14ac:dyDescent="0.3">
      <c r="A353" t="s">
        <v>20</v>
      </c>
      <c r="B353">
        <v>2144</v>
      </c>
      <c r="G353" t="s">
        <v>14</v>
      </c>
      <c r="H353">
        <v>594</v>
      </c>
    </row>
    <row r="354" spans="1:8" x14ac:dyDescent="0.3">
      <c r="A354" t="s">
        <v>20</v>
      </c>
      <c r="B354">
        <v>2693</v>
      </c>
      <c r="G354" t="s">
        <v>14</v>
      </c>
      <c r="H354">
        <v>24</v>
      </c>
    </row>
    <row r="355" spans="1:8" x14ac:dyDescent="0.3">
      <c r="A355" t="s">
        <v>20</v>
      </c>
      <c r="B355">
        <v>432</v>
      </c>
      <c r="G355" t="s">
        <v>14</v>
      </c>
      <c r="H355">
        <v>252</v>
      </c>
    </row>
    <row r="356" spans="1:8" x14ac:dyDescent="0.3">
      <c r="A356" t="s">
        <v>20</v>
      </c>
      <c r="B356">
        <v>189</v>
      </c>
      <c r="G356" t="s">
        <v>14</v>
      </c>
      <c r="H356">
        <v>67</v>
      </c>
    </row>
    <row r="357" spans="1:8" x14ac:dyDescent="0.3">
      <c r="A357" t="s">
        <v>20</v>
      </c>
      <c r="B357">
        <v>154</v>
      </c>
      <c r="G357" t="s">
        <v>14</v>
      </c>
      <c r="H357">
        <v>742</v>
      </c>
    </row>
    <row r="358" spans="1:8" x14ac:dyDescent="0.3">
      <c r="A358" t="s">
        <v>20</v>
      </c>
      <c r="B358">
        <v>96</v>
      </c>
      <c r="G358" t="s">
        <v>14</v>
      </c>
      <c r="H358">
        <v>75</v>
      </c>
    </row>
    <row r="359" spans="1:8" x14ac:dyDescent="0.3">
      <c r="A359" t="s">
        <v>20</v>
      </c>
      <c r="B359">
        <v>3063</v>
      </c>
      <c r="G359" t="s">
        <v>14</v>
      </c>
      <c r="H359">
        <v>4405</v>
      </c>
    </row>
    <row r="360" spans="1:8" x14ac:dyDescent="0.3">
      <c r="A360" t="s">
        <v>20</v>
      </c>
      <c r="B360">
        <v>2266</v>
      </c>
      <c r="G360" t="s">
        <v>14</v>
      </c>
      <c r="H360">
        <v>92</v>
      </c>
    </row>
    <row r="361" spans="1:8" x14ac:dyDescent="0.3">
      <c r="A361" t="s">
        <v>20</v>
      </c>
      <c r="B361">
        <v>194</v>
      </c>
      <c r="G361" t="s">
        <v>14</v>
      </c>
      <c r="H361">
        <v>64</v>
      </c>
    </row>
    <row r="362" spans="1:8" x14ac:dyDescent="0.3">
      <c r="A362" t="s">
        <v>20</v>
      </c>
      <c r="B362">
        <v>129</v>
      </c>
      <c r="G362" t="s">
        <v>14</v>
      </c>
      <c r="H362">
        <v>64</v>
      </c>
    </row>
    <row r="363" spans="1:8" x14ac:dyDescent="0.3">
      <c r="A363" t="s">
        <v>20</v>
      </c>
      <c r="B363">
        <v>375</v>
      </c>
      <c r="G363" t="s">
        <v>14</v>
      </c>
      <c r="H363">
        <v>842</v>
      </c>
    </row>
    <row r="364" spans="1:8" x14ac:dyDescent="0.3">
      <c r="A364" t="s">
        <v>20</v>
      </c>
      <c r="B364">
        <v>409</v>
      </c>
      <c r="G364" t="s">
        <v>14</v>
      </c>
      <c r="H364">
        <v>112</v>
      </c>
    </row>
    <row r="365" spans="1:8" x14ac:dyDescent="0.3">
      <c r="A365" t="s">
        <v>20</v>
      </c>
      <c r="B365">
        <v>234</v>
      </c>
      <c r="G365" t="s">
        <v>14</v>
      </c>
      <c r="H365">
        <v>374</v>
      </c>
    </row>
    <row r="366" spans="1:8" x14ac:dyDescent="0.3">
      <c r="A366" t="s">
        <v>20</v>
      </c>
      <c r="B366">
        <v>3016</v>
      </c>
    </row>
    <row r="367" spans="1:8" x14ac:dyDescent="0.3">
      <c r="A367" t="s">
        <v>20</v>
      </c>
      <c r="B367">
        <v>264</v>
      </c>
    </row>
    <row r="368" spans="1:8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1:A1048141">
    <cfRule type="cellIs" dxfId="11" priority="5" operator="equal">
      <formula>"live"</formula>
    </cfRule>
    <cfRule type="cellIs" dxfId="10" priority="6" operator="equal">
      <formula>"canceled"</formula>
    </cfRule>
  </conditionalFormatting>
  <conditionalFormatting sqref="A1:A1048142">
    <cfRule type="cellIs" dxfId="9" priority="7" operator="equal">
      <formula>"successful"</formula>
    </cfRule>
    <cfRule type="cellIs" dxfId="8" priority="8" operator="equal">
      <formula>"failed"</formula>
    </cfRule>
  </conditionalFormatting>
  <conditionalFormatting sqref="A1048142">
    <cfRule type="cellIs" dxfId="7" priority="13" operator="equal">
      <formula>"live"</formula>
    </cfRule>
    <cfRule type="cellIs" dxfId="6" priority="14" operator="equal">
      <formula>"canceled"</formula>
    </cfRule>
  </conditionalFormatting>
  <conditionalFormatting sqref="G1:G1047940">
    <cfRule type="cellIs" dxfId="5" priority="1" operator="equal">
      <formula>"live"</formula>
    </cfRule>
    <cfRule type="cellIs" dxfId="4" priority="2" operator="equal">
      <formula>"canceled"</formula>
    </cfRule>
  </conditionalFormatting>
  <conditionalFormatting sqref="G1:G1047941">
    <cfRule type="cellIs" dxfId="3" priority="3" operator="equal">
      <formula>"successful"</formula>
    </cfRule>
    <cfRule type="cellIs" dxfId="2" priority="4" operator="equal">
      <formula>"failed"</formula>
    </cfRule>
  </conditionalFormatting>
  <conditionalFormatting sqref="G1047941">
    <cfRule type="cellIs" dxfId="1" priority="9" operator="equal">
      <formula>"live"</formula>
    </cfRule>
    <cfRule type="cellIs" dxfId="0" priority="10" operator="equal">
      <formula>"canceled"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FBEC69-3314-431A-9624-493DEC0DB0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Table-Category</vt:lpstr>
      <vt:lpstr>Pivot Table- Sub Category</vt:lpstr>
      <vt:lpstr>Pivot Table-Outcome</vt:lpstr>
      <vt:lpstr>Countifs</vt:lpstr>
      <vt:lpstr>Summary Statistics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Tiffany La Mar</cp:lastModifiedBy>
  <dcterms:created xsi:type="dcterms:W3CDTF">2021-09-29T18:52:28Z</dcterms:created>
  <dcterms:modified xsi:type="dcterms:W3CDTF">2023-12-21T23:13:26Z</dcterms:modified>
</cp:coreProperties>
</file>