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96289482-BE57-4D14-8D83-7A7F5EC0A82B}" xr6:coauthVersionLast="47" xr6:coauthVersionMax="47" xr10:uidLastSave="{00000000-0000-0000-0000-000000000000}"/>
  <bookViews>
    <workbookView xWindow="240" yWindow="105" windowWidth="14805" windowHeight="8010" firstSheet="11" activeTab="11" xr2:uid="{00000000-000D-0000-FFFF-FFFF00000000}"/>
  </bookViews>
  <sheets>
    <sheet name="PROBLEMA N1" sheetId="1" r:id="rId1"/>
    <sheet name="PROBLEMA N2" sheetId="2" r:id="rId2"/>
    <sheet name="PROBLEMA N3" sheetId="3" r:id="rId3"/>
    <sheet name="PROBLEMA N4" sheetId="4" r:id="rId4"/>
    <sheet name="PROBLEMA N5" sheetId="5" r:id="rId5"/>
    <sheet name="PROBLEMA N6" sheetId="6" r:id="rId6"/>
    <sheet name="PROBLEMA N7" sheetId="7" r:id="rId7"/>
    <sheet name="PROBLEMA N8" sheetId="8" r:id="rId8"/>
    <sheet name="PROBLEMA N9" sheetId="9" r:id="rId9"/>
    <sheet name="PROBLEMA N10" sheetId="10" r:id="rId10"/>
    <sheet name="PROBLEMA N11" sheetId="11" r:id="rId11"/>
    <sheet name="PROBLEMA N12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D10" i="12"/>
  <c r="D8" i="12"/>
  <c r="D6" i="12"/>
  <c r="D4" i="12"/>
  <c r="B11" i="12"/>
  <c r="D5" i="12"/>
  <c r="D3" i="12"/>
  <c r="B6" i="12"/>
  <c r="B4" i="12"/>
  <c r="C5" i="12"/>
  <c r="C8" i="12" s="1"/>
  <c r="C10" i="12" s="1"/>
  <c r="C12" i="12" s="1"/>
  <c r="B9" i="11"/>
  <c r="C5" i="11"/>
  <c r="C8" i="11" s="1"/>
  <c r="C5" i="10"/>
  <c r="C8" i="10" s="1"/>
  <c r="C5" i="9"/>
  <c r="C8" i="9" s="1"/>
  <c r="C10" i="9" s="1"/>
  <c r="C12" i="9" s="1"/>
  <c r="C14" i="9" s="1"/>
  <c r="C16" i="9" s="1"/>
  <c r="C16" i="8"/>
  <c r="C14" i="8"/>
  <c r="C12" i="8"/>
  <c r="C10" i="8"/>
  <c r="C8" i="8"/>
  <c r="C5" i="8"/>
  <c r="C5" i="7"/>
  <c r="C8" i="7" s="1"/>
  <c r="C10" i="7" s="1"/>
  <c r="C12" i="7" s="1"/>
  <c r="C12" i="6"/>
  <c r="C10" i="6"/>
  <c r="C8" i="6"/>
  <c r="C5" i="6"/>
  <c r="C8" i="4"/>
  <c r="B6" i="4"/>
  <c r="B7" i="4"/>
  <c r="C5" i="4"/>
  <c r="C5" i="3"/>
  <c r="C6" i="3" s="1"/>
  <c r="C5" i="2"/>
  <c r="C4" i="2"/>
  <c r="B6" i="2"/>
  <c r="C6" i="2"/>
  <c r="C5" i="1"/>
  <c r="C4" i="1"/>
  <c r="C6" i="1"/>
  <c r="B6" i="1"/>
  <c r="C10" i="11" l="1"/>
  <c r="B11" i="11" l="1"/>
  <c r="C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tc={A5834429-AAC1-4310-9087-FE5A22DEFB7C}</author>
    <author>tc={0E8AF4C4-43EF-4D59-AD65-C5EA984E29AA}</author>
  </authors>
  <commentList>
    <comment ref="C4" authorId="0" shapeId="0" xr:uid="{A5834429-AAC1-4310-9087-FE5A22DEFB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 UTILIDADES DESPUES DE IMPUESTOS AUMENTARON UN 20%
</t>
      </text>
    </comment>
    <comment ref="C5" authorId="1" shapeId="0" xr:uid="{0E8AF4C4-43EF-4D59-AD65-C5EA984E29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 ACCIONES EN CIRCULACION EMITIO 25.000 NUEVAS ACCIONES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tc={6ADAF21A-4FB6-45BD-8AF1-FA7A5577A8E7}</author>
    <author>tc={7859451C-3753-47A7-ADA8-B83FFCA24E4A}</author>
  </authors>
  <commentList>
    <comment ref="C4" authorId="0" shapeId="0" xr:uid="{6ADAF21A-4FB6-45BD-8AF1-FA7A5577A8E7}">
      <text>
        <t>[Threaded comment]
Your version of Excel allows you to read this threaded comment; however, any edits to it will get removed if the file is opened in a newer version of Excel. Learn more: https://go.microsoft.com/fwlink/?linkid=870924
Comment:
    LA EMPRESAS BETTIS BUS COMPANY AUMENTO 25% SUS UTILIDADES DESPUES DE IMPUESTOS</t>
      </text>
    </comment>
    <comment ref="C5" authorId="1" shapeId="0" xr:uid="{7859451C-3753-47A7-ADA8-B83FFCA24E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 EMPRESA BETTIS BUS COMPANY EN EL AÑO 2010 EMITIO 40000 ACCIONES NUEVAS
</t>
      </text>
    </comment>
  </commentList>
</comments>
</file>

<file path=xl/sharedStrings.xml><?xml version="1.0" encoding="utf-8"?>
<sst xmlns="http://schemas.openxmlformats.org/spreadsheetml/2006/main" count="129" uniqueCount="33">
  <si>
    <t>FRANTIC FAST FOODS</t>
  </si>
  <si>
    <t>AÑO 2009 - 2010</t>
  </si>
  <si>
    <t>UTILIDADES DESPUES DE IMPUESTOS</t>
  </si>
  <si>
    <t>ACCIONES EN CIRCULACION</t>
  </si>
  <si>
    <t>UTILIDADES POR ACCION</t>
  </si>
  <si>
    <t>BETTIS BUS COMPANY</t>
  </si>
  <si>
    <t>HILLARY SWARK CLOTHIES</t>
  </si>
  <si>
    <t>ESTADO DE RESULTADOS</t>
  </si>
  <si>
    <t>VENTAS</t>
  </si>
  <si>
    <t>COSTOS DE VENTAS</t>
  </si>
  <si>
    <t>UTILIDAD BRUTA</t>
  </si>
  <si>
    <t>DESEMPEÑO DE LA EMPRESA</t>
  </si>
  <si>
    <t>A-ROD FISHING SUPPLIES</t>
  </si>
  <si>
    <t>DEPRECIACION</t>
  </si>
  <si>
    <t>GASTOS DE VENTAS Y ADMINISTRATIVOS</t>
  </si>
  <si>
    <t>UTILIDAD OPERATIVA</t>
  </si>
  <si>
    <t>EMPRESA</t>
  </si>
  <si>
    <t>GASTOS DE DEPRECIACION</t>
  </si>
  <si>
    <t>UTILIDAD DE OPERACION</t>
  </si>
  <si>
    <t>GASTOS DE INTERESES</t>
  </si>
  <si>
    <t>UTILIDADES ANTES DE IMPUESTOS</t>
  </si>
  <si>
    <t>IMPUESTOS</t>
  </si>
  <si>
    <t>DIVIDENDOS DE ACCIONES PREFERENTES</t>
  </si>
  <si>
    <t xml:space="preserve">UTILIDADES DISPONIBLES PARA LOS ACCIONISTAS COMUNES </t>
  </si>
  <si>
    <t>UTILIDAD POR ACCION</t>
  </si>
  <si>
    <t>DENTAL DRILLING COMPANY</t>
  </si>
  <si>
    <t>JONAS BROTHERS COUGH</t>
  </si>
  <si>
    <t>VIRGINIA SLIM WEAR.</t>
  </si>
  <si>
    <t>ATM CARDS,INC.</t>
  </si>
  <si>
    <t>PRICISION SYSTEMS</t>
  </si>
  <si>
    <t>STEIN BOOKS, INC</t>
  </si>
  <si>
    <t>LEMON AUTO WHOLESALERS</t>
  </si>
  <si>
    <t>Sugerencia Señora 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</si>
</sst>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562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43" fontId="3" fillId="4" borderId="1" xfId="0" applyNumberFormat="1" applyFont="1" applyFill="1" applyBorder="1"/>
    <xf numFmtId="43" fontId="1" fillId="5" borderId="1" xfId="0" applyNumberFormat="1" applyFont="1" applyFill="1" applyBorder="1"/>
    <xf numFmtId="43" fontId="3" fillId="4" borderId="2" xfId="0" applyNumberFormat="1" applyFont="1" applyFill="1" applyBorder="1"/>
    <xf numFmtId="43" fontId="1" fillId="5" borderId="2" xfId="0" applyNumberFormat="1" applyFont="1" applyFill="1" applyBorder="1"/>
    <xf numFmtId="43" fontId="0" fillId="0" borderId="1" xfId="0" applyNumberFormat="1" applyBorder="1"/>
    <xf numFmtId="43" fontId="1" fillId="3" borderId="1" xfId="0" applyNumberFormat="1" applyFont="1" applyFill="1" applyBorder="1"/>
    <xf numFmtId="43" fontId="0" fillId="0" borderId="0" xfId="0" applyNumberFormat="1"/>
    <xf numFmtId="43" fontId="1" fillId="2" borderId="0" xfId="0" applyNumberFormat="1" applyFont="1" applyFill="1"/>
    <xf numFmtId="43" fontId="1" fillId="3" borderId="0" xfId="0" applyNumberFormat="1" applyFont="1" applyFill="1"/>
    <xf numFmtId="43" fontId="3" fillId="4" borderId="4" xfId="0" applyNumberFormat="1" applyFont="1" applyFill="1" applyBorder="1"/>
    <xf numFmtId="43" fontId="1" fillId="5" borderId="4" xfId="0" applyNumberFormat="1" applyFont="1" applyFill="1" applyBorder="1"/>
    <xf numFmtId="43" fontId="2" fillId="0" borderId="1" xfId="0" applyNumberFormat="1" applyFont="1" applyBorder="1"/>
    <xf numFmtId="0" fontId="0" fillId="0" borderId="3" xfId="0" applyBorder="1"/>
    <xf numFmtId="0" fontId="0" fillId="0" borderId="1" xfId="0" applyBorder="1"/>
    <xf numFmtId="43" fontId="0" fillId="0" borderId="5" xfId="0" applyNumberFormat="1" applyBorder="1"/>
    <xf numFmtId="0" fontId="0" fillId="0" borderId="0" xfId="0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odi Contreras" id="{E4FE4132-A820-44F1-9203-9A0B38549BB3}" userId="S::arcontreras@bgeneral.com::cf71d6d7-3b3b-41cd-b50d-d8bf73405d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26T16:13:55.16" personId="{E4FE4132-A820-44F1-9203-9A0B38549BB3}" id="{A5834429-AAC1-4310-9087-FE5A22DEFB7C}">
    <text xml:space="preserve">LAS UTILIDADES DESPUES DE IMPUESTOS AUMENTARON UN 20%
</text>
  </threadedComment>
  <threadedComment ref="C5" dT="2023-05-26T16:48:00.07" personId="{E4FE4132-A820-44F1-9203-9A0B38549BB3}" id="{0E8AF4C4-43EF-4D59-AD65-C5EA984E29AA}">
    <text xml:space="preserve">LAS ACCIONES EN CIRCULACION EMITIO 25.000 NUEVAS ACCIONES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3-05-26T19:13:28.22" personId="{E4FE4132-A820-44F1-9203-9A0B38549BB3}" id="{6ADAF21A-4FB6-45BD-8AF1-FA7A5577A8E7}">
    <text>LA EMPRESAS BETTIS BUS COMPANY AUMENTO 25% SUS UTILIDADES DESPUES DE IMPUESTOS</text>
  </threadedComment>
  <threadedComment ref="C5" dT="2023-05-26T19:13:59.40" personId="{E4FE4132-A820-44F1-9203-9A0B38549BB3}" id="{7859451C-3753-47A7-ADA8-B83FFCA24E4A}">
    <text xml:space="preserve">LA EMPRESA BETTIS BUS COMPANY EN EL AÑO 2010 EMITIO 40000 ACCIONES NUEVAS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G7" sqref="G7"/>
    </sheetView>
  </sheetViews>
  <sheetFormatPr defaultRowHeight="15"/>
  <cols>
    <col min="1" max="1" width="32.5703125" customWidth="1"/>
    <col min="2" max="2" width="11.5703125" customWidth="1"/>
    <col min="3" max="3" width="11.85546875" bestFit="1" customWidth="1"/>
  </cols>
  <sheetData>
    <row r="1" spans="1:3">
      <c r="A1" s="10" t="s">
        <v>0</v>
      </c>
      <c r="B1" s="10"/>
      <c r="C1" s="10"/>
    </row>
    <row r="2" spans="1:3">
      <c r="A2" s="10" t="s">
        <v>1</v>
      </c>
      <c r="B2" s="10"/>
      <c r="C2" s="10"/>
    </row>
    <row r="3" spans="1:3">
      <c r="A3" s="10"/>
      <c r="B3" s="10">
        <v>2009</v>
      </c>
      <c r="C3" s="10">
        <v>2010</v>
      </c>
    </row>
    <row r="4" spans="1:3">
      <c r="A4" s="10" t="s">
        <v>2</v>
      </c>
      <c r="B4" s="10">
        <v>390000</v>
      </c>
      <c r="C4" s="10">
        <f>B4+(0.2*B4)</f>
        <v>468000</v>
      </c>
    </row>
    <row r="5" spans="1:3">
      <c r="A5" s="10" t="s">
        <v>3</v>
      </c>
      <c r="B5" s="10">
        <v>300000</v>
      </c>
      <c r="C5" s="10">
        <f>B5+25000</f>
        <v>325000</v>
      </c>
    </row>
    <row r="6" spans="1:3">
      <c r="A6" s="10" t="s">
        <v>4</v>
      </c>
      <c r="B6" s="10">
        <f>B4/B5</f>
        <v>1.3</v>
      </c>
      <c r="C6" s="10">
        <f>C4/C5</f>
        <v>1.44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1368-B1EB-4FA4-B786-C91F8CA05E22}">
  <dimension ref="A1:C8"/>
  <sheetViews>
    <sheetView workbookViewId="0">
      <selection activeCell="L20" sqref="L20"/>
    </sheetView>
  </sheetViews>
  <sheetFormatPr defaultRowHeight="15"/>
  <cols>
    <col min="1" max="1" width="39" customWidth="1"/>
    <col min="2" max="2" width="13.5703125" customWidth="1"/>
    <col min="3" max="3" width="12.85546875" customWidth="1"/>
  </cols>
  <sheetData>
    <row r="1" spans="1:3">
      <c r="A1" s="21" t="s">
        <v>29</v>
      </c>
      <c r="B1" s="21"/>
      <c r="C1" s="21"/>
    </row>
    <row r="2" spans="1:3">
      <c r="A2" s="22" t="s">
        <v>7</v>
      </c>
      <c r="B2" s="22"/>
      <c r="C2" s="22"/>
    </row>
    <row r="3" spans="1:3">
      <c r="A3" s="2" t="s">
        <v>8</v>
      </c>
      <c r="B3" s="4">
        <v>800000</v>
      </c>
      <c r="C3" s="4"/>
    </row>
    <row r="4" spans="1:3">
      <c r="A4" s="2" t="s">
        <v>9</v>
      </c>
      <c r="B4" s="4">
        <v>500000</v>
      </c>
      <c r="C4" s="4"/>
    </row>
    <row r="5" spans="1:3">
      <c r="A5" s="2" t="s">
        <v>10</v>
      </c>
      <c r="B5" s="4"/>
      <c r="C5" s="5">
        <f>B3-B4</f>
        <v>300000</v>
      </c>
    </row>
    <row r="6" spans="1:3">
      <c r="A6" s="2" t="s">
        <v>14</v>
      </c>
      <c r="B6" s="4">
        <v>60000</v>
      </c>
      <c r="C6" s="4"/>
    </row>
    <row r="7" spans="1:3">
      <c r="A7" s="2" t="s">
        <v>17</v>
      </c>
      <c r="B7" s="4">
        <v>140000</v>
      </c>
      <c r="C7" s="4"/>
    </row>
    <row r="8" spans="1:3">
      <c r="A8" s="2" t="s">
        <v>18</v>
      </c>
      <c r="B8" s="4"/>
      <c r="C8" s="5">
        <f>C5-(B6+B7)</f>
        <v>100000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D2A6-D145-4FCD-85C3-AFF8056499FF}">
  <dimension ref="A1:C12"/>
  <sheetViews>
    <sheetView workbookViewId="0">
      <selection activeCell="F9" sqref="F9"/>
    </sheetView>
  </sheetViews>
  <sheetFormatPr defaultRowHeight="15"/>
  <cols>
    <col min="1" max="1" width="59.85546875" customWidth="1"/>
    <col min="2" max="2" width="12.28515625" customWidth="1"/>
    <col min="3" max="3" width="16" customWidth="1"/>
  </cols>
  <sheetData>
    <row r="1" spans="1:3">
      <c r="A1" s="21" t="s">
        <v>30</v>
      </c>
      <c r="B1" s="21"/>
      <c r="C1" s="21"/>
    </row>
    <row r="2" spans="1:3">
      <c r="A2" s="22" t="s">
        <v>7</v>
      </c>
      <c r="B2" s="22"/>
      <c r="C2" s="22"/>
    </row>
    <row r="3" spans="1:3">
      <c r="A3" s="2" t="s">
        <v>8</v>
      </c>
      <c r="B3" s="4">
        <v>273000</v>
      </c>
      <c r="C3" s="4"/>
    </row>
    <row r="4" spans="1:3">
      <c r="A4" s="2" t="s">
        <v>9</v>
      </c>
      <c r="B4" s="4">
        <v>210000</v>
      </c>
      <c r="C4" s="4"/>
    </row>
    <row r="5" spans="1:3">
      <c r="A5" s="2" t="s">
        <v>10</v>
      </c>
      <c r="B5" s="4"/>
      <c r="C5" s="5">
        <f>B3-B4</f>
        <v>63000</v>
      </c>
    </row>
    <row r="6" spans="1:3">
      <c r="A6" s="2" t="s">
        <v>14</v>
      </c>
      <c r="B6" s="4">
        <v>12000</v>
      </c>
      <c r="C6" s="4"/>
    </row>
    <row r="7" spans="1:3">
      <c r="A7" s="2" t="s">
        <v>17</v>
      </c>
      <c r="B7" s="4">
        <v>15000</v>
      </c>
      <c r="C7" s="4"/>
    </row>
    <row r="8" spans="1:3">
      <c r="A8" s="2" t="s">
        <v>18</v>
      </c>
      <c r="B8" s="4"/>
      <c r="C8" s="5">
        <f>C5-(B6+B7)</f>
        <v>36000</v>
      </c>
    </row>
    <row r="9" spans="1:3">
      <c r="A9" s="2" t="s">
        <v>19</v>
      </c>
      <c r="B9" s="4">
        <f>100000*0.1</f>
        <v>10000</v>
      </c>
      <c r="C9" s="4"/>
    </row>
    <row r="10" spans="1:3">
      <c r="A10" s="2" t="s">
        <v>20</v>
      </c>
      <c r="B10" s="4"/>
      <c r="C10" s="5">
        <f>C8-B9</f>
        <v>26000</v>
      </c>
    </row>
    <row r="11" spans="1:3">
      <c r="A11" s="2" t="s">
        <v>21</v>
      </c>
      <c r="B11" s="4">
        <f>C10*0.3</f>
        <v>7800</v>
      </c>
      <c r="C11" s="4"/>
    </row>
    <row r="12" spans="1:3">
      <c r="A12" s="2" t="s">
        <v>2</v>
      </c>
      <c r="B12" s="4"/>
      <c r="C12" s="5">
        <f>C10-B11</f>
        <v>18200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4B80-1E77-44CD-AACB-2B4BE27DC3F7}">
  <dimension ref="A1:D13"/>
  <sheetViews>
    <sheetView tabSelected="1" workbookViewId="0">
      <selection activeCell="D13" sqref="D13"/>
    </sheetView>
  </sheetViews>
  <sheetFormatPr defaultColWidth="9.140625" defaultRowHeight="15"/>
  <cols>
    <col min="1" max="1" width="48.42578125" customWidth="1"/>
    <col min="2" max="2" width="20.28515625" customWidth="1"/>
    <col min="3" max="3" width="27.28515625" customWidth="1"/>
    <col min="4" max="4" width="28.28515625" customWidth="1"/>
  </cols>
  <sheetData>
    <row r="1" spans="1:4">
      <c r="A1" s="23" t="s">
        <v>31</v>
      </c>
      <c r="B1" s="19"/>
      <c r="C1" s="19"/>
      <c r="D1" s="19"/>
    </row>
    <row r="2" spans="1:4">
      <c r="A2" s="16" t="s">
        <v>7</v>
      </c>
      <c r="D2" s="17" t="s">
        <v>32</v>
      </c>
    </row>
    <row r="3" spans="1:4">
      <c r="A3" s="2" t="s">
        <v>8</v>
      </c>
      <c r="B3" s="4">
        <v>700000</v>
      </c>
      <c r="C3" s="13"/>
      <c r="D3" s="8">
        <f>B3+50000</f>
        <v>750000</v>
      </c>
    </row>
    <row r="4" spans="1:4">
      <c r="A4" s="2" t="s">
        <v>9</v>
      </c>
      <c r="B4" s="4">
        <f>B3*0.7</f>
        <v>489999.99999999994</v>
      </c>
      <c r="C4" s="13"/>
      <c r="D4" s="18">
        <f>D3*0.66</f>
        <v>495000</v>
      </c>
    </row>
    <row r="5" spans="1:4">
      <c r="A5" s="2" t="s">
        <v>10</v>
      </c>
      <c r="B5" s="4"/>
      <c r="C5" s="14">
        <f>B3-B4</f>
        <v>210000.00000000006</v>
      </c>
      <c r="D5" s="14">
        <f>D3-D4</f>
        <v>255000</v>
      </c>
    </row>
    <row r="6" spans="1:4">
      <c r="A6" s="2" t="s">
        <v>14</v>
      </c>
      <c r="B6" s="4">
        <f>B3*0.12</f>
        <v>84000</v>
      </c>
      <c r="C6" s="13"/>
      <c r="D6" s="15">
        <f>D3*0.14</f>
        <v>105000.00000000001</v>
      </c>
    </row>
    <row r="7" spans="1:4">
      <c r="A7" s="2" t="s">
        <v>17</v>
      </c>
      <c r="B7" s="4">
        <v>10000</v>
      </c>
      <c r="C7" s="13"/>
      <c r="D7" s="8">
        <v>10000</v>
      </c>
    </row>
    <row r="8" spans="1:4">
      <c r="A8" s="2" t="s">
        <v>18</v>
      </c>
      <c r="B8" s="4"/>
      <c r="C8" s="14">
        <f>C5-(B6+B7)</f>
        <v>116000.00000000006</v>
      </c>
      <c r="D8" s="8">
        <f>D5-(D6+D7)</f>
        <v>140000</v>
      </c>
    </row>
    <row r="9" spans="1:4">
      <c r="A9" s="2" t="s">
        <v>19</v>
      </c>
      <c r="B9" s="4">
        <v>8000</v>
      </c>
      <c r="C9" s="13"/>
      <c r="D9" s="8">
        <v>15000</v>
      </c>
    </row>
    <row r="10" spans="1:4">
      <c r="A10" s="2" t="s">
        <v>20</v>
      </c>
      <c r="B10" s="4"/>
      <c r="C10" s="14">
        <f>C8-B9</f>
        <v>108000.00000000006</v>
      </c>
      <c r="D10" s="8">
        <f>D8-D9</f>
        <v>125000</v>
      </c>
    </row>
    <row r="11" spans="1:4">
      <c r="A11" s="2" t="s">
        <v>21</v>
      </c>
      <c r="B11" s="4">
        <f>C10*0.3</f>
        <v>32400.000000000015</v>
      </c>
      <c r="C11" s="13"/>
      <c r="D11" s="8">
        <f>D10*0.3</f>
        <v>37500</v>
      </c>
    </row>
    <row r="12" spans="1:4">
      <c r="A12" s="2" t="s">
        <v>2</v>
      </c>
      <c r="B12" s="4"/>
      <c r="C12" s="14">
        <f>C10-B11</f>
        <v>75600.000000000044</v>
      </c>
      <c r="D12" s="8">
        <f>D10-D11</f>
        <v>87500</v>
      </c>
    </row>
    <row r="13" spans="1:4">
      <c r="D13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A218-4051-45A1-9E77-B01D508A3401}">
  <dimension ref="A1:C6"/>
  <sheetViews>
    <sheetView workbookViewId="0">
      <selection activeCell="B3" sqref="B3:C6"/>
    </sheetView>
  </sheetViews>
  <sheetFormatPr defaultRowHeight="15"/>
  <cols>
    <col min="1" max="1" width="42.28515625" customWidth="1"/>
    <col min="2" max="3" width="11.85546875" bestFit="1" customWidth="1"/>
  </cols>
  <sheetData>
    <row r="1" spans="1:3">
      <c r="A1" s="19" t="s">
        <v>5</v>
      </c>
      <c r="B1" s="19"/>
      <c r="C1" s="19"/>
    </row>
    <row r="2" spans="1:3">
      <c r="A2" s="19" t="s">
        <v>1</v>
      </c>
      <c r="B2" s="19"/>
      <c r="C2" s="19"/>
    </row>
    <row r="3" spans="1:3">
      <c r="B3" s="10">
        <v>2009</v>
      </c>
      <c r="C3" s="10">
        <v>2010</v>
      </c>
    </row>
    <row r="4" spans="1:3">
      <c r="A4" t="s">
        <v>2</v>
      </c>
      <c r="B4" s="10">
        <v>600000</v>
      </c>
      <c r="C4" s="10">
        <f>B4+(0.25*B4)</f>
        <v>750000</v>
      </c>
    </row>
    <row r="5" spans="1:3">
      <c r="A5" t="s">
        <v>3</v>
      </c>
      <c r="B5" s="10">
        <v>300000</v>
      </c>
      <c r="C5" s="10">
        <f>B5+40000</f>
        <v>340000</v>
      </c>
    </row>
    <row r="6" spans="1:3">
      <c r="A6" t="s">
        <v>4</v>
      </c>
      <c r="B6" s="10">
        <f>B4/B5</f>
        <v>2</v>
      </c>
      <c r="C6" s="10">
        <f>C4/C5</f>
        <v>2.2058823529411766</v>
      </c>
    </row>
  </sheetData>
  <mergeCells count="2">
    <mergeCell ref="A2:C2"/>
    <mergeCell ref="A1:C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337D-63A1-4112-9DD2-F0C1DE88D159}">
  <dimension ref="A1:E9"/>
  <sheetViews>
    <sheetView workbookViewId="0">
      <selection activeCell="G17" sqref="G17"/>
    </sheetView>
  </sheetViews>
  <sheetFormatPr defaultRowHeight="15"/>
  <cols>
    <col min="1" max="1" width="32.42578125" customWidth="1"/>
    <col min="2" max="2" width="14.28515625" bestFit="1" customWidth="1"/>
    <col min="3" max="3" width="11.85546875" bestFit="1" customWidth="1"/>
  </cols>
  <sheetData>
    <row r="1" spans="1:5">
      <c r="A1" s="19" t="s">
        <v>6</v>
      </c>
      <c r="B1" s="19"/>
      <c r="C1" s="19"/>
    </row>
    <row r="2" spans="1:5">
      <c r="A2" s="19" t="s">
        <v>7</v>
      </c>
      <c r="B2" s="19"/>
      <c r="C2" s="19"/>
    </row>
    <row r="3" spans="1:5">
      <c r="A3" t="s">
        <v>8</v>
      </c>
      <c r="B3" s="10">
        <v>360000</v>
      </c>
      <c r="C3" s="10"/>
    </row>
    <row r="4" spans="1:5">
      <c r="A4" t="s">
        <v>9</v>
      </c>
      <c r="B4" s="10">
        <v>244800</v>
      </c>
      <c r="C4" s="10"/>
    </row>
    <row r="5" spans="1:5">
      <c r="A5" t="s">
        <v>10</v>
      </c>
      <c r="B5" s="10"/>
      <c r="C5" s="11">
        <f>B3-B4</f>
        <v>115200</v>
      </c>
    </row>
    <row r="6" spans="1:5">
      <c r="A6" t="s">
        <v>11</v>
      </c>
      <c r="B6" s="10"/>
      <c r="C6" s="12">
        <f>(C5/B3)*100</f>
        <v>32</v>
      </c>
    </row>
    <row r="9" spans="1:5">
      <c r="E9" s="1"/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5095-C119-46E9-8ED0-032C5A1342E1}">
  <dimension ref="A1:C8"/>
  <sheetViews>
    <sheetView topLeftCell="A12" workbookViewId="0">
      <selection activeCell="B6" sqref="B6:I29"/>
    </sheetView>
  </sheetViews>
  <sheetFormatPr defaultRowHeight="15"/>
  <cols>
    <col min="1" max="1" width="41.42578125" customWidth="1"/>
    <col min="2" max="2" width="18" customWidth="1"/>
    <col min="3" max="3" width="11.85546875" bestFit="1" customWidth="1"/>
  </cols>
  <sheetData>
    <row r="1" spans="1:3">
      <c r="A1" s="20" t="s">
        <v>12</v>
      </c>
      <c r="B1" s="20"/>
      <c r="C1" s="20"/>
    </row>
    <row r="2" spans="1:3">
      <c r="A2" s="20" t="s">
        <v>7</v>
      </c>
      <c r="B2" s="20"/>
      <c r="C2" s="20"/>
    </row>
    <row r="3" spans="1:3">
      <c r="A3" s="8" t="s">
        <v>8</v>
      </c>
      <c r="B3" s="8">
        <v>2000000</v>
      </c>
      <c r="C3" s="8"/>
    </row>
    <row r="4" spans="1:3">
      <c r="A4" s="8" t="s">
        <v>9</v>
      </c>
      <c r="B4" s="8">
        <v>1250000</v>
      </c>
      <c r="C4" s="8"/>
    </row>
    <row r="5" spans="1:3">
      <c r="A5" s="9" t="s">
        <v>10</v>
      </c>
      <c r="B5" s="9"/>
      <c r="C5" s="9">
        <f>B3-B4</f>
        <v>750000</v>
      </c>
    </row>
    <row r="6" spans="1:3">
      <c r="A6" s="8" t="s">
        <v>13</v>
      </c>
      <c r="B6" s="8">
        <f>4000000*0.05</f>
        <v>200000</v>
      </c>
      <c r="C6" s="8"/>
    </row>
    <row r="7" spans="1:3">
      <c r="A7" s="8" t="s">
        <v>14</v>
      </c>
      <c r="B7" s="8">
        <f>2000000*0.08</f>
        <v>160000</v>
      </c>
      <c r="C7" s="8"/>
    </row>
    <row r="8" spans="1:3">
      <c r="A8" s="9" t="s">
        <v>15</v>
      </c>
      <c r="B8" s="9"/>
      <c r="C8" s="9">
        <f>C5-(B6+B7)</f>
        <v>390000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203B-2B3F-4529-9681-5A27590AF2ED}">
  <dimension ref="A1:K24"/>
  <sheetViews>
    <sheetView workbookViewId="0">
      <selection activeCell="F14" sqref="F14"/>
    </sheetView>
  </sheetViews>
  <sheetFormatPr defaultRowHeight="15"/>
  <cols>
    <col min="1" max="1" width="54.42578125" customWidth="1"/>
  </cols>
  <sheetData>
    <row r="1" spans="1:11">
      <c r="A1" s="21" t="s">
        <v>16</v>
      </c>
      <c r="B1" s="21"/>
      <c r="C1" s="21"/>
    </row>
    <row r="2" spans="1:11">
      <c r="A2" s="22" t="s">
        <v>7</v>
      </c>
      <c r="B2" s="22"/>
      <c r="C2" s="22"/>
    </row>
    <row r="3" spans="1:11">
      <c r="A3" s="2" t="s">
        <v>8</v>
      </c>
      <c r="B3" s="2"/>
      <c r="C3" s="2"/>
    </row>
    <row r="4" spans="1:11">
      <c r="A4" s="2" t="s">
        <v>9</v>
      </c>
      <c r="B4" s="2"/>
      <c r="C4" s="2"/>
    </row>
    <row r="5" spans="1:11">
      <c r="A5" s="2" t="s">
        <v>10</v>
      </c>
      <c r="B5" s="2"/>
      <c r="C5" s="2"/>
    </row>
    <row r="6" spans="1:11">
      <c r="A6" s="2" t="s">
        <v>14</v>
      </c>
      <c r="B6" s="2"/>
      <c r="C6" s="2"/>
    </row>
    <row r="7" spans="1:11">
      <c r="A7" s="2" t="s">
        <v>17</v>
      </c>
      <c r="B7" s="2"/>
      <c r="C7" s="2"/>
    </row>
    <row r="8" spans="1:11">
      <c r="A8" s="2" t="s">
        <v>18</v>
      </c>
      <c r="B8" s="2"/>
      <c r="C8" s="2"/>
    </row>
    <row r="9" spans="1:11">
      <c r="A9" s="2" t="s">
        <v>19</v>
      </c>
      <c r="B9" s="2"/>
      <c r="C9" s="2"/>
    </row>
    <row r="10" spans="1:11">
      <c r="A10" s="2" t="s">
        <v>20</v>
      </c>
      <c r="B10" s="2"/>
      <c r="C10" s="2"/>
    </row>
    <row r="11" spans="1:11">
      <c r="A11" s="2" t="s">
        <v>21</v>
      </c>
      <c r="B11" s="2"/>
      <c r="C11" s="2"/>
    </row>
    <row r="12" spans="1:11">
      <c r="A12" s="2" t="s">
        <v>2</v>
      </c>
      <c r="B12" s="2"/>
      <c r="C12" s="2"/>
      <c r="K12" s="1"/>
    </row>
    <row r="13" spans="1:11">
      <c r="A13" s="2" t="s">
        <v>22</v>
      </c>
      <c r="B13" s="2"/>
      <c r="C13" s="2"/>
    </row>
    <row r="14" spans="1:11">
      <c r="A14" s="2" t="s">
        <v>23</v>
      </c>
      <c r="B14" s="2"/>
      <c r="C14" s="2"/>
    </row>
    <row r="15" spans="1:11">
      <c r="A15" s="2" t="s">
        <v>3</v>
      </c>
      <c r="B15" s="2"/>
      <c r="C15" s="2"/>
    </row>
    <row r="16" spans="1:11">
      <c r="A16" s="2" t="s">
        <v>24</v>
      </c>
      <c r="B16" s="2"/>
      <c r="C16" s="2"/>
    </row>
    <row r="24" spans="3:3">
      <c r="C24" s="1"/>
    </row>
  </sheetData>
  <mergeCells count="2">
    <mergeCell ref="A1:C1"/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2CE4-500F-40DF-8A96-274569E42338}">
  <dimension ref="A1:C16"/>
  <sheetViews>
    <sheetView workbookViewId="0">
      <selection activeCell="A19" sqref="A19"/>
    </sheetView>
  </sheetViews>
  <sheetFormatPr defaultRowHeight="15"/>
  <cols>
    <col min="1" max="1" width="51.140625" customWidth="1"/>
    <col min="2" max="3" width="11.85546875" bestFit="1" customWidth="1"/>
  </cols>
  <sheetData>
    <row r="1" spans="1:3">
      <c r="A1" s="21" t="s">
        <v>25</v>
      </c>
      <c r="B1" s="21"/>
      <c r="C1" s="21"/>
    </row>
    <row r="2" spans="1:3">
      <c r="A2" s="22" t="s">
        <v>7</v>
      </c>
      <c r="B2" s="22"/>
      <c r="C2" s="22"/>
    </row>
    <row r="3" spans="1:3">
      <c r="A3" s="4" t="s">
        <v>8</v>
      </c>
      <c r="B3" s="4">
        <v>470000</v>
      </c>
      <c r="C3" s="4"/>
    </row>
    <row r="4" spans="1:3">
      <c r="A4" s="4" t="s">
        <v>9</v>
      </c>
      <c r="B4" s="4">
        <v>140000</v>
      </c>
      <c r="C4" s="4"/>
    </row>
    <row r="5" spans="1:3">
      <c r="A5" s="4" t="s">
        <v>10</v>
      </c>
      <c r="B5" s="4"/>
      <c r="C5" s="5">
        <f>B3-B4</f>
        <v>330000</v>
      </c>
    </row>
    <row r="6" spans="1:3">
      <c r="A6" s="4" t="s">
        <v>14</v>
      </c>
      <c r="B6" s="4">
        <v>60000</v>
      </c>
      <c r="C6" s="4"/>
    </row>
    <row r="7" spans="1:3">
      <c r="A7" s="4" t="s">
        <v>17</v>
      </c>
      <c r="B7" s="4">
        <v>70000</v>
      </c>
      <c r="C7" s="4"/>
    </row>
    <row r="8" spans="1:3">
      <c r="A8" s="4" t="s">
        <v>18</v>
      </c>
      <c r="B8" s="4"/>
      <c r="C8" s="5">
        <f>C5-(B6+B7)</f>
        <v>200000</v>
      </c>
    </row>
    <row r="9" spans="1:3">
      <c r="A9" s="4" t="s">
        <v>19</v>
      </c>
      <c r="B9" s="4">
        <v>40000</v>
      </c>
      <c r="C9" s="4"/>
    </row>
    <row r="10" spans="1:3">
      <c r="A10" s="4" t="s">
        <v>20</v>
      </c>
      <c r="B10" s="4"/>
      <c r="C10" s="5">
        <f>C8-B9</f>
        <v>160000</v>
      </c>
    </row>
    <row r="11" spans="1:3">
      <c r="A11" s="4" t="s">
        <v>21</v>
      </c>
      <c r="B11" s="4">
        <v>45000</v>
      </c>
      <c r="C11" s="4"/>
    </row>
    <row r="12" spans="1:3">
      <c r="A12" s="6" t="s">
        <v>2</v>
      </c>
      <c r="B12" s="6"/>
      <c r="C12" s="7">
        <f>C10-B11</f>
        <v>115000</v>
      </c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mergeCells count="2">
    <mergeCell ref="A1:C1"/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705-FEB7-4CF0-A503-8478AC973F9F}">
  <dimension ref="A1:C12"/>
  <sheetViews>
    <sheetView workbookViewId="0">
      <selection activeCell="E11" sqref="E10:E11"/>
    </sheetView>
  </sheetViews>
  <sheetFormatPr defaultRowHeight="15"/>
  <cols>
    <col min="1" max="1" width="47.7109375" customWidth="1"/>
    <col min="2" max="3" width="13.5703125" bestFit="1" customWidth="1"/>
  </cols>
  <sheetData>
    <row r="1" spans="1:3">
      <c r="A1" s="21" t="s">
        <v>26</v>
      </c>
      <c r="B1" s="21"/>
      <c r="C1" s="21"/>
    </row>
    <row r="2" spans="1:3">
      <c r="A2" s="22" t="s">
        <v>7</v>
      </c>
      <c r="B2" s="22"/>
      <c r="C2" s="22"/>
    </row>
    <row r="3" spans="1:3">
      <c r="A3" s="2" t="s">
        <v>8</v>
      </c>
      <c r="B3" s="4">
        <v>1600000</v>
      </c>
      <c r="C3" s="4"/>
    </row>
    <row r="4" spans="1:3">
      <c r="A4" s="2" t="s">
        <v>9</v>
      </c>
      <c r="B4" s="4">
        <v>480000</v>
      </c>
      <c r="C4" s="4"/>
    </row>
    <row r="5" spans="1:3">
      <c r="A5" s="2" t="s">
        <v>10</v>
      </c>
      <c r="B5" s="4"/>
      <c r="C5" s="5">
        <f>B3-B4</f>
        <v>1120000</v>
      </c>
    </row>
    <row r="6" spans="1:3">
      <c r="A6" s="2" t="s">
        <v>14</v>
      </c>
      <c r="B6" s="4">
        <v>250000</v>
      </c>
      <c r="C6" s="4"/>
    </row>
    <row r="7" spans="1:3">
      <c r="A7" s="2" t="s">
        <v>17</v>
      </c>
      <c r="B7" s="4">
        <v>190000</v>
      </c>
      <c r="C7" s="4"/>
    </row>
    <row r="8" spans="1:3">
      <c r="A8" s="2" t="s">
        <v>18</v>
      </c>
      <c r="B8" s="4"/>
      <c r="C8" s="5">
        <f>C5-(B6+B7)</f>
        <v>680000</v>
      </c>
    </row>
    <row r="9" spans="1:3">
      <c r="A9" s="2" t="s">
        <v>19</v>
      </c>
      <c r="B9" s="4">
        <v>120000</v>
      </c>
      <c r="C9" s="4"/>
    </row>
    <row r="10" spans="1:3">
      <c r="A10" s="2" t="s">
        <v>20</v>
      </c>
      <c r="B10" s="4"/>
      <c r="C10" s="5">
        <f>C8-B9</f>
        <v>560000</v>
      </c>
    </row>
    <row r="11" spans="1:3">
      <c r="A11" s="3" t="s">
        <v>21</v>
      </c>
      <c r="B11" s="6">
        <v>165000</v>
      </c>
      <c r="C11" s="6"/>
    </row>
    <row r="12" spans="1:3">
      <c r="A12" s="2" t="s">
        <v>2</v>
      </c>
      <c r="B12" s="4"/>
      <c r="C12" s="5">
        <f>C10-B11</f>
        <v>395000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CD86-1B9D-4654-A312-5BD5F763C14D}">
  <dimension ref="A1:C16"/>
  <sheetViews>
    <sheetView workbookViewId="0"/>
  </sheetViews>
  <sheetFormatPr defaultRowHeight="15"/>
  <cols>
    <col min="1" max="1" width="56.28515625" customWidth="1"/>
    <col min="2" max="2" width="11.85546875" bestFit="1" customWidth="1"/>
    <col min="3" max="3" width="17.85546875" customWidth="1"/>
  </cols>
  <sheetData>
    <row r="1" spans="1:3">
      <c r="A1" s="21" t="s">
        <v>27</v>
      </c>
      <c r="B1" s="21"/>
      <c r="C1" s="21"/>
    </row>
    <row r="2" spans="1:3">
      <c r="A2" s="22" t="s">
        <v>7</v>
      </c>
      <c r="B2" s="22"/>
      <c r="C2" s="22"/>
    </row>
    <row r="3" spans="1:3">
      <c r="A3" s="2" t="s">
        <v>8</v>
      </c>
      <c r="B3" s="4">
        <v>800000</v>
      </c>
      <c r="C3" s="4"/>
    </row>
    <row r="4" spans="1:3">
      <c r="A4" s="2" t="s">
        <v>9</v>
      </c>
      <c r="B4" s="4">
        <v>300000</v>
      </c>
      <c r="C4" s="4"/>
    </row>
    <row r="5" spans="1:3">
      <c r="A5" s="2" t="s">
        <v>10</v>
      </c>
      <c r="B5" s="4"/>
      <c r="C5" s="5">
        <f>B3-B4</f>
        <v>500000</v>
      </c>
    </row>
    <row r="6" spans="1:3">
      <c r="A6" s="2" t="s">
        <v>14</v>
      </c>
      <c r="B6" s="4">
        <v>40000</v>
      </c>
      <c r="C6" s="4"/>
    </row>
    <row r="7" spans="1:3">
      <c r="A7" s="2" t="s">
        <v>17</v>
      </c>
      <c r="B7" s="4">
        <v>30000</v>
      </c>
      <c r="C7" s="4"/>
    </row>
    <row r="8" spans="1:3">
      <c r="A8" s="2" t="s">
        <v>18</v>
      </c>
      <c r="B8" s="4"/>
      <c r="C8" s="5">
        <f>C5-(B6+B7)</f>
        <v>430000</v>
      </c>
    </row>
    <row r="9" spans="1:3">
      <c r="A9" s="2" t="s">
        <v>19</v>
      </c>
      <c r="B9" s="4">
        <v>20000</v>
      </c>
      <c r="C9" s="4"/>
    </row>
    <row r="10" spans="1:3">
      <c r="A10" s="2" t="s">
        <v>20</v>
      </c>
      <c r="B10" s="4"/>
      <c r="C10" s="5">
        <f>C8-B9</f>
        <v>410000</v>
      </c>
    </row>
    <row r="11" spans="1:3">
      <c r="A11" s="2" t="s">
        <v>21</v>
      </c>
      <c r="B11" s="4">
        <v>110000</v>
      </c>
      <c r="C11" s="4"/>
    </row>
    <row r="12" spans="1:3">
      <c r="A12" s="2" t="s">
        <v>2</v>
      </c>
      <c r="B12" s="4"/>
      <c r="C12" s="5">
        <f>C10-B11</f>
        <v>300000</v>
      </c>
    </row>
    <row r="13" spans="1:3">
      <c r="A13" s="2" t="s">
        <v>22</v>
      </c>
      <c r="B13" s="4">
        <v>80000</v>
      </c>
      <c r="C13" s="4"/>
    </row>
    <row r="14" spans="1:3">
      <c r="A14" s="2" t="s">
        <v>23</v>
      </c>
      <c r="B14" s="4"/>
      <c r="C14" s="5">
        <f>C12-B13</f>
        <v>220000</v>
      </c>
    </row>
    <row r="15" spans="1:3">
      <c r="A15" s="2" t="s">
        <v>3</v>
      </c>
      <c r="B15" s="4">
        <v>100000</v>
      </c>
      <c r="C15" s="4"/>
    </row>
    <row r="16" spans="1:3">
      <c r="A16" s="2" t="s">
        <v>24</v>
      </c>
      <c r="B16" s="4"/>
      <c r="C16" s="5">
        <f>C14/B15</f>
        <v>2.2000000000000002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8F45-A0D8-45AE-84EE-14149725B430}">
  <dimension ref="A1:C16"/>
  <sheetViews>
    <sheetView workbookViewId="0"/>
  </sheetViews>
  <sheetFormatPr defaultRowHeight="15"/>
  <cols>
    <col min="1" max="1" width="54.5703125" customWidth="1"/>
    <col min="2" max="2" width="12.28515625" customWidth="1"/>
    <col min="3" max="3" width="14.7109375" customWidth="1"/>
  </cols>
  <sheetData>
    <row r="1" spans="1:3">
      <c r="A1" s="21" t="s">
        <v>28</v>
      </c>
      <c r="B1" s="21"/>
      <c r="C1" s="21"/>
    </row>
    <row r="2" spans="1:3">
      <c r="A2" s="22" t="s">
        <v>7</v>
      </c>
      <c r="B2" s="22"/>
      <c r="C2" s="22"/>
    </row>
    <row r="3" spans="1:3">
      <c r="A3" s="2" t="s">
        <v>8</v>
      </c>
      <c r="B3" s="4">
        <v>600000</v>
      </c>
      <c r="C3" s="4"/>
    </row>
    <row r="4" spans="1:3">
      <c r="A4" s="2" t="s">
        <v>9</v>
      </c>
      <c r="B4" s="4">
        <v>200000</v>
      </c>
      <c r="C4" s="4"/>
    </row>
    <row r="5" spans="1:3">
      <c r="A5" s="2" t="s">
        <v>10</v>
      </c>
      <c r="B5" s="4"/>
      <c r="C5" s="5">
        <f>B3-B4</f>
        <v>400000</v>
      </c>
    </row>
    <row r="6" spans="1:3">
      <c r="A6" s="2" t="s">
        <v>14</v>
      </c>
      <c r="B6" s="4">
        <v>40000</v>
      </c>
      <c r="C6" s="4"/>
    </row>
    <row r="7" spans="1:3">
      <c r="A7" s="2" t="s">
        <v>17</v>
      </c>
      <c r="B7" s="4">
        <v>20000</v>
      </c>
      <c r="C7" s="4"/>
    </row>
    <row r="8" spans="1:3">
      <c r="A8" s="2" t="s">
        <v>18</v>
      </c>
      <c r="B8" s="4"/>
      <c r="C8" s="5">
        <f>C5-(B6+B7)</f>
        <v>340000</v>
      </c>
    </row>
    <row r="9" spans="1:3">
      <c r="A9" s="2" t="s">
        <v>19</v>
      </c>
      <c r="B9" s="4">
        <v>30000</v>
      </c>
      <c r="C9" s="4"/>
    </row>
    <row r="10" spans="1:3">
      <c r="A10" s="2" t="s">
        <v>20</v>
      </c>
      <c r="B10" s="4"/>
      <c r="C10" s="5">
        <f>C8-B9</f>
        <v>310000</v>
      </c>
    </row>
    <row r="11" spans="1:3">
      <c r="A11" s="2" t="s">
        <v>21</v>
      </c>
      <c r="B11" s="4">
        <v>100000</v>
      </c>
      <c r="C11" s="4"/>
    </row>
    <row r="12" spans="1:3">
      <c r="A12" s="2" t="s">
        <v>2</v>
      </c>
      <c r="B12" s="4"/>
      <c r="C12" s="5">
        <f>C10-B11</f>
        <v>210000</v>
      </c>
    </row>
    <row r="13" spans="1:3">
      <c r="A13" s="2" t="s">
        <v>22</v>
      </c>
      <c r="B13" s="4">
        <v>80000</v>
      </c>
      <c r="C13" s="4"/>
    </row>
    <row r="14" spans="1:3">
      <c r="A14" s="2" t="s">
        <v>23</v>
      </c>
      <c r="B14" s="4"/>
      <c r="C14" s="5">
        <f>C12-B13</f>
        <v>130000</v>
      </c>
    </row>
    <row r="15" spans="1:3">
      <c r="A15" s="2" t="s">
        <v>3</v>
      </c>
      <c r="B15" s="4">
        <v>100000</v>
      </c>
      <c r="C15" s="4"/>
    </row>
    <row r="16" spans="1:3">
      <c r="A16" s="2" t="s">
        <v>24</v>
      </c>
      <c r="B16" s="4"/>
      <c r="C16" s="5">
        <f>C14/B15</f>
        <v>1.3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2023-05-26T16:06:53Z</dcterms:created>
  <dcterms:modified xsi:type="dcterms:W3CDTF">2023-05-27T02:51:46Z</dcterms:modified>
  <cp:category/>
  <cp:contentStatus/>
</cp:coreProperties>
</file>