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namedSheetViews/namedSheetView1.xml" ContentType="application/vnd.ms-excel.namedsheetview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084" documentId="8_{78C34441-216D-4C2D-AAA3-718125ADDEA7}" xr6:coauthVersionLast="47" xr6:coauthVersionMax="47" xr10:uidLastSave="{C9BD9C85-E185-445E-BFBF-E63FA1731971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83" i="88" l="1"/>
  <c r="U68" i="457"/>
  <c r="U69" i="457"/>
  <c r="T69" i="457"/>
  <c r="S69" i="457"/>
  <c r="R69" i="457"/>
  <c r="Q69" i="457"/>
  <c r="P69" i="457"/>
  <c r="F445" i="88"/>
  <c r="K70" i="457"/>
  <c r="K69" i="457"/>
  <c r="F431" i="88"/>
  <c r="J69" i="457"/>
  <c r="U19" i="457"/>
  <c r="U20" i="457"/>
  <c r="U21" i="457"/>
  <c r="U22" i="457"/>
  <c r="U23" i="457"/>
  <c r="U25" i="457"/>
  <c r="U26" i="457"/>
  <c r="U27" i="457"/>
  <c r="U28" i="457"/>
  <c r="U29" i="457"/>
  <c r="U30" i="457"/>
  <c r="U31" i="457"/>
  <c r="U32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AC135" i="457"/>
  <c r="AB135" i="457"/>
  <c r="AA135" i="457"/>
  <c r="Z135" i="457"/>
  <c r="Y135" i="457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AC134" i="457"/>
  <c r="AB134" i="457"/>
  <c r="AA134" i="457"/>
  <c r="Z134" i="457"/>
  <c r="Y134" i="457"/>
  <c r="X134" i="457"/>
  <c r="W134" i="457"/>
  <c r="V134" i="457"/>
  <c r="U134" i="457"/>
  <c r="T134" i="457"/>
  <c r="S134" i="457"/>
  <c r="Q134" i="457"/>
  <c r="P134" i="457"/>
  <c r="O134" i="457"/>
  <c r="N134" i="457"/>
  <c r="M134" i="457"/>
  <c r="L134" i="457"/>
  <c r="AC131" i="457"/>
  <c r="AB131" i="457"/>
  <c r="AA131" i="457"/>
  <c r="Z131" i="457"/>
  <c r="Y131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AC130" i="457"/>
  <c r="AB130" i="457"/>
  <c r="AA130" i="457"/>
  <c r="Z130" i="457"/>
  <c r="Y130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AC129" i="457"/>
  <c r="AB129" i="457"/>
  <c r="AA129" i="457"/>
  <c r="Z129" i="457"/>
  <c r="Y129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AC128" i="457"/>
  <c r="AB128" i="457"/>
  <c r="AA128" i="457"/>
  <c r="Z128" i="457"/>
  <c r="Y128" i="457"/>
  <c r="X128" i="457"/>
  <c r="W128" i="457"/>
  <c r="V128" i="457"/>
  <c r="U128" i="457"/>
  <c r="T128" i="457"/>
  <c r="S128" i="457"/>
  <c r="R128" i="457"/>
  <c r="Q128" i="457"/>
  <c r="P128" i="457"/>
  <c r="O128" i="457"/>
  <c r="N128" i="457"/>
  <c r="M128" i="457"/>
  <c r="L128" i="457"/>
  <c r="AC127" i="457"/>
  <c r="AB127" i="457"/>
  <c r="AA127" i="457"/>
  <c r="Z127" i="457"/>
  <c r="Y127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Y109" i="457"/>
  <c r="V109" i="457"/>
  <c r="R109" i="457"/>
  <c r="G106" i="457"/>
  <c r="AB104" i="457"/>
  <c r="AA104" i="457"/>
  <c r="Z104" i="457"/>
  <c r="Y104" i="457"/>
  <c r="K99" i="457"/>
  <c r="AB97" i="457"/>
  <c r="AA97" i="457"/>
  <c r="Z97" i="457"/>
  <c r="Y97" i="457"/>
  <c r="W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X86" i="457"/>
  <c r="X109" i="457" s="1"/>
  <c r="W86" i="457"/>
  <c r="W109" i="457" s="1"/>
  <c r="V86" i="457"/>
  <c r="U86" i="457"/>
  <c r="U109" i="457" s="1"/>
  <c r="T86" i="457"/>
  <c r="T109" i="457" s="1"/>
  <c r="S86" i="457"/>
  <c r="S109" i="457" s="1"/>
  <c r="R86" i="457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Y17" i="457"/>
  <c r="X17" i="457"/>
  <c r="X97" i="457" s="1"/>
  <c r="W17" i="457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E3A0C4D1-43DB-4B38-9B43-6F03E95037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B523149-A447-4B56-B285-F6A846DB3D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7B5F825A-CD81-46D5-A858-F39D91696BC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92803E04-464C-4E2C-A38F-DE169CBA579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E3F5A8E6-725A-4E07-B4ED-F170C1C5F92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8E55530-A0F9-46CB-B6B6-339F5A5B84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6676509-01D2-47F9-B88A-0647A866D24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82E6C110-9918-4088-B9E8-E39C470DD0E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F02812CC-982F-4F29-808D-C76E90BFFF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F74AC9AE-6F77-467F-BB34-2D9177356A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8BEC89BD-1911-4266-AA28-CA57FF8EA9E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9CE0398-18C8-41F4-BAF1-3D230416CA4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7A921B8-E4AD-47D2-A65B-E17C4AA15D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7ECA328-84BC-4D3C-B301-BBD2A8344A4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FB713443-C456-4A79-80B4-CE63B8BF32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<sst xmlns="http://schemas.openxmlformats.org/spreadsheetml/2006/main" count="19804" uniqueCount="1795">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</sst>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64.623000000000005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openxmlformats.org/officeDocument/2006/relationships/hyperlink" Target="10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microsoft.com/office/2019/04/relationships/namedSheetView" Target="../namedSheetViews/namedSheetView1.xm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0</v>
      </c>
      <c r="S12" s="252" cm="1">
        <f t="array" aca="1" ref="S12" ca="1">INDIRECT("'"&amp;$A12&amp;"'!"&amp; "V" &amp; $B12)</f>
        <v>0</v>
      </c>
      <c r="T12" s="252" cm="1">
        <f t="array" aca="1" ref="T12" ca="1">INDIRECT("'"&amp;$A12&amp;"'!"&amp; "W" &amp; $B12)</f>
        <v>0</v>
      </c>
      <c r="U12" s="252" cm="1">
        <f t="array" aca="1" ref="U12" ca="1">INDIRECT("'"&amp;$A12&amp;"'!"&amp; "X" &amp; $B12)</f>
        <v>0</v>
      </c>
      <c r="V12" s="252" cm="1">
        <f t="array" aca="1" ref="V12" ca="1">INDIRECT("'"&amp;$A12&amp;"'!"&amp; "Y" &amp; $B12)</f>
        <v>0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64.623000000000005</v>
      </c>
      <c r="S44" s="252" cm="1">
        <f t="array" aca="1" ref="S44" ca="1">INDIRECT("'"&amp;$A44&amp;"'!"&amp; "V" &amp; $B44)</f>
        <v>0</v>
      </c>
      <c r="T44" s="252" cm="1">
        <f t="array" aca="1" ref="T44" ca="1">INDIRECT("'"&amp;$A44&amp;"'!"&amp; "W" &amp; $B44)</f>
        <v>0</v>
      </c>
      <c r="U44" s="252" cm="1">
        <f t="array" aca="1" ref="U44" ca="1">INDIRECT("'"&amp;$A44&amp;"'!"&amp; "X" &amp; $B44)</f>
        <v>0</v>
      </c>
      <c r="V44" s="252" cm="1">
        <f t="array" aca="1" ref="V44" ca="1">INDIRECT("'"&amp;$A44&amp;"'!"&amp; "Y" &amp; $B44)</f>
        <v>0</v>
      </c>
      <c r="W44" s="252" cm="1">
        <f t="array" aca="1" ref="W44" ca="1">INDIRECT("'"&amp;$A44&amp;"'!"&amp; "Z" &amp; $B44)</f>
        <v>0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N133" sqref="N1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2</v>
      </c>
      <c r="Y135" s="516">
        <f t="shared" ref="Y135:Z135" si="103">1*(2-COUNTIF(Y84:Y85,"=CMS"))</f>
        <v>2</v>
      </c>
      <c r="Z135" s="516">
        <f t="shared" si="103"/>
        <v>2</v>
      </c>
      <c r="AA135" s="516">
        <f t="shared" ref="AA135:AB135" si="104">1*(2-COUNTIF(AA84:AA85,"=CMS"))</f>
        <v>2</v>
      </c>
      <c r="AB135" s="516">
        <f t="shared" si="104"/>
        <v>2</v>
      </c>
      <c r="AC135" s="516">
        <f t="shared" ref="AC135" si="105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84:AC85 G43:AC46 G13:AC16 G49:AC49 G68:AC70">
    <cfRule type="cellIs" dxfId="1467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F68" activePane="bottomRight" state="frozen"/>
      <selection pane="topRight" activeCell="F1" sqref="F1"/>
      <selection pane="bottomLeft" activeCell="A12" sqref="A12"/>
      <selection pane="bottomRight" activeCell="W62" sqref="W6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12.843/13</f>
        <v>0.9879230769230769</v>
      </c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>12.843/13</f>
        <v>0.9879230769230769</v>
      </c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>12.843/13</f>
        <v>0.9879230769230769</v>
      </c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>12.843/13</f>
        <v>0.9879230769230769</v>
      </c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>12.843/13</f>
        <v>0.9879230769230769</v>
      </c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2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3">12.843/13</f>
        <v>0.9879230769230769</v>
      </c>
      <c r="U25" s="275">
        <f>12.843/13</f>
        <v>0.9879230769230769</v>
      </c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2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3"/>
        <v>0.9879230769230769</v>
      </c>
      <c r="U26" s="275">
        <f>12.843/13</f>
        <v>0.9879230769230769</v>
      </c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3"/>
        <v>0.9879230769230769</v>
      </c>
      <c r="U27" s="275">
        <f>12.843/13</f>
        <v>0.9879230769230769</v>
      </c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3"/>
        <v>0.9879230769230769</v>
      </c>
      <c r="U28" s="275">
        <f>12.843/13</f>
        <v>0.9879230769230769</v>
      </c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3"/>
        <v>0.9879230769230769</v>
      </c>
      <c r="U29" s="275">
        <f>12.843/13</f>
        <v>0.9879230769230769</v>
      </c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3"/>
        <v>0.9879230769230769</v>
      </c>
      <c r="U30" s="275">
        <f>12.843/13</f>
        <v>0.9879230769230769</v>
      </c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3"/>
        <v>0.9879230769230769</v>
      </c>
      <c r="U31" s="275">
        <f>12.843/13</f>
        <v>0.9879230769230769</v>
      </c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3"/>
        <v>0.9879230769230769</v>
      </c>
      <c r="U32" s="275">
        <f>12.843/13</f>
        <v>0.9879230769230769</v>
      </c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4">SUM(C19:C32)</f>
        <v>14</v>
      </c>
      <c r="D33" s="16">
        <f t="shared" si="4"/>
        <v>0</v>
      </c>
      <c r="E33" s="16">
        <f t="shared" si="4"/>
        <v>0</v>
      </c>
      <c r="F33" s="16">
        <f t="shared" si="4"/>
        <v>0.95699999999999996</v>
      </c>
      <c r="G33" s="16">
        <f t="shared" si="4"/>
        <v>0</v>
      </c>
      <c r="H33" s="16">
        <f t="shared" si="4"/>
        <v>4.4269999999999996</v>
      </c>
      <c r="I33" s="16">
        <f t="shared" si="4"/>
        <v>1.9359999999999999</v>
      </c>
      <c r="J33" s="16">
        <f t="shared" si="4"/>
        <v>1.4410000000000001</v>
      </c>
      <c r="K33" s="16">
        <f t="shared" si="4"/>
        <v>2.141</v>
      </c>
      <c r="L33" s="16">
        <f t="shared" si="4"/>
        <v>0</v>
      </c>
      <c r="M33" s="16">
        <f t="shared" si="4"/>
        <v>0</v>
      </c>
      <c r="N33" s="16">
        <f t="shared" si="4"/>
        <v>3.9340000000000002</v>
      </c>
      <c r="O33" s="16">
        <f t="shared" si="4"/>
        <v>12.737</v>
      </c>
      <c r="P33" s="16">
        <f t="shared" si="4"/>
        <v>12.866</v>
      </c>
      <c r="Q33" s="16">
        <f t="shared" si="4"/>
        <v>12.845000000000001</v>
      </c>
      <c r="R33" s="16">
        <f t="shared" si="4"/>
        <v>12.856999999999999</v>
      </c>
      <c r="S33" s="16">
        <f t="shared" si="4"/>
        <v>12.821999999999999</v>
      </c>
      <c r="T33" s="16">
        <f t="shared" si="4"/>
        <v>12.842999999999998</v>
      </c>
      <c r="U33" s="16">
        <f t="shared" si="4"/>
        <v>12.842999999999998</v>
      </c>
      <c r="V33" s="16">
        <f t="shared" si="4"/>
        <v>0</v>
      </c>
      <c r="W33" s="16">
        <f t="shared" si="4"/>
        <v>0</v>
      </c>
      <c r="X33" s="16">
        <f t="shared" si="4"/>
        <v>0</v>
      </c>
      <c r="Y33" s="16">
        <f t="shared" si="4"/>
        <v>0</v>
      </c>
      <c r="Z33" s="16">
        <f t="shared" si="4"/>
        <v>0</v>
      </c>
      <c r="AA33" s="16">
        <f t="shared" si="4"/>
        <v>0</v>
      </c>
      <c r="AB33" s="16">
        <f t="shared" si="4"/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3.8</v>
      </c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11</v>
      </c>
      <c r="G47" s="16">
        <f t="shared" si="5"/>
        <v>10.6</v>
      </c>
      <c r="H47" s="16">
        <f t="shared" si="5"/>
        <v>10.8</v>
      </c>
      <c r="I47" s="16">
        <f t="shared" si="5"/>
        <v>11</v>
      </c>
      <c r="J47" s="16">
        <f t="shared" si="5"/>
        <v>10.8</v>
      </c>
      <c r="K47" s="16">
        <f t="shared" si="5"/>
        <v>11.2</v>
      </c>
      <c r="L47" s="16">
        <f t="shared" si="5"/>
        <v>11.1</v>
      </c>
      <c r="M47" s="16">
        <f t="shared" si="5"/>
        <v>10.9</v>
      </c>
      <c r="N47" s="16">
        <f t="shared" si="5"/>
        <v>10.9</v>
      </c>
      <c r="O47" s="16">
        <f t="shared" si="5"/>
        <v>13</v>
      </c>
      <c r="P47" s="16">
        <f t="shared" si="5"/>
        <v>14.5</v>
      </c>
      <c r="Q47" s="16">
        <f t="shared" si="5"/>
        <v>14.2</v>
      </c>
      <c r="R47" s="16">
        <f t="shared" si="5"/>
        <v>14</v>
      </c>
      <c r="S47" s="16">
        <f t="shared" si="5"/>
        <v>15.8</v>
      </c>
      <c r="T47" s="16">
        <f t="shared" si="5"/>
        <v>14.8</v>
      </c>
      <c r="U47" s="16">
        <f t="shared" si="5"/>
        <v>14.8</v>
      </c>
      <c r="V47" s="16">
        <f t="shared" si="5"/>
        <v>0</v>
      </c>
      <c r="W47" s="16">
        <f t="shared" si="5"/>
        <v>0</v>
      </c>
      <c r="X47" s="16">
        <f t="shared" si="5"/>
        <v>0</v>
      </c>
      <c r="Y47" s="16">
        <f t="shared" si="5"/>
        <v>0</v>
      </c>
      <c r="Z47" s="16">
        <f t="shared" si="5"/>
        <v>0</v>
      </c>
      <c r="AA47" s="16">
        <f t="shared" si="5"/>
        <v>0</v>
      </c>
      <c r="AB47" s="16">
        <f t="shared" si="5"/>
        <v>0</v>
      </c>
      <c r="AC47" s="16">
        <f t="shared" si="5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16</v>
      </c>
    </row>
    <row r="50" spans="1:35" x14ac:dyDescent="0.2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14.3</v>
      </c>
      <c r="G50" s="16">
        <f t="shared" si="6"/>
        <v>14.26</v>
      </c>
      <c r="H50" s="16">
        <f t="shared" si="6"/>
        <v>14.26</v>
      </c>
      <c r="I50" s="16">
        <f t="shared" si="6"/>
        <v>14.26</v>
      </c>
      <c r="J50" s="16">
        <f t="shared" si="6"/>
        <v>14.25</v>
      </c>
      <c r="K50" s="16">
        <f t="shared" si="6"/>
        <v>14.25</v>
      </c>
      <c r="L50" s="16">
        <f t="shared" si="6"/>
        <v>14.3</v>
      </c>
      <c r="M50" s="16">
        <f t="shared" si="6"/>
        <v>14.3</v>
      </c>
      <c r="N50" s="16">
        <f t="shared" si="6"/>
        <v>14.28</v>
      </c>
      <c r="O50" s="16">
        <f t="shared" si="6"/>
        <v>14.25</v>
      </c>
      <c r="P50" s="16">
        <f t="shared" si="6"/>
        <v>14.24</v>
      </c>
      <c r="Q50" s="16">
        <f t="shared" si="6"/>
        <v>14.26</v>
      </c>
      <c r="R50" s="16">
        <f t="shared" si="6"/>
        <v>14.22</v>
      </c>
      <c r="S50" s="16">
        <f t="shared" si="6"/>
        <v>14.24</v>
      </c>
      <c r="T50" s="16">
        <f t="shared" si="6"/>
        <v>14.25</v>
      </c>
      <c r="U50" s="16">
        <f t="shared" si="6"/>
        <v>14.25</v>
      </c>
      <c r="V50" s="16">
        <f t="shared" si="6"/>
        <v>0</v>
      </c>
      <c r="W50" s="16">
        <f t="shared" si="6"/>
        <v>0</v>
      </c>
      <c r="X50" s="16">
        <f t="shared" si="6"/>
        <v>0</v>
      </c>
      <c r="Y50" s="16">
        <f t="shared" si="6"/>
        <v>0</v>
      </c>
      <c r="Z50" s="16">
        <f t="shared" si="6"/>
        <v>0</v>
      </c>
      <c r="AA50" s="16">
        <f t="shared" si="6"/>
        <v>0</v>
      </c>
      <c r="AB50" s="16">
        <f t="shared" si="6"/>
        <v>0</v>
      </c>
      <c r="AC50" s="16">
        <f t="shared" si="6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7">COUNTIF(F52:AC52,$AJ$8)</f>
        <v>0</v>
      </c>
      <c r="AG52" s="10">
        <f t="shared" ref="AG52:AG65" si="8">COUNTIF(G52:AD52,$AJ$7)</f>
        <v>0</v>
      </c>
      <c r="AH52" s="10">
        <f t="shared" ref="AH52:AH65" si="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5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4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6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6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5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</v>
      </c>
      <c r="L66" s="16">
        <f t="shared" si="10"/>
        <v>0</v>
      </c>
      <c r="M66" s="16">
        <f t="shared" si="10"/>
        <v>0</v>
      </c>
      <c r="N66" s="16">
        <f t="shared" si="10"/>
        <v>0</v>
      </c>
      <c r="O66" s="16">
        <f t="shared" si="10"/>
        <v>0</v>
      </c>
      <c r="P66" s="16">
        <f t="shared" si="10"/>
        <v>2.9000000000000004</v>
      </c>
      <c r="Q66" s="16">
        <f t="shared" si="10"/>
        <v>5.2</v>
      </c>
      <c r="R66" s="16">
        <f t="shared" si="10"/>
        <v>5.2</v>
      </c>
      <c r="S66" s="16">
        <f t="shared" si="10"/>
        <v>4.4000000000000004</v>
      </c>
      <c r="T66" s="16">
        <f>SUM(T52:T65)</f>
        <v>6.9</v>
      </c>
      <c r="U66" s="16">
        <f t="shared" si="10"/>
        <v>6.9</v>
      </c>
      <c r="V66" s="16">
        <f t="shared" si="10"/>
        <v>0</v>
      </c>
      <c r="W66" s="16">
        <f t="shared" si="10"/>
        <v>0</v>
      </c>
      <c r="X66" s="16">
        <f t="shared" si="10"/>
        <v>0</v>
      </c>
      <c r="Y66" s="16">
        <f t="shared" si="10"/>
        <v>0</v>
      </c>
      <c r="Z66" s="16">
        <f t="shared" si="10"/>
        <v>0</v>
      </c>
      <c r="AA66" s="16">
        <f t="shared" si="10"/>
        <v>0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1.48/2</f>
        <v>0.74</v>
      </c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1.48/2</f>
        <v>0.74</v>
      </c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14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1.0900000000000001</v>
      </c>
      <c r="G71" s="16">
        <f t="shared" si="11"/>
        <v>0.99</v>
      </c>
      <c r="H71" s="16">
        <f t="shared" si="11"/>
        <v>0.93</v>
      </c>
      <c r="I71" s="16">
        <f t="shared" si="11"/>
        <v>0.88</v>
      </c>
      <c r="J71" s="16">
        <f t="shared" si="11"/>
        <v>0.875</v>
      </c>
      <c r="K71" s="16">
        <f t="shared" si="11"/>
        <v>0.93</v>
      </c>
      <c r="L71" s="16">
        <f t="shared" si="11"/>
        <v>1.1100000000000001</v>
      </c>
      <c r="M71" s="16">
        <f t="shared" si="11"/>
        <v>1.1100000000000001</v>
      </c>
      <c r="N71" s="16">
        <f t="shared" si="11"/>
        <v>1.18</v>
      </c>
      <c r="O71" s="16">
        <f t="shared" si="11"/>
        <v>1.22</v>
      </c>
      <c r="P71" s="16">
        <f t="shared" si="11"/>
        <v>1.47</v>
      </c>
      <c r="Q71" s="16">
        <f t="shared" si="11"/>
        <v>1.46</v>
      </c>
      <c r="R71" s="16">
        <f t="shared" si="11"/>
        <v>1.51</v>
      </c>
      <c r="S71" s="16">
        <f t="shared" si="11"/>
        <v>1.49</v>
      </c>
      <c r="T71" s="16">
        <f t="shared" si="11"/>
        <v>1.48</v>
      </c>
      <c r="U71" s="16">
        <f t="shared" si="11"/>
        <v>1.48</v>
      </c>
      <c r="V71" s="16">
        <f t="shared" si="11"/>
        <v>0</v>
      </c>
      <c r="W71" s="16">
        <f t="shared" si="11"/>
        <v>0</v>
      </c>
      <c r="X71" s="16">
        <f t="shared" si="11"/>
        <v>0</v>
      </c>
      <c r="Y71" s="16">
        <f t="shared" si="11"/>
        <v>0</v>
      </c>
      <c r="Z71" s="16">
        <f t="shared" si="11"/>
        <v>0</v>
      </c>
      <c r="AA71" s="16">
        <f t="shared" si="11"/>
        <v>0</v>
      </c>
      <c r="AB71" s="16">
        <f t="shared" si="11"/>
        <v>0</v>
      </c>
      <c r="AC71" s="16">
        <f t="shared" si="11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0.95</v>
      </c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16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0.82</v>
      </c>
      <c r="G86" s="16">
        <f t="shared" si="15"/>
        <v>0.77</v>
      </c>
      <c r="H86" s="16">
        <f t="shared" si="15"/>
        <v>0.74</v>
      </c>
      <c r="I86" s="16">
        <f t="shared" si="15"/>
        <v>0.72</v>
      </c>
      <c r="J86" s="16">
        <f t="shared" si="15"/>
        <v>0.72</v>
      </c>
      <c r="K86" s="16">
        <f t="shared" si="15"/>
        <v>0.73</v>
      </c>
      <c r="L86" s="16">
        <f t="shared" si="15"/>
        <v>0.82</v>
      </c>
      <c r="M86" s="16">
        <f t="shared" si="15"/>
        <v>0.8</v>
      </c>
      <c r="N86" s="16">
        <f t="shared" si="15"/>
        <v>0.76</v>
      </c>
      <c r="O86" s="16">
        <f t="shared" si="15"/>
        <v>0.83</v>
      </c>
      <c r="P86" s="16">
        <f t="shared" si="15"/>
        <v>0.86</v>
      </c>
      <c r="Q86" s="16">
        <f t="shared" si="15"/>
        <v>0.89</v>
      </c>
      <c r="R86" s="16">
        <f t="shared" si="15"/>
        <v>0.91</v>
      </c>
      <c r="S86" s="16">
        <f t="shared" si="15"/>
        <v>0.92</v>
      </c>
      <c r="T86" s="16">
        <f t="shared" si="15"/>
        <v>0.95</v>
      </c>
      <c r="U86" s="16">
        <f t="shared" si="15"/>
        <v>0.95</v>
      </c>
      <c r="V86" s="16">
        <f t="shared" si="15"/>
        <v>0</v>
      </c>
      <c r="W86" s="16">
        <f t="shared" si="15"/>
        <v>0</v>
      </c>
      <c r="X86" s="16">
        <f t="shared" si="15"/>
        <v>0</v>
      </c>
      <c r="Y86" s="16">
        <f t="shared" si="15"/>
        <v>0</v>
      </c>
      <c r="Z86" s="16">
        <f t="shared" si="15"/>
        <v>0</v>
      </c>
      <c r="AA86" s="16">
        <f t="shared" si="15"/>
        <v>0</v>
      </c>
      <c r="AB86" s="16">
        <f t="shared" si="15"/>
        <v>0</v>
      </c>
      <c r="AC86" s="16">
        <f t="shared" si="15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41.367000000000004</v>
      </c>
      <c r="G89" s="23">
        <f t="shared" si="16"/>
        <v>40.22</v>
      </c>
      <c r="H89" s="23">
        <f t="shared" si="16"/>
        <v>37.557000000000009</v>
      </c>
      <c r="I89" s="23">
        <f t="shared" si="16"/>
        <v>35.295999999999992</v>
      </c>
      <c r="J89" s="23">
        <f t="shared" si="16"/>
        <v>34.585999999999999</v>
      </c>
      <c r="K89" s="23">
        <f t="shared" si="16"/>
        <v>35.851000000000006</v>
      </c>
      <c r="L89" s="23">
        <f t="shared" si="16"/>
        <v>40.93</v>
      </c>
      <c r="M89" s="23">
        <f t="shared" si="16"/>
        <v>39.909999999999997</v>
      </c>
      <c r="N89" s="23">
        <f t="shared" si="16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17">SUM(P13:P16,P19:P32,P35:P37,P40,P43:P46,P49,P55,P56,P58,P60,P61,P62,P63,P64,P65,P68:P70,P84:P85,P57)</f>
        <v>60.236000000000004</v>
      </c>
      <c r="Q89" s="23">
        <f t="shared" si="17"/>
        <v>62.054999999999993</v>
      </c>
      <c r="R89" s="23">
        <f t="shared" si="17"/>
        <v>61.897000000000006</v>
      </c>
      <c r="S89" s="23">
        <f t="shared" si="17"/>
        <v>63.172000000000004</v>
      </c>
      <c r="T89" s="23">
        <f t="shared" si="17"/>
        <v>64.623000000000005</v>
      </c>
      <c r="U89" s="23">
        <f t="shared" si="17"/>
        <v>64.623000000000005</v>
      </c>
      <c r="V89" s="23">
        <f t="shared" si="17"/>
        <v>0</v>
      </c>
      <c r="W89" s="23">
        <f t="shared" si="17"/>
        <v>0</v>
      </c>
      <c r="X89" s="23">
        <f t="shared" si="17"/>
        <v>0</v>
      </c>
      <c r="Y89" s="23">
        <f t="shared" si="17"/>
        <v>0</v>
      </c>
      <c r="Z89" s="23">
        <f t="shared" si="17"/>
        <v>0</v>
      </c>
      <c r="AA89" s="23">
        <f t="shared" si="17"/>
        <v>0</v>
      </c>
      <c r="AB89" s="23">
        <f t="shared" si="17"/>
        <v>0</v>
      </c>
      <c r="AC89" s="23">
        <f t="shared" si="17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13.2</v>
      </c>
      <c r="G97" s="58">
        <f t="shared" si="18"/>
        <v>13.6</v>
      </c>
      <c r="H97" s="58">
        <f t="shared" si="18"/>
        <v>6.4</v>
      </c>
      <c r="I97" s="58">
        <f t="shared" si="18"/>
        <v>6.5</v>
      </c>
      <c r="J97" s="58">
        <f t="shared" si="18"/>
        <v>6.5</v>
      </c>
      <c r="K97" s="58">
        <f t="shared" si="18"/>
        <v>6.6</v>
      </c>
      <c r="L97" s="58">
        <f t="shared" si="18"/>
        <v>13.6</v>
      </c>
      <c r="M97" s="58">
        <f t="shared" si="18"/>
        <v>12.8</v>
      </c>
      <c r="N97" s="58">
        <f t="shared" si="18"/>
        <v>13.3</v>
      </c>
      <c r="O97" s="58">
        <f t="shared" si="18"/>
        <v>13.2</v>
      </c>
      <c r="P97" s="58">
        <f t="shared" si="18"/>
        <v>13.4</v>
      </c>
      <c r="Q97" s="58">
        <f t="shared" si="18"/>
        <v>13.2</v>
      </c>
      <c r="R97" s="58">
        <f t="shared" si="18"/>
        <v>13.2</v>
      </c>
      <c r="S97" s="58">
        <f t="shared" si="18"/>
        <v>7</v>
      </c>
      <c r="T97" s="58">
        <f t="shared" si="18"/>
        <v>13.4</v>
      </c>
      <c r="U97" s="58">
        <f t="shared" si="18"/>
        <v>13.4</v>
      </c>
      <c r="V97" s="58">
        <f t="shared" si="18"/>
        <v>0</v>
      </c>
      <c r="W97" s="58">
        <f t="shared" si="18"/>
        <v>0</v>
      </c>
      <c r="X97" s="58">
        <f t="shared" si="18"/>
        <v>0</v>
      </c>
      <c r="Y97" s="58">
        <f t="shared" si="18"/>
        <v>0</v>
      </c>
      <c r="Z97" s="58">
        <f t="shared" si="18"/>
        <v>0</v>
      </c>
      <c r="AA97" s="58">
        <f t="shared" si="18"/>
        <v>0</v>
      </c>
      <c r="AB97" s="58">
        <f t="shared" si="18"/>
        <v>0</v>
      </c>
      <c r="AC97" s="58">
        <f t="shared" si="18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0.95699999999999996</v>
      </c>
      <c r="G99" s="58">
        <f t="shared" si="19"/>
        <v>0</v>
      </c>
      <c r="H99" s="58">
        <f t="shared" si="19"/>
        <v>4.4269999999999996</v>
      </c>
      <c r="I99" s="58">
        <f t="shared" si="19"/>
        <v>1.9359999999999999</v>
      </c>
      <c r="J99" s="58">
        <f t="shared" si="19"/>
        <v>1.4410000000000001</v>
      </c>
      <c r="K99" s="58">
        <f t="shared" si="19"/>
        <v>2.141</v>
      </c>
      <c r="L99" s="58">
        <f t="shared" si="19"/>
        <v>0</v>
      </c>
      <c r="M99" s="58">
        <f t="shared" si="19"/>
        <v>0</v>
      </c>
      <c r="N99" s="58">
        <f t="shared" si="19"/>
        <v>3.9340000000000002</v>
      </c>
      <c r="O99" s="58">
        <f t="shared" si="19"/>
        <v>12.737</v>
      </c>
      <c r="P99" s="58">
        <f t="shared" si="19"/>
        <v>12.866</v>
      </c>
      <c r="Q99" s="58">
        <f t="shared" si="19"/>
        <v>12.845000000000001</v>
      </c>
      <c r="R99" s="58">
        <f t="shared" si="19"/>
        <v>12.856999999999999</v>
      </c>
      <c r="S99" s="58">
        <f t="shared" si="19"/>
        <v>12.821999999999999</v>
      </c>
      <c r="T99" s="58">
        <f t="shared" si="19"/>
        <v>12.842999999999998</v>
      </c>
      <c r="U99" s="58">
        <f t="shared" si="19"/>
        <v>12.842999999999998</v>
      </c>
      <c r="V99" s="58">
        <f t="shared" si="19"/>
        <v>0</v>
      </c>
      <c r="W99" s="58">
        <f t="shared" si="19"/>
        <v>0</v>
      </c>
      <c r="X99" s="58">
        <f t="shared" si="19"/>
        <v>0</v>
      </c>
      <c r="Y99" s="58">
        <f t="shared" si="19"/>
        <v>0</v>
      </c>
      <c r="Z99" s="58">
        <f t="shared" si="19"/>
        <v>0</v>
      </c>
      <c r="AA99" s="58">
        <f t="shared" si="19"/>
        <v>0</v>
      </c>
      <c r="AB99" s="58">
        <f t="shared" si="19"/>
        <v>0</v>
      </c>
      <c r="AC99" s="58">
        <f t="shared" si="1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11</v>
      </c>
      <c r="G101" s="59">
        <f t="shared" si="20"/>
        <v>10.6</v>
      </c>
      <c r="H101" s="59">
        <f t="shared" si="20"/>
        <v>10.8</v>
      </c>
      <c r="I101" s="59">
        <f t="shared" si="20"/>
        <v>11</v>
      </c>
      <c r="J101" s="59">
        <f t="shared" si="20"/>
        <v>10.8</v>
      </c>
      <c r="K101" s="59">
        <f t="shared" si="20"/>
        <v>11.2</v>
      </c>
      <c r="L101" s="59">
        <f t="shared" si="20"/>
        <v>11.1</v>
      </c>
      <c r="M101" s="59">
        <f t="shared" si="20"/>
        <v>10.9</v>
      </c>
      <c r="N101" s="59">
        <f t="shared" si="20"/>
        <v>10.9</v>
      </c>
      <c r="O101" s="59">
        <f t="shared" si="20"/>
        <v>13</v>
      </c>
      <c r="P101" s="59">
        <f t="shared" si="20"/>
        <v>14.5</v>
      </c>
      <c r="Q101" s="59">
        <f t="shared" si="20"/>
        <v>14.2</v>
      </c>
      <c r="R101" s="59">
        <f t="shared" si="20"/>
        <v>14</v>
      </c>
      <c r="S101" s="59">
        <f t="shared" si="20"/>
        <v>15.8</v>
      </c>
      <c r="T101" s="59">
        <f t="shared" si="20"/>
        <v>14.8</v>
      </c>
      <c r="U101" s="59">
        <f t="shared" si="20"/>
        <v>14.8</v>
      </c>
      <c r="V101" s="59">
        <f t="shared" si="20"/>
        <v>0</v>
      </c>
      <c r="W101" s="59">
        <f t="shared" si="20"/>
        <v>0</v>
      </c>
      <c r="X101" s="59">
        <f t="shared" si="20"/>
        <v>0</v>
      </c>
      <c r="Y101" s="59">
        <f t="shared" si="20"/>
        <v>0</v>
      </c>
      <c r="Z101" s="59">
        <f t="shared" si="20"/>
        <v>0</v>
      </c>
      <c r="AA101" s="59">
        <f t="shared" si="20"/>
        <v>0</v>
      </c>
      <c r="AB101" s="59">
        <f t="shared" si="20"/>
        <v>0</v>
      </c>
      <c r="AC101" s="59">
        <f t="shared" si="20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14.3</v>
      </c>
      <c r="G104" s="59">
        <f t="shared" si="21"/>
        <v>14.26</v>
      </c>
      <c r="H104" s="59">
        <f t="shared" si="21"/>
        <v>14.26</v>
      </c>
      <c r="I104" s="59">
        <f t="shared" si="21"/>
        <v>14.26</v>
      </c>
      <c r="J104" s="59">
        <f t="shared" si="21"/>
        <v>14.25</v>
      </c>
      <c r="K104" s="59">
        <f t="shared" si="21"/>
        <v>14.25</v>
      </c>
      <c r="L104" s="59">
        <f t="shared" si="21"/>
        <v>14.3</v>
      </c>
      <c r="M104" s="59">
        <f t="shared" si="21"/>
        <v>14.3</v>
      </c>
      <c r="N104" s="59">
        <f t="shared" si="21"/>
        <v>14.28</v>
      </c>
      <c r="O104" s="59">
        <f t="shared" si="21"/>
        <v>14.25</v>
      </c>
      <c r="P104" s="59">
        <f t="shared" si="21"/>
        <v>14.24</v>
      </c>
      <c r="Q104" s="59">
        <f t="shared" si="21"/>
        <v>14.26</v>
      </c>
      <c r="R104" s="59">
        <f t="shared" si="21"/>
        <v>14.22</v>
      </c>
      <c r="S104" s="59">
        <f t="shared" si="21"/>
        <v>14.24</v>
      </c>
      <c r="T104" s="59">
        <f t="shared" si="21"/>
        <v>14.25</v>
      </c>
      <c r="U104" s="59">
        <f t="shared" si="21"/>
        <v>14.25</v>
      </c>
      <c r="V104" s="59">
        <f t="shared" si="21"/>
        <v>0</v>
      </c>
      <c r="W104" s="59">
        <f t="shared" si="21"/>
        <v>0</v>
      </c>
      <c r="X104" s="59">
        <f t="shared" si="21"/>
        <v>0</v>
      </c>
      <c r="Y104" s="59">
        <f t="shared" si="21"/>
        <v>0</v>
      </c>
      <c r="Z104" s="59">
        <f t="shared" si="21"/>
        <v>0</v>
      </c>
      <c r="AA104" s="59">
        <f t="shared" si="21"/>
        <v>0</v>
      </c>
      <c r="AB104" s="59">
        <f t="shared" si="21"/>
        <v>0</v>
      </c>
      <c r="AC104" s="59">
        <f t="shared" si="21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</v>
      </c>
      <c r="L106" s="58">
        <f t="shared" si="22"/>
        <v>0</v>
      </c>
      <c r="M106" s="58">
        <f t="shared" si="22"/>
        <v>0</v>
      </c>
      <c r="N106" s="58">
        <f t="shared" si="22"/>
        <v>0</v>
      </c>
      <c r="O106" s="58">
        <f t="shared" si="22"/>
        <v>0</v>
      </c>
      <c r="P106" s="58">
        <f t="shared" si="22"/>
        <v>2.9000000000000004</v>
      </c>
      <c r="Q106" s="58">
        <f t="shared" si="22"/>
        <v>5.2</v>
      </c>
      <c r="R106" s="58">
        <f t="shared" si="22"/>
        <v>5.2</v>
      </c>
      <c r="S106" s="58">
        <f t="shared" si="22"/>
        <v>4.4000000000000004</v>
      </c>
      <c r="T106" s="58">
        <f t="shared" si="22"/>
        <v>6.9</v>
      </c>
      <c r="U106" s="58">
        <f t="shared" si="22"/>
        <v>6.9</v>
      </c>
      <c r="V106" s="58">
        <f t="shared" si="22"/>
        <v>0</v>
      </c>
      <c r="W106" s="58">
        <f t="shared" si="22"/>
        <v>0</v>
      </c>
      <c r="X106" s="58">
        <f t="shared" si="22"/>
        <v>0</v>
      </c>
      <c r="Y106" s="58">
        <f t="shared" si="22"/>
        <v>0</v>
      </c>
      <c r="Z106" s="58">
        <f t="shared" si="22"/>
        <v>0</v>
      </c>
      <c r="AA106" s="58">
        <f t="shared" si="22"/>
        <v>0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23">G71</f>
        <v>0.99</v>
      </c>
      <c r="H107" s="58">
        <f t="shared" si="23"/>
        <v>0.93</v>
      </c>
      <c r="I107" s="58">
        <f t="shared" si="23"/>
        <v>0.88</v>
      </c>
      <c r="J107" s="58">
        <f t="shared" si="23"/>
        <v>0.875</v>
      </c>
      <c r="K107" s="58">
        <f t="shared" si="23"/>
        <v>0.93</v>
      </c>
      <c r="L107" s="58">
        <f t="shared" si="23"/>
        <v>1.1100000000000001</v>
      </c>
      <c r="M107" s="58">
        <f t="shared" si="23"/>
        <v>1.1100000000000001</v>
      </c>
      <c r="N107" s="58">
        <f t="shared" si="23"/>
        <v>1.18</v>
      </c>
      <c r="O107" s="58">
        <f t="shared" si="23"/>
        <v>1.22</v>
      </c>
      <c r="P107" s="58">
        <f t="shared" si="23"/>
        <v>1.47</v>
      </c>
      <c r="Q107" s="58">
        <f t="shared" si="23"/>
        <v>1.46</v>
      </c>
      <c r="R107" s="58">
        <f t="shared" si="23"/>
        <v>1.51</v>
      </c>
      <c r="S107" s="58">
        <f t="shared" si="23"/>
        <v>1.49</v>
      </c>
      <c r="T107" s="58">
        <f t="shared" si="23"/>
        <v>1.48</v>
      </c>
      <c r="U107" s="58">
        <f t="shared" si="23"/>
        <v>1.48</v>
      </c>
      <c r="V107" s="58">
        <f t="shared" si="23"/>
        <v>0</v>
      </c>
      <c r="W107" s="58">
        <f t="shared" si="23"/>
        <v>0</v>
      </c>
      <c r="X107" s="58">
        <f t="shared" si="23"/>
        <v>0</v>
      </c>
      <c r="Y107" s="58">
        <f t="shared" si="23"/>
        <v>0</v>
      </c>
      <c r="Z107" s="58">
        <f t="shared" si="23"/>
        <v>0</v>
      </c>
      <c r="AA107" s="58">
        <f t="shared" si="23"/>
        <v>0</v>
      </c>
      <c r="AB107" s="58">
        <f t="shared" si="23"/>
        <v>0</v>
      </c>
      <c r="AC107" s="58">
        <f t="shared" si="23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24">G86</f>
        <v>0.77</v>
      </c>
      <c r="H109" s="58">
        <f t="shared" si="24"/>
        <v>0.74</v>
      </c>
      <c r="I109" s="58">
        <f t="shared" si="24"/>
        <v>0.72</v>
      </c>
      <c r="J109" s="58">
        <f t="shared" si="24"/>
        <v>0.72</v>
      </c>
      <c r="K109" s="58">
        <f t="shared" si="24"/>
        <v>0.73</v>
      </c>
      <c r="L109" s="58">
        <f t="shared" si="24"/>
        <v>0.82</v>
      </c>
      <c r="M109" s="58">
        <f t="shared" si="24"/>
        <v>0.8</v>
      </c>
      <c r="N109" s="58">
        <f t="shared" si="24"/>
        <v>0.76</v>
      </c>
      <c r="O109" s="58">
        <f t="shared" si="24"/>
        <v>0.83</v>
      </c>
      <c r="P109" s="58">
        <f t="shared" si="24"/>
        <v>0.86</v>
      </c>
      <c r="Q109" s="58">
        <f t="shared" si="24"/>
        <v>0.89</v>
      </c>
      <c r="R109" s="58">
        <f t="shared" si="24"/>
        <v>0.91</v>
      </c>
      <c r="S109" s="58">
        <f t="shared" si="24"/>
        <v>0.92</v>
      </c>
      <c r="T109" s="58">
        <f t="shared" si="24"/>
        <v>0.95</v>
      </c>
      <c r="U109" s="58">
        <f t="shared" si="24"/>
        <v>0.95</v>
      </c>
      <c r="V109" s="58">
        <f t="shared" si="24"/>
        <v>0</v>
      </c>
      <c r="W109" s="58">
        <f t="shared" si="24"/>
        <v>0</v>
      </c>
      <c r="X109" s="58">
        <f t="shared" si="24"/>
        <v>0</v>
      </c>
      <c r="Y109" s="58">
        <f t="shared" si="24"/>
        <v>0</v>
      </c>
      <c r="Z109" s="58">
        <f t="shared" si="24"/>
        <v>0</v>
      </c>
      <c r="AA109" s="58">
        <f t="shared" si="24"/>
        <v>0</v>
      </c>
      <c r="AB109" s="58">
        <f t="shared" si="24"/>
        <v>0</v>
      </c>
      <c r="AC109" s="58">
        <f t="shared" si="24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41.367000000000004</v>
      </c>
      <c r="G111" s="55">
        <f t="shared" si="25"/>
        <v>40.22</v>
      </c>
      <c r="H111" s="55">
        <f t="shared" si="25"/>
        <v>37.557000000000009</v>
      </c>
      <c r="I111" s="55">
        <f t="shared" si="25"/>
        <v>35.295999999999992</v>
      </c>
      <c r="J111" s="55">
        <f t="shared" si="25"/>
        <v>34.585999999999999</v>
      </c>
      <c r="K111" s="55">
        <f t="shared" si="25"/>
        <v>35.851000000000006</v>
      </c>
      <c r="L111" s="55">
        <f t="shared" si="25"/>
        <v>40.93</v>
      </c>
      <c r="M111" s="55">
        <f t="shared" si="25"/>
        <v>39.909999999999997</v>
      </c>
      <c r="N111" s="55">
        <f t="shared" si="25"/>
        <v>44.354000000000006</v>
      </c>
      <c r="O111" s="55">
        <f t="shared" si="25"/>
        <v>55.236999999999995</v>
      </c>
      <c r="P111" s="55">
        <f t="shared" si="25"/>
        <v>60.236000000000004</v>
      </c>
      <c r="Q111" s="55">
        <f t="shared" si="25"/>
        <v>62.054999999999993</v>
      </c>
      <c r="R111" s="55">
        <f t="shared" si="25"/>
        <v>61.897000000000006</v>
      </c>
      <c r="S111" s="55">
        <f t="shared" si="25"/>
        <v>63.172000000000004</v>
      </c>
      <c r="T111" s="55">
        <f t="shared" si="25"/>
        <v>64.623000000000005</v>
      </c>
      <c r="U111" s="55">
        <f t="shared" si="25"/>
        <v>64.623000000000005</v>
      </c>
      <c r="V111" s="55">
        <f t="shared" si="25"/>
        <v>0</v>
      </c>
      <c r="W111" s="55">
        <f t="shared" si="25"/>
        <v>0</v>
      </c>
      <c r="X111" s="55">
        <f t="shared" si="25"/>
        <v>0</v>
      </c>
      <c r="Y111" s="55">
        <f t="shared" si="25"/>
        <v>0</v>
      </c>
      <c r="Z111" s="55">
        <f t="shared" si="25"/>
        <v>0</v>
      </c>
      <c r="AA111" s="55">
        <f t="shared" si="25"/>
        <v>0</v>
      </c>
      <c r="AB111" s="55">
        <f t="shared" si="25"/>
        <v>0</v>
      </c>
      <c r="AC111" s="55">
        <f t="shared" si="25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1.18</v>
      </c>
      <c r="H116" s="55">
        <f t="shared" si="26"/>
        <v>0</v>
      </c>
      <c r="I116" s="55">
        <f t="shared" si="26"/>
        <v>1.18</v>
      </c>
      <c r="J116" s="55">
        <f t="shared" si="26"/>
        <v>1.18</v>
      </c>
      <c r="K116" s="55">
        <f t="shared" si="26"/>
        <v>1.18</v>
      </c>
      <c r="L116" s="55">
        <f t="shared" si="26"/>
        <v>1.18</v>
      </c>
      <c r="M116" s="55">
        <f t="shared" si="26"/>
        <v>1.18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27">SUM(G111,G116)</f>
        <v>41.4</v>
      </c>
      <c r="H117" s="56">
        <f t="shared" si="27"/>
        <v>37.557000000000009</v>
      </c>
      <c r="I117" s="56">
        <f t="shared" si="27"/>
        <v>36.475999999999992</v>
      </c>
      <c r="J117" s="56">
        <f t="shared" si="27"/>
        <v>35.765999999999998</v>
      </c>
      <c r="K117" s="56">
        <f t="shared" si="27"/>
        <v>37.031000000000006</v>
      </c>
      <c r="L117" s="56">
        <f t="shared" si="27"/>
        <v>42.11</v>
      </c>
      <c r="M117" s="56">
        <f t="shared" si="27"/>
        <v>41.089999999999996</v>
      </c>
      <c r="N117" s="56">
        <f t="shared" si="27"/>
        <v>44.354000000000006</v>
      </c>
      <c r="O117" s="56">
        <f t="shared" si="27"/>
        <v>55.236999999999995</v>
      </c>
      <c r="P117" s="56">
        <f t="shared" si="27"/>
        <v>60.236000000000004</v>
      </c>
      <c r="Q117" s="56">
        <f t="shared" si="27"/>
        <v>62.054999999999993</v>
      </c>
      <c r="R117" s="56">
        <f t="shared" si="27"/>
        <v>61.897000000000006</v>
      </c>
      <c r="S117" s="56">
        <f t="shared" si="27"/>
        <v>63.172000000000004</v>
      </c>
      <c r="T117" s="56">
        <f t="shared" si="27"/>
        <v>64.623000000000005</v>
      </c>
      <c r="U117" s="56">
        <f t="shared" si="27"/>
        <v>64.623000000000005</v>
      </c>
      <c r="V117" s="56">
        <f t="shared" si="27"/>
        <v>0</v>
      </c>
      <c r="W117" s="56">
        <f t="shared" si="27"/>
        <v>0</v>
      </c>
      <c r="X117" s="56">
        <f t="shared" si="27"/>
        <v>0</v>
      </c>
      <c r="Y117" s="56">
        <f t="shared" si="27"/>
        <v>0</v>
      </c>
      <c r="Z117" s="56">
        <f t="shared" si="27"/>
        <v>0</v>
      </c>
      <c r="AA117" s="56">
        <f t="shared" si="27"/>
        <v>0</v>
      </c>
      <c r="AB117" s="56">
        <f t="shared" si="27"/>
        <v>0</v>
      </c>
      <c r="AC117" s="56">
        <f t="shared" si="27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28">(7.2*(4-COUNTIF(H13:H16,"=CMS")-COUNTIF(H13:H16,"=PMS")))</f>
        <v>7.2</v>
      </c>
      <c r="I127" s="516">
        <f t="shared" si="28"/>
        <v>7.2</v>
      </c>
      <c r="J127" s="516">
        <f t="shared" si="28"/>
        <v>7.2</v>
      </c>
      <c r="K127" s="516">
        <f t="shared" si="28"/>
        <v>7.2</v>
      </c>
      <c r="L127" s="516">
        <f t="shared" ref="L127:AC127" si="29">(7.2*(4-COUNTIF(L13:L16,"=CMS")-COUNTIF(L13:L16,"=PMS")))</f>
        <v>14.4</v>
      </c>
      <c r="M127" s="516">
        <f t="shared" si="29"/>
        <v>14.4</v>
      </c>
      <c r="N127" s="516">
        <f t="shared" si="29"/>
        <v>14.4</v>
      </c>
      <c r="O127" s="516">
        <f t="shared" si="29"/>
        <v>14.4</v>
      </c>
      <c r="P127" s="516">
        <f t="shared" si="29"/>
        <v>14.4</v>
      </c>
      <c r="Q127" s="516">
        <f t="shared" si="29"/>
        <v>14.4</v>
      </c>
      <c r="R127" s="516">
        <f t="shared" si="29"/>
        <v>14.4</v>
      </c>
      <c r="S127" s="516">
        <f t="shared" si="29"/>
        <v>14.4</v>
      </c>
      <c r="T127" s="516">
        <f t="shared" si="29"/>
        <v>14.4</v>
      </c>
      <c r="U127" s="516">
        <f t="shared" si="29"/>
        <v>14.4</v>
      </c>
      <c r="V127" s="516">
        <f t="shared" si="29"/>
        <v>28.8</v>
      </c>
      <c r="W127" s="516">
        <f t="shared" si="29"/>
        <v>28.8</v>
      </c>
      <c r="X127" s="516">
        <f t="shared" si="29"/>
        <v>28.8</v>
      </c>
      <c r="Y127" s="516">
        <f t="shared" si="29"/>
        <v>28.8</v>
      </c>
      <c r="Z127" s="516">
        <f t="shared" si="29"/>
        <v>28.8</v>
      </c>
      <c r="AA127" s="516">
        <f t="shared" si="29"/>
        <v>28.8</v>
      </c>
      <c r="AB127" s="516">
        <f t="shared" si="29"/>
        <v>28.8</v>
      </c>
      <c r="AC127" s="516">
        <f t="shared" si="29"/>
        <v>28.8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30">13-COUNTIF(F19:F32,"=CMS")-COUNTIF(F19:F32,"=PMS")+IF(COUNTIF(F14:F16,"=CMS")&gt;0,1,0)</f>
        <v>13</v>
      </c>
      <c r="G128" s="516">
        <f t="shared" ref="G128:K128" si="31">13-COUNTIF(G19:G32,"=CMS")-COUNTIF(G19:G32,"=PMS")+IF(COUNTIF(G14:G16,"=CMS")&gt;0,1,0)</f>
        <v>13</v>
      </c>
      <c r="H128" s="516">
        <f t="shared" si="31"/>
        <v>14</v>
      </c>
      <c r="I128" s="516">
        <f t="shared" si="31"/>
        <v>14</v>
      </c>
      <c r="J128" s="516">
        <f t="shared" si="31"/>
        <v>14</v>
      </c>
      <c r="K128" s="516">
        <f t="shared" si="31"/>
        <v>14</v>
      </c>
      <c r="L128" s="516">
        <f t="shared" ref="L128:AC128" si="32">13-COUNTIF(L19:L32,"=CMS")-COUNTIF(L19:L32,"=PMS")+IF(COUNTIF(L14:L16,"=CMS")&gt;0,1,0)</f>
        <v>13</v>
      </c>
      <c r="M128" s="516">
        <f t="shared" si="32"/>
        <v>13</v>
      </c>
      <c r="N128" s="516">
        <f t="shared" si="32"/>
        <v>13</v>
      </c>
      <c r="O128" s="516">
        <f t="shared" si="32"/>
        <v>13</v>
      </c>
      <c r="P128" s="516">
        <f t="shared" si="32"/>
        <v>13</v>
      </c>
      <c r="Q128" s="516">
        <f t="shared" si="32"/>
        <v>13</v>
      </c>
      <c r="R128" s="516">
        <f t="shared" si="32"/>
        <v>13</v>
      </c>
      <c r="S128" s="516">
        <f t="shared" si="32"/>
        <v>13</v>
      </c>
      <c r="T128" s="516">
        <f t="shared" si="32"/>
        <v>13</v>
      </c>
      <c r="U128" s="516">
        <f t="shared" si="32"/>
        <v>13</v>
      </c>
      <c r="V128" s="516">
        <f t="shared" si="32"/>
        <v>13</v>
      </c>
      <c r="W128" s="516">
        <f t="shared" si="32"/>
        <v>13</v>
      </c>
      <c r="X128" s="516">
        <f t="shared" si="32"/>
        <v>13</v>
      </c>
      <c r="Y128" s="516">
        <f t="shared" si="32"/>
        <v>13</v>
      </c>
      <c r="Z128" s="516">
        <f t="shared" si="32"/>
        <v>13</v>
      </c>
      <c r="AA128" s="516">
        <f t="shared" si="32"/>
        <v>13</v>
      </c>
      <c r="AB128" s="516">
        <f t="shared" si="32"/>
        <v>13</v>
      </c>
      <c r="AC128" s="516">
        <f t="shared" si="32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33">4.5*(2-COUNTIF(F43:F44,"=CMS")-COUNTIF(F43:F44,"=PMS"))</f>
        <v>9</v>
      </c>
      <c r="G129" s="516">
        <f t="shared" ref="G129:K129" si="34">4.5*(2-COUNTIF(G43:G44,"=CMS")-COUNTIF(G43:G44,"=PMS"))</f>
        <v>9</v>
      </c>
      <c r="H129" s="516">
        <f t="shared" si="34"/>
        <v>9</v>
      </c>
      <c r="I129" s="516">
        <f t="shared" si="34"/>
        <v>9</v>
      </c>
      <c r="J129" s="516">
        <f t="shared" si="34"/>
        <v>9</v>
      </c>
      <c r="K129" s="516">
        <f t="shared" si="34"/>
        <v>9</v>
      </c>
      <c r="L129" s="516">
        <f t="shared" ref="L129:AC129" si="35">4.5*(2-COUNTIF(L43:L44,"=CMS")-COUNTIF(L43:L44,"=PMS"))</f>
        <v>9</v>
      </c>
      <c r="M129" s="516">
        <f t="shared" si="35"/>
        <v>9</v>
      </c>
      <c r="N129" s="516">
        <f t="shared" si="35"/>
        <v>9</v>
      </c>
      <c r="O129" s="516">
        <f t="shared" si="35"/>
        <v>9</v>
      </c>
      <c r="P129" s="516">
        <f t="shared" si="35"/>
        <v>9</v>
      </c>
      <c r="Q129" s="516">
        <f t="shared" si="35"/>
        <v>9</v>
      </c>
      <c r="R129" s="516">
        <f t="shared" si="35"/>
        <v>9</v>
      </c>
      <c r="S129" s="516">
        <f t="shared" si="35"/>
        <v>9</v>
      </c>
      <c r="T129" s="516">
        <f t="shared" si="35"/>
        <v>9</v>
      </c>
      <c r="U129" s="516">
        <f t="shared" si="35"/>
        <v>9</v>
      </c>
      <c r="V129" s="516">
        <f t="shared" si="35"/>
        <v>9</v>
      </c>
      <c r="W129" s="516">
        <f t="shared" si="35"/>
        <v>9</v>
      </c>
      <c r="X129" s="516">
        <f t="shared" si="35"/>
        <v>9</v>
      </c>
      <c r="Y129" s="516">
        <f t="shared" si="35"/>
        <v>9</v>
      </c>
      <c r="Z129" s="516">
        <f t="shared" si="35"/>
        <v>9</v>
      </c>
      <c r="AA129" s="516">
        <f t="shared" si="35"/>
        <v>9</v>
      </c>
      <c r="AB129" s="516">
        <f t="shared" si="35"/>
        <v>9</v>
      </c>
      <c r="AC129" s="516">
        <f t="shared" si="3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36">8.8*(1-COUNTIF(F45,"=CMS")-COUNTIF(F45,"=PMS"))</f>
        <v>8.8000000000000007</v>
      </c>
      <c r="G130" s="516">
        <f t="shared" ref="G130:K130" si="37">8.8*(1-COUNTIF(G45,"=CMS")-COUNTIF(G45,"=PMS"))</f>
        <v>8.8000000000000007</v>
      </c>
      <c r="H130" s="516">
        <f t="shared" si="37"/>
        <v>8.8000000000000007</v>
      </c>
      <c r="I130" s="516">
        <f t="shared" si="37"/>
        <v>8.8000000000000007</v>
      </c>
      <c r="J130" s="516">
        <f t="shared" si="37"/>
        <v>8.8000000000000007</v>
      </c>
      <c r="K130" s="516">
        <f t="shared" si="37"/>
        <v>8.8000000000000007</v>
      </c>
      <c r="L130" s="516">
        <f t="shared" ref="L130:AC130" si="38">8.8*(1-COUNTIF(L45,"=CMS")-COUNTIF(L45,"=PMS"))</f>
        <v>8.8000000000000007</v>
      </c>
      <c r="M130" s="516">
        <f t="shared" si="38"/>
        <v>8.8000000000000007</v>
      </c>
      <c r="N130" s="516">
        <f t="shared" si="38"/>
        <v>8.8000000000000007</v>
      </c>
      <c r="O130" s="516">
        <f t="shared" si="38"/>
        <v>8.8000000000000007</v>
      </c>
      <c r="P130" s="516">
        <f t="shared" si="38"/>
        <v>8.8000000000000007</v>
      </c>
      <c r="Q130" s="516">
        <f t="shared" si="38"/>
        <v>8.8000000000000007</v>
      </c>
      <c r="R130" s="516">
        <f t="shared" si="38"/>
        <v>8.8000000000000007</v>
      </c>
      <c r="S130" s="516">
        <f t="shared" si="38"/>
        <v>8.8000000000000007</v>
      </c>
      <c r="T130" s="516">
        <f t="shared" si="38"/>
        <v>8.8000000000000007</v>
      </c>
      <c r="U130" s="516">
        <f t="shared" si="38"/>
        <v>8.8000000000000007</v>
      </c>
      <c r="V130" s="516">
        <f t="shared" si="38"/>
        <v>8.8000000000000007</v>
      </c>
      <c r="W130" s="516">
        <f t="shared" si="38"/>
        <v>8.8000000000000007</v>
      </c>
      <c r="X130" s="516">
        <f t="shared" si="38"/>
        <v>8.8000000000000007</v>
      </c>
      <c r="Y130" s="516">
        <f t="shared" si="38"/>
        <v>8.8000000000000007</v>
      </c>
      <c r="Z130" s="516">
        <f t="shared" si="38"/>
        <v>8.8000000000000007</v>
      </c>
      <c r="AA130" s="516">
        <f t="shared" si="38"/>
        <v>8.8000000000000007</v>
      </c>
      <c r="AB130" s="516">
        <f t="shared" si="38"/>
        <v>8.8000000000000007</v>
      </c>
      <c r="AC130" s="516">
        <f t="shared" si="38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36"/>
        <v>8.8000000000000007</v>
      </c>
      <c r="G131" s="516">
        <f t="shared" ref="G131:K131" si="39">8.8*(1-COUNTIF(G46,"=CMS")-COUNTIF(G46,"=PMS"))</f>
        <v>8.8000000000000007</v>
      </c>
      <c r="H131" s="516">
        <f t="shared" si="39"/>
        <v>8.8000000000000007</v>
      </c>
      <c r="I131" s="516">
        <f t="shared" si="39"/>
        <v>8.8000000000000007</v>
      </c>
      <c r="J131" s="516">
        <f t="shared" si="39"/>
        <v>8.8000000000000007</v>
      </c>
      <c r="K131" s="516">
        <f t="shared" si="39"/>
        <v>8.8000000000000007</v>
      </c>
      <c r="L131" s="516">
        <f t="shared" ref="L131:AC131" si="40">8.8*(1-COUNTIF(L46,"=CMS")-COUNTIF(L46,"=PMS"))</f>
        <v>8.8000000000000007</v>
      </c>
      <c r="M131" s="516">
        <f t="shared" si="40"/>
        <v>8.8000000000000007</v>
      </c>
      <c r="N131" s="516">
        <f t="shared" si="40"/>
        <v>8.8000000000000007</v>
      </c>
      <c r="O131" s="516">
        <f t="shared" si="40"/>
        <v>8.8000000000000007</v>
      </c>
      <c r="P131" s="516">
        <f t="shared" si="40"/>
        <v>8.8000000000000007</v>
      </c>
      <c r="Q131" s="516">
        <f t="shared" si="40"/>
        <v>8.8000000000000007</v>
      </c>
      <c r="R131" s="516">
        <f t="shared" si="40"/>
        <v>8.8000000000000007</v>
      </c>
      <c r="S131" s="516">
        <f t="shared" si="40"/>
        <v>8.8000000000000007</v>
      </c>
      <c r="T131" s="516">
        <f t="shared" si="40"/>
        <v>8.8000000000000007</v>
      </c>
      <c r="U131" s="516">
        <f t="shared" si="40"/>
        <v>8.8000000000000007</v>
      </c>
      <c r="V131" s="516">
        <f t="shared" si="40"/>
        <v>8.8000000000000007</v>
      </c>
      <c r="W131" s="516">
        <f t="shared" si="40"/>
        <v>8.8000000000000007</v>
      </c>
      <c r="X131" s="516">
        <f t="shared" si="40"/>
        <v>8.8000000000000007</v>
      </c>
      <c r="Y131" s="516">
        <f t="shared" si="40"/>
        <v>8.8000000000000007</v>
      </c>
      <c r="Z131" s="516">
        <f t="shared" si="40"/>
        <v>8.8000000000000007</v>
      </c>
      <c r="AA131" s="516">
        <f t="shared" si="40"/>
        <v>8.8000000000000007</v>
      </c>
      <c r="AB131" s="516">
        <f t="shared" si="40"/>
        <v>8.8000000000000007</v>
      </c>
      <c r="AC131" s="516">
        <f t="shared" si="4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7.9</v>
      </c>
      <c r="U133" s="516">
        <v>7.9</v>
      </c>
      <c r="V133" s="516">
        <v>7.9</v>
      </c>
      <c r="W133" s="516">
        <v>7.9</v>
      </c>
      <c r="X133" s="516">
        <v>7.9</v>
      </c>
      <c r="Y133" s="516">
        <v>7.9</v>
      </c>
      <c r="Z133" s="516">
        <v>7.9</v>
      </c>
      <c r="AA133" s="516">
        <v>7.9</v>
      </c>
      <c r="AB133" s="516">
        <v>7.9</v>
      </c>
      <c r="AC133" s="516">
        <v>7.9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41">0.85*(3-COUNTIF(F68:F70,"=CMS"))</f>
        <v>2.5499999999999998</v>
      </c>
      <c r="G134" s="516">
        <f t="shared" ref="G134:K134" si="42">0.85*(3-COUNTIF(G68:G70,"=CMS"))</f>
        <v>2.5499999999999998</v>
      </c>
      <c r="H134" s="516">
        <f t="shared" si="42"/>
        <v>2.5499999999999998</v>
      </c>
      <c r="I134" s="516">
        <f t="shared" si="42"/>
        <v>2.5499999999999998</v>
      </c>
      <c r="J134" s="516">
        <f t="shared" si="42"/>
        <v>2.5499999999999998</v>
      </c>
      <c r="K134" s="516">
        <f t="shared" si="42"/>
        <v>2.5499999999999998</v>
      </c>
      <c r="L134" s="516">
        <f t="shared" ref="L134:AC134" si="43">0.85*(3-COUNTIF(L68:L70,"=CMS"))</f>
        <v>2.5499999999999998</v>
      </c>
      <c r="M134" s="516">
        <f t="shared" si="43"/>
        <v>2.5499999999999998</v>
      </c>
      <c r="N134" s="516">
        <f t="shared" si="43"/>
        <v>2.5499999999999998</v>
      </c>
      <c r="O134" s="516">
        <f t="shared" si="43"/>
        <v>2.5499999999999998</v>
      </c>
      <c r="P134" s="516">
        <f t="shared" si="43"/>
        <v>2.5499999999999998</v>
      </c>
      <c r="Q134" s="516">
        <f t="shared" si="43"/>
        <v>2.5499999999999998</v>
      </c>
      <c r="R134" s="516">
        <f t="shared" si="43"/>
        <v>2.5499999999999998</v>
      </c>
      <c r="S134" s="516">
        <f t="shared" si="43"/>
        <v>2.5499999999999998</v>
      </c>
      <c r="T134" s="516">
        <f t="shared" si="43"/>
        <v>2.5499999999999998</v>
      </c>
      <c r="U134" s="516">
        <f t="shared" si="43"/>
        <v>2.5499999999999998</v>
      </c>
      <c r="V134" s="516">
        <f t="shared" si="43"/>
        <v>2.5499999999999998</v>
      </c>
      <c r="W134" s="516">
        <f t="shared" si="43"/>
        <v>2.5499999999999998</v>
      </c>
      <c r="X134" s="516">
        <f t="shared" si="43"/>
        <v>2.5499999999999998</v>
      </c>
      <c r="Y134" s="516">
        <f t="shared" si="43"/>
        <v>2.5499999999999998</v>
      </c>
      <c r="Z134" s="516">
        <f t="shared" si="43"/>
        <v>2.5499999999999998</v>
      </c>
      <c r="AA134" s="516">
        <f t="shared" si="43"/>
        <v>2.5499999999999998</v>
      </c>
      <c r="AB134" s="516">
        <f t="shared" si="43"/>
        <v>2.5499999999999998</v>
      </c>
      <c r="AC134" s="516">
        <f t="shared" si="43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44">1*(2-COUNTIF(F84:F85,"=CMS"))</f>
        <v>2</v>
      </c>
      <c r="G135" s="516">
        <f t="shared" ref="G135:K135" si="45">1*(2-COUNTIF(G84:G85,"=CMS"))</f>
        <v>2</v>
      </c>
      <c r="H135" s="516">
        <f t="shared" si="45"/>
        <v>2</v>
      </c>
      <c r="I135" s="516">
        <f t="shared" si="45"/>
        <v>2</v>
      </c>
      <c r="J135" s="516">
        <f t="shared" si="45"/>
        <v>2</v>
      </c>
      <c r="K135" s="516">
        <f t="shared" si="45"/>
        <v>2</v>
      </c>
      <c r="L135" s="516">
        <f t="shared" ref="L135:AC135" si="46">1*(2-COUNTIF(L84:L85,"=CMS"))</f>
        <v>2</v>
      </c>
      <c r="M135" s="516">
        <f t="shared" si="46"/>
        <v>2</v>
      </c>
      <c r="N135" s="516">
        <f t="shared" si="46"/>
        <v>2</v>
      </c>
      <c r="O135" s="516">
        <f t="shared" si="46"/>
        <v>2</v>
      </c>
      <c r="P135" s="516">
        <f t="shared" si="46"/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si="46"/>
        <v>2</v>
      </c>
      <c r="U135" s="516">
        <f t="shared" si="46"/>
        <v>2</v>
      </c>
      <c r="V135" s="516">
        <f t="shared" si="46"/>
        <v>2</v>
      </c>
      <c r="W135" s="516">
        <f t="shared" si="46"/>
        <v>2</v>
      </c>
      <c r="X135" s="516">
        <f t="shared" si="46"/>
        <v>2</v>
      </c>
      <c r="Y135" s="516">
        <f t="shared" si="46"/>
        <v>2</v>
      </c>
      <c r="Z135" s="516">
        <f t="shared" si="46"/>
        <v>2</v>
      </c>
      <c r="AA135" s="516">
        <f t="shared" si="46"/>
        <v>2</v>
      </c>
      <c r="AB135" s="516">
        <f t="shared" si="46"/>
        <v>2</v>
      </c>
      <c r="AC135" s="516">
        <f t="shared" si="46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47">IF(SUM(G127:G128)&gt;33,0,33-SUM(G127:G128))</f>
        <v>5.6000000000000014</v>
      </c>
      <c r="H136" s="517">
        <f t="shared" si="47"/>
        <v>11.8</v>
      </c>
      <c r="I136" s="517">
        <f t="shared" si="47"/>
        <v>11.8</v>
      </c>
      <c r="J136" s="517">
        <f t="shared" si="47"/>
        <v>11.8</v>
      </c>
      <c r="K136" s="517">
        <f t="shared" si="47"/>
        <v>11.8</v>
      </c>
      <c r="L136" s="517">
        <f t="shared" si="47"/>
        <v>5.6000000000000014</v>
      </c>
      <c r="M136" s="517">
        <f t="shared" si="47"/>
        <v>5.6000000000000014</v>
      </c>
      <c r="N136" s="517">
        <f t="shared" si="47"/>
        <v>5.6000000000000014</v>
      </c>
      <c r="O136" s="517">
        <f t="shared" si="47"/>
        <v>5.6000000000000014</v>
      </c>
      <c r="P136" s="517">
        <f t="shared" si="47"/>
        <v>5.6000000000000014</v>
      </c>
      <c r="Q136" s="517">
        <f t="shared" si="47"/>
        <v>5.6000000000000014</v>
      </c>
      <c r="R136" s="517">
        <f t="shared" si="47"/>
        <v>5.6000000000000014</v>
      </c>
      <c r="S136" s="517">
        <f t="shared" si="47"/>
        <v>5.6000000000000014</v>
      </c>
      <c r="T136" s="517">
        <f t="shared" si="47"/>
        <v>5.6000000000000014</v>
      </c>
      <c r="U136" s="517">
        <f t="shared" si="47"/>
        <v>5.6000000000000014</v>
      </c>
      <c r="V136" s="517">
        <f t="shared" si="47"/>
        <v>0</v>
      </c>
      <c r="W136" s="517">
        <f t="shared" si="47"/>
        <v>0</v>
      </c>
      <c r="X136" s="517">
        <f t="shared" si="47"/>
        <v>0</v>
      </c>
      <c r="Y136" s="517">
        <f t="shared" si="47"/>
        <v>0</v>
      </c>
      <c r="Z136" s="517">
        <f t="shared" si="47"/>
        <v>0</v>
      </c>
      <c r="AA136" s="517">
        <f t="shared" si="47"/>
        <v>0</v>
      </c>
      <c r="AB136" s="517">
        <f t="shared" si="47"/>
        <v>0</v>
      </c>
      <c r="AC136" s="517">
        <f t="shared" si="47"/>
        <v>0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48">IF(SUM(G129,G131,G132)&gt;25,0,25-SUM(G129,G131,G132))</f>
        <v>0</v>
      </c>
      <c r="H137" s="518">
        <f t="shared" si="48"/>
        <v>0</v>
      </c>
      <c r="I137" s="518">
        <f t="shared" si="48"/>
        <v>0</v>
      </c>
      <c r="J137" s="518">
        <f t="shared" si="48"/>
        <v>0</v>
      </c>
      <c r="K137" s="518">
        <f t="shared" si="48"/>
        <v>0</v>
      </c>
      <c r="L137" s="518">
        <f>IF(SUM(L129,L131,L132)&gt;25,0,25-SUM(L129,L131,L132))</f>
        <v>0</v>
      </c>
      <c r="M137" s="518">
        <f t="shared" si="48"/>
        <v>0</v>
      </c>
      <c r="N137" s="518">
        <f t="shared" si="48"/>
        <v>0</v>
      </c>
      <c r="O137" s="518">
        <f t="shared" si="48"/>
        <v>0</v>
      </c>
      <c r="P137" s="518">
        <f>IF(SUM(P129,P131,P132)&gt;25,0,25-SUM(P129,P131,P132))</f>
        <v>0</v>
      </c>
      <c r="Q137" s="518">
        <f t="shared" si="48"/>
        <v>0</v>
      </c>
      <c r="R137" s="518">
        <f t="shared" si="48"/>
        <v>0</v>
      </c>
      <c r="S137" s="518">
        <f t="shared" si="48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48"/>
        <v>0</v>
      </c>
      <c r="X137" s="518">
        <f t="shared" si="48"/>
        <v>0</v>
      </c>
      <c r="Y137" s="518">
        <f t="shared" si="48"/>
        <v>0</v>
      </c>
      <c r="Z137" s="518">
        <f t="shared" si="48"/>
        <v>0</v>
      </c>
      <c r="AA137" s="518">
        <f t="shared" si="48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49">IF(SUM(G130,G133,G134,G135)&gt;17,0,17-SUM(G130,G133,G134,G135))</f>
        <v>0</v>
      </c>
      <c r="H138" s="519">
        <f t="shared" si="49"/>
        <v>0</v>
      </c>
      <c r="I138" s="519">
        <f t="shared" si="49"/>
        <v>0</v>
      </c>
      <c r="J138" s="519">
        <f t="shared" si="49"/>
        <v>0</v>
      </c>
      <c r="K138" s="519">
        <f t="shared" si="49"/>
        <v>0</v>
      </c>
      <c r="L138" s="519">
        <f t="shared" si="49"/>
        <v>0</v>
      </c>
      <c r="M138" s="519">
        <f t="shared" si="49"/>
        <v>0</v>
      </c>
      <c r="N138" s="519">
        <f t="shared" si="49"/>
        <v>0</v>
      </c>
      <c r="O138" s="519">
        <f t="shared" si="49"/>
        <v>0</v>
      </c>
      <c r="P138" s="519">
        <f t="shared" si="49"/>
        <v>0</v>
      </c>
      <c r="Q138" s="519">
        <f t="shared" si="49"/>
        <v>0</v>
      </c>
      <c r="R138" s="519">
        <f t="shared" si="49"/>
        <v>0</v>
      </c>
      <c r="S138" s="519">
        <f t="shared" si="49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49"/>
        <v>0</v>
      </c>
      <c r="X138" s="519">
        <f t="shared" si="49"/>
        <v>0</v>
      </c>
      <c r="Y138" s="519">
        <f t="shared" si="49"/>
        <v>0</v>
      </c>
      <c r="Z138" s="519">
        <f t="shared" si="49"/>
        <v>0</v>
      </c>
      <c r="AA138" s="519">
        <f t="shared" si="49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G84:AC84 Z56:AA64 I20:N22 G56:Y65 G19:G23 G25:G27 I85:AC85 M25:N26 I23:K23 M23:N23 H27:N27 G28:N30 G43:AC46 G49:AC49 I19:AC19 G32:N32 G31 I31:N31 G13:AC16 I25:K26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84:AC85 G43:AC46 G49:AC49 G13:AC16 G68:AC70">
    <cfRule type="cellIs" dxfId="237" priority="238" operator="lessThanOrEqual">
      <formula>0</formula>
    </cfRule>
  </conditionalFormatting>
  <conditionalFormatting sqref="G24:N24 I20:N22 G52:AC65 G19:G23 G25:G27 G84:AC85 M25:N26 I23:K23 M23:N23 H27:N27 G28:N30 G43:AC46 G49:AC49 I19:AC19 G32:N32 G31 I31:N31 G13:AC16 I25:K26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">
    <cfRule type="cellIs" dxfId="194" priority="195" operator="lessThanOrEqual">
      <formula>0</formula>
    </cfRule>
  </conditionalFormatting>
  <conditionalFormatting sqref="F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4" activePane="bottomRight" state="frozen"/>
      <selection pane="topRight" activeCell="BY777" sqref="BY777"/>
      <selection pane="bottomLeft" activeCell="BY777" sqref="BY777"/>
      <selection pane="bottomRight" activeCell="CC244" sqref="CC244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/>
      <c r="Q245" s="223"/>
      <c r="R245" s="352" cm="1">
        <f t="array" aca="1" ref="R245" ca="1">INDIRECT("'"&amp;$C245&amp;"'!"&amp;"$"&amp;$D245&amp;$R$1&amp;"")</f>
        <v>6.7</v>
      </c>
      <c r="S245" s="225"/>
      <c r="T245" s="225"/>
      <c r="U245" s="226"/>
      <c r="V245" s="222"/>
      <c r="W245" s="227" cm="1">
        <f t="array" aca="1" ref="W245" ca="1">INDIRECT("'"&amp;$C245&amp;"'!"&amp;"$"&amp;$D245&amp;$W$1&amp;"")</f>
        <v>12.842999999999998</v>
      </c>
      <c r="X245" s="225"/>
      <c r="Y245" s="223"/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cm="1">
        <f t="array" aca="1" ref="AR245" ca="1">INDIRECT("'"&amp;$C245&amp;"'!"&amp;"$"&amp;$D245&amp;$AR$1&amp;"")</f>
        <v>4</v>
      </c>
      <c r="AS245" s="225"/>
      <c r="AT245" s="223"/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/>
      <c r="AY245" s="226"/>
      <c r="AZ245" s="225" cm="1">
        <f t="array" aca="1" ref="AZ245" ca="1">INDIRECT("'"&amp;$C245&amp;"'!"&amp;"$"&amp;$D245&amp;$AZ$1&amp;"")</f>
        <v>3.8</v>
      </c>
      <c r="BA245" s="224"/>
      <c r="BB245" s="225"/>
      <c r="BC245" s="223"/>
      <c r="BD245" s="225" cm="1">
        <f t="array" aca="1" ref="BD245" ca="1">INDIRECT("'"&amp;$C245&amp;"'!"&amp;"$"&amp;$D245&amp;$BD$1&amp;"")</f>
        <v>7</v>
      </c>
      <c r="BE245" s="224"/>
      <c r="BF245" s="225"/>
      <c r="BG245" s="223"/>
      <c r="BH245" s="227"/>
      <c r="BI245" s="223"/>
      <c r="BJ245" s="227" cm="1">
        <f t="array" aca="1" ref="BJ245" ca="1">INDIRECT("'"&amp;$C245&amp;"'!"&amp;"$"&amp;$D245&amp;$BJ$1&amp;"")</f>
        <v>14.25</v>
      </c>
      <c r="BK245" s="225"/>
      <c r="BL245" s="223"/>
      <c r="BM245" s="407"/>
      <c r="BN245" s="222" cm="1">
        <f t="array" aca="1" ref="BN245" ca="1">INDIRECT("'"&amp;$C245&amp;"'!"&amp;"$"&amp;$D245&amp;$BN$1&amp;"")</f>
        <v>6.9</v>
      </c>
      <c r="BO245" s="224"/>
      <c r="BP245" s="223"/>
      <c r="BQ245" s="227" cm="1">
        <f t="array" aca="1" ref="BQ245" ca="1">INDIRECT("'"&amp;$C245&amp;"'!"&amp;"$"&amp;$D245&amp;$BQ$1&amp;"")</f>
        <v>1.48</v>
      </c>
      <c r="BR245" s="225"/>
      <c r="BS245" s="225"/>
      <c r="BT245" s="223"/>
      <c r="BU245" s="228" cm="1">
        <f t="array" aca="1" ref="BU245" ca="1">INDIRECT("'"&amp;$C245&amp;"'!"&amp;"$"&amp;$D245&amp;$BU$1&amp;"")</f>
        <v>0.95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cm="1">
        <f t="array" aca="1" ref="G246" ca="1">INDIRECT("'"&amp;$C246&amp;"'!"&amp;"$"&amp;$D246&amp;$G$1&amp;"")</f>
        <v>0</v>
      </c>
      <c r="H246" s="232" t="s">
        <v>1</v>
      </c>
      <c r="I246" s="230" t="s">
        <v>1</v>
      </c>
      <c r="J246" s="231" cm="1">
        <f t="array" aca="1" ref="J246" ca="1">INDIRECT("'"&amp;$C246&amp;"'!"&amp;"$"&amp;$D246&amp;$J$1&amp;"")</f>
        <v>0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0</v>
      </c>
      <c r="O246" s="232"/>
      <c r="P246" s="232"/>
      <c r="Q246" s="230"/>
      <c r="R246" s="353" cm="1">
        <f t="array" aca="1" ref="R246" ca="1">INDIRECT("'"&amp;$C246&amp;"'!"&amp;"$"&amp;$D246&amp;$R$1&amp;"")</f>
        <v>0</v>
      </c>
      <c r="S246" s="232"/>
      <c r="T246" s="232"/>
      <c r="U246" s="233"/>
      <c r="V246" s="229"/>
      <c r="W246" s="234" cm="1">
        <f t="array" aca="1" ref="W246" ca="1">INDIRECT("'"&amp;$C246&amp;"'!"&amp;"$"&amp;$D246&amp;$W$1&amp;"")</f>
        <v>0</v>
      </c>
      <c r="X246" s="232"/>
      <c r="Y246" s="230"/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cm="1">
        <f t="array" aca="1" ref="AR246" ca="1">INDIRECT("'"&amp;$C246&amp;"'!"&amp;"$"&amp;$D246&amp;$AR$1&amp;"")</f>
        <v>0</v>
      </c>
      <c r="AS246" s="232"/>
      <c r="AT246" s="230"/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/>
      <c r="AY246" s="233"/>
      <c r="AZ246" s="232" cm="1">
        <f t="array" aca="1" ref="AZ246" ca="1">INDIRECT("'"&amp;$C246&amp;"'!"&amp;"$"&amp;$D246&amp;$AZ$1&amp;"")</f>
        <v>0</v>
      </c>
      <c r="BA246" s="231"/>
      <c r="BB246" s="232"/>
      <c r="BC246" s="230"/>
      <c r="BD246" s="232" cm="1">
        <f t="array" aca="1" ref="BD246" ca="1">INDIRECT("'"&amp;$C246&amp;"'!"&amp;"$"&amp;$D246&amp;$BD$1&amp;"")</f>
        <v>0</v>
      </c>
      <c r="BE246" s="231"/>
      <c r="BF246" s="232"/>
      <c r="BG246" s="230"/>
      <c r="BH246" s="234"/>
      <c r="BI246" s="230"/>
      <c r="BJ246" s="234" cm="1">
        <f t="array" aca="1" ref="BJ246" ca="1">INDIRECT("'"&amp;$C246&amp;"'!"&amp;"$"&amp;$D246&amp;$BJ$1&amp;"")</f>
        <v>0</v>
      </c>
      <c r="BK246" s="232"/>
      <c r="BL246" s="230"/>
      <c r="BM246" s="408"/>
      <c r="BN246" s="229" cm="1">
        <f t="array" aca="1" ref="BN246" ca="1">INDIRECT("'"&amp;$C246&amp;"'!"&amp;"$"&amp;$D246&amp;$BN$1&amp;"")</f>
        <v>0</v>
      </c>
      <c r="BO246" s="231"/>
      <c r="BP246" s="230"/>
      <c r="BQ246" s="234" cm="1">
        <f t="array" aca="1" ref="BQ246" ca="1">INDIRECT("'"&amp;$C246&amp;"'!"&amp;"$"&amp;$D246&amp;$BQ$1&amp;"")</f>
        <v>0</v>
      </c>
      <c r="BR246" s="232"/>
      <c r="BS246" s="232"/>
      <c r="BT246" s="230"/>
      <c r="BU246" s="235" cm="1">
        <f t="array" aca="1" ref="BU246" ca="1">INDIRECT("'"&amp;$C246&amp;"'!"&amp;"$"&amp;$D246&amp;$BU$1&amp;"")</f>
        <v>0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cm="1">
        <f t="array" aca="1" ref="G247" ca="1">INDIRECT("'"&amp;$C247&amp;"'!"&amp;"$"&amp;$D247&amp;$G$1&amp;"")</f>
        <v>0</v>
      </c>
      <c r="H247" s="225" t="s">
        <v>1</v>
      </c>
      <c r="I247" s="223" t="s">
        <v>1</v>
      </c>
      <c r="J247" s="224" cm="1">
        <f t="array" aca="1" ref="J247" ca="1">INDIRECT("'"&amp;$C247&amp;"'!"&amp;"$"&amp;$D247&amp;$J$1&amp;"")</f>
        <v>0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0</v>
      </c>
      <c r="O247" s="225"/>
      <c r="P247" s="225"/>
      <c r="Q247" s="226"/>
      <c r="R247" s="352" cm="1">
        <f t="array" aca="1" ref="R247" ca="1">INDIRECT("'"&amp;$C247&amp;"'!"&amp;"$"&amp;$D247&amp;$R$1&amp;"")</f>
        <v>0</v>
      </c>
      <c r="S247" s="225"/>
      <c r="T247" s="225"/>
      <c r="U247" s="226"/>
      <c r="V247" s="222"/>
      <c r="W247" s="227" cm="1">
        <f t="array" aca="1" ref="W247" ca="1">INDIRECT("'"&amp;$C247&amp;"'!"&amp;"$"&amp;$D247&amp;$W$1&amp;"")</f>
        <v>0</v>
      </c>
      <c r="X247" s="225"/>
      <c r="Y247" s="223"/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cm="1">
        <f t="array" aca="1" ref="AR247" ca="1">INDIRECT("'"&amp;$C247&amp;"'!"&amp;"$"&amp;$D247&amp;$AR$1&amp;"")</f>
        <v>0</v>
      </c>
      <c r="AS247" s="225"/>
      <c r="AT247" s="223"/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/>
      <c r="AY247" s="226"/>
      <c r="AZ247" s="225" cm="1">
        <f t="array" aca="1" ref="AZ247" ca="1">INDIRECT("'"&amp;$C247&amp;"'!"&amp;"$"&amp;$D247&amp;$AZ$1&amp;"")</f>
        <v>0</v>
      </c>
      <c r="BA247" s="224"/>
      <c r="BB247" s="225"/>
      <c r="BC247" s="223"/>
      <c r="BD247" s="225" cm="1">
        <f t="array" aca="1" ref="BD247" ca="1">INDIRECT("'"&amp;$C247&amp;"'!"&amp;"$"&amp;$D247&amp;$BD$1&amp;"")</f>
        <v>0</v>
      </c>
      <c r="BE247" s="224"/>
      <c r="BF247" s="225"/>
      <c r="BG247" s="223"/>
      <c r="BH247" s="227"/>
      <c r="BI247" s="223"/>
      <c r="BJ247" s="227" cm="1">
        <f t="array" aca="1" ref="BJ247" ca="1">INDIRECT("'"&amp;$C247&amp;"'!"&amp;"$"&amp;$D247&amp;$BJ$1&amp;"")</f>
        <v>0</v>
      </c>
      <c r="BK247" s="225"/>
      <c r="BL247" s="223"/>
      <c r="BM247" s="407"/>
      <c r="BN247" s="222" cm="1">
        <f t="array" aca="1" ref="BN247" ca="1">INDIRECT("'"&amp;$C247&amp;"'!"&amp;"$"&amp;$D247&amp;$BN$1&amp;"")</f>
        <v>0</v>
      </c>
      <c r="BO247" s="224"/>
      <c r="BP247" s="223"/>
      <c r="BQ247" s="227" cm="1">
        <f t="array" aca="1" ref="BQ247" ca="1">INDIRECT("'"&amp;$C247&amp;"'!"&amp;"$"&amp;$D247&amp;$BQ$1&amp;"")</f>
        <v>0</v>
      </c>
      <c r="BR247" s="225"/>
      <c r="BS247" s="225"/>
      <c r="BT247" s="223"/>
      <c r="BU247" s="228" cm="1">
        <f t="array" aca="1" ref="BU247" ca="1">INDIRECT("'"&amp;$C247&amp;"'!"&amp;"$"&amp;$D247&amp;$BU$1&amp;"")</f>
        <v>0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cm="1">
        <f t="array" aca="1" ref="G248" ca="1">INDIRECT("'"&amp;$C248&amp;"'!"&amp;"$"&amp;$D248&amp;$G$1&amp;"")</f>
        <v>0</v>
      </c>
      <c r="H248" s="232" t="s">
        <v>1</v>
      </c>
      <c r="I248" s="230" t="s">
        <v>1</v>
      </c>
      <c r="J248" s="231" cm="1">
        <f t="array" aca="1" ref="J248" ca="1">INDIRECT("'"&amp;$C248&amp;"'!"&amp;"$"&amp;$D248&amp;$J$1&amp;"")</f>
        <v>0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0</v>
      </c>
      <c r="O248" s="232"/>
      <c r="P248" s="232"/>
      <c r="Q248" s="230"/>
      <c r="R248" s="229" cm="1">
        <f t="array" aca="1" ref="R248" ca="1">INDIRECT("'"&amp;$C248&amp;"'!"&amp;"$"&amp;$D248&amp;$R$1&amp;"")</f>
        <v>0</v>
      </c>
      <c r="S248" s="232"/>
      <c r="T248" s="232"/>
      <c r="U248" s="233"/>
      <c r="V248" s="229"/>
      <c r="W248" s="234" cm="1">
        <f t="array" aca="1" ref="W248" ca="1">INDIRECT("'"&amp;$C248&amp;"'!"&amp;"$"&amp;$D248&amp;$W$1&amp;"")</f>
        <v>0</v>
      </c>
      <c r="X248" s="232"/>
      <c r="Y248" s="230"/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cm="1">
        <f t="array" aca="1" ref="AR248" ca="1">INDIRECT("'"&amp;$C248&amp;"'!"&amp;"$"&amp;$D248&amp;$AR$1&amp;"")</f>
        <v>0</v>
      </c>
      <c r="AS248" s="232"/>
      <c r="AT248" s="230"/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/>
      <c r="AY248" s="233"/>
      <c r="AZ248" s="232" cm="1">
        <f t="array" aca="1" ref="AZ248" ca="1">INDIRECT("'"&amp;$C248&amp;"'!"&amp;"$"&amp;$D248&amp;$AZ$1&amp;"")</f>
        <v>0</v>
      </c>
      <c r="BA248" s="231"/>
      <c r="BB248" s="232"/>
      <c r="BC248" s="230"/>
      <c r="BD248" s="232" cm="1">
        <f t="array" aca="1" ref="BD248" ca="1">INDIRECT("'"&amp;$C248&amp;"'!"&amp;"$"&amp;$D248&amp;$BD$1&amp;"")</f>
        <v>0</v>
      </c>
      <c r="BE248" s="231"/>
      <c r="BF248" s="232"/>
      <c r="BG248" s="230"/>
      <c r="BH248" s="234"/>
      <c r="BI248" s="230"/>
      <c r="BJ248" s="234" cm="1">
        <f t="array" aca="1" ref="BJ248" ca="1">INDIRECT("'"&amp;$C248&amp;"'!"&amp;"$"&amp;$D248&amp;$BJ$1&amp;"")</f>
        <v>0</v>
      </c>
      <c r="BK248" s="232"/>
      <c r="BL248" s="230"/>
      <c r="BM248" s="408"/>
      <c r="BN248" s="229" cm="1">
        <f t="array" aca="1" ref="BN248" ca="1">INDIRECT("'"&amp;$C248&amp;"'!"&amp;"$"&amp;$D248&amp;$BN$1&amp;"")</f>
        <v>0</v>
      </c>
      <c r="BO248" s="231"/>
      <c r="BP248" s="230"/>
      <c r="BQ248" s="234" cm="1">
        <f t="array" aca="1" ref="BQ248" ca="1">INDIRECT("'"&amp;$C248&amp;"'!"&amp;"$"&amp;$D248&amp;$BQ$1&amp;"")</f>
        <v>0</v>
      </c>
      <c r="BR248" s="232"/>
      <c r="BS248" s="232"/>
      <c r="BT248" s="230"/>
      <c r="BU248" s="235" cm="1">
        <f t="array" aca="1" ref="BU248" ca="1">INDIRECT("'"&amp;$C248&amp;"'!"&amp;"$"&amp;$D248&amp;$BU$1&amp;"")</f>
        <v>0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cm="1">
        <f t="array" aca="1" ref="G249" ca="1">INDIRECT("'"&amp;$C249&amp;"'!"&amp;"$"&amp;$D249&amp;$G$1&amp;"")</f>
        <v>0</v>
      </c>
      <c r="H249" s="225" t="s">
        <v>1</v>
      </c>
      <c r="I249" s="223" t="s">
        <v>1</v>
      </c>
      <c r="J249" s="224" cm="1">
        <f t="array" aca="1" ref="J249" ca="1">INDIRECT("'"&amp;$C249&amp;"'!"&amp;"$"&amp;$D249&amp;$J$1&amp;"")</f>
        <v>0</v>
      </c>
      <c r="K249" s="493"/>
      <c r="L249" s="225"/>
      <c r="M249" s="226"/>
      <c r="N249" s="222" cm="1">
        <f t="array" aca="1" ref="N249" ca="1">INDIRECT("'"&amp;$C249&amp;"'!"&amp;"$"&amp;$D249&amp;$N$1&amp;"")</f>
        <v>0</v>
      </c>
      <c r="O249" s="225"/>
      <c r="P249" s="225"/>
      <c r="Q249" s="223"/>
      <c r="R249" s="352" cm="1">
        <f t="array" aca="1" ref="R249" ca="1">INDIRECT("'"&amp;$C249&amp;"'!"&amp;"$"&amp;$D249&amp;$R$1&amp;"")</f>
        <v>0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0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0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/>
      <c r="AY249" s="226"/>
      <c r="AZ249" s="225" cm="1">
        <f t="array" aca="1" ref="AZ249" ca="1">INDIRECT("'"&amp;$C249&amp;"'!"&amp;"$"&amp;$D249&amp;$AZ$1&amp;"")</f>
        <v>0</v>
      </c>
      <c r="BA249" s="224"/>
      <c r="BB249" s="225"/>
      <c r="BC249" s="223"/>
      <c r="BD249" s="225" cm="1">
        <f t="array" aca="1" ref="BD249" ca="1">INDIRECT("'"&amp;$C249&amp;"'!"&amp;"$"&amp;$D249&amp;$BD$1&amp;"")</f>
        <v>0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0</v>
      </c>
      <c r="BK249" s="225"/>
      <c r="BL249" s="223"/>
      <c r="BM249" s="407"/>
      <c r="BN249" s="222" cm="1">
        <f t="array" aca="1" ref="BN249" ca="1">INDIRECT("'"&amp;$C249&amp;"'!"&amp;"$"&amp;$D249&amp;$BN$1&amp;"")</f>
        <v>0</v>
      </c>
      <c r="BO249" s="224"/>
      <c r="BP249" s="223"/>
      <c r="BQ249" s="227" cm="1">
        <f t="array" aca="1" ref="BQ249" ca="1">INDIRECT("'"&amp;$C249&amp;"'!"&amp;"$"&amp;$D249&amp;$BQ$1&amp;"")</f>
        <v>0</v>
      </c>
      <c r="BR249" s="225"/>
      <c r="BS249" s="225"/>
      <c r="BT249" s="223"/>
      <c r="BU249" s="228" cm="1">
        <f t="array" aca="1" ref="BU249" ca="1">INDIRECT("'"&amp;$C249&amp;"'!"&amp;"$"&amp;$D249&amp;$BU$1&amp;"")</f>
        <v>0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cm="1">
        <f t="array" aca="1" ref="G250" ca="1">INDIRECT("'"&amp;$C250&amp;"'!"&amp;"$"&amp;$D250&amp;$G$1&amp;"")</f>
        <v>0</v>
      </c>
      <c r="H250" s="232" t="s">
        <v>1</v>
      </c>
      <c r="I250" s="230" t="s">
        <v>1</v>
      </c>
      <c r="J250" s="231" cm="1">
        <f t="array" aca="1" ref="J250" ca="1">INDIRECT("'"&amp;$C250&amp;"'!"&amp;"$"&amp;$D250&amp;$J$1&amp;"")</f>
        <v>0</v>
      </c>
      <c r="K250" s="232"/>
      <c r="L250" s="232"/>
      <c r="M250" s="233"/>
      <c r="N250" s="229" cm="1">
        <f t="array" aca="1" ref="N250" ca="1">INDIRECT("'"&amp;$C250&amp;"'!"&amp;"$"&amp;$D250&amp;$N$1&amp;"")</f>
        <v>0</v>
      </c>
      <c r="O250" s="232"/>
      <c r="P250" s="232"/>
      <c r="Q250" s="230"/>
      <c r="R250" s="229" cm="1">
        <f t="array" aca="1" ref="R250" ca="1">INDIRECT("'"&amp;$C250&amp;"'!"&amp;"$"&amp;$D250&amp;$R$1&amp;"")</f>
        <v>0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0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H450" sqref="H450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</row>
    <row r="473" spans="1:6" x14ac:dyDescent="0.25">
      <c r="A473" s="32" t="s">
        <v>222</v>
      </c>
      <c r="B473" s="79">
        <v>46001</v>
      </c>
      <c r="C473" s="32" t="s">
        <v>1767</v>
      </c>
    </row>
    <row r="474" spans="1:6" x14ac:dyDescent="0.25">
      <c r="A474" s="32" t="s">
        <v>210</v>
      </c>
      <c r="B474" s="79">
        <v>46001</v>
      </c>
      <c r="C474" s="32" t="s">
        <v>653</v>
      </c>
    </row>
    <row r="475" spans="1:6" x14ac:dyDescent="0.25">
      <c r="A475" s="32" t="s">
        <v>217</v>
      </c>
      <c r="B475" s="79">
        <v>46001</v>
      </c>
      <c r="C475" s="32" t="s">
        <v>1770</v>
      </c>
    </row>
    <row r="476" spans="1:6" x14ac:dyDescent="0.25">
      <c r="A476" s="32" t="s">
        <v>227</v>
      </c>
      <c r="B476" s="79">
        <v>46001</v>
      </c>
      <c r="C476" s="32" t="s">
        <v>246</v>
      </c>
    </row>
    <row r="477" spans="1:6" x14ac:dyDescent="0.25">
      <c r="A477" s="32" t="s">
        <v>239</v>
      </c>
      <c r="B477" s="79">
        <v>46001</v>
      </c>
      <c r="C477" s="32" t="s">
        <v>339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</row>
    <row r="480" spans="1:6" x14ac:dyDescent="0.25">
      <c r="A480" s="32" t="s">
        <v>236</v>
      </c>
      <c r="B480" s="79">
        <v>46001</v>
      </c>
      <c r="C480" s="32" t="s">
        <v>568</v>
      </c>
    </row>
    <row r="481" spans="1:6" x14ac:dyDescent="0.25">
      <c r="A481" s="32" t="s">
        <v>242</v>
      </c>
      <c r="B481" s="79">
        <v>46001</v>
      </c>
      <c r="C481" s="32" t="s">
        <v>1781</v>
      </c>
    </row>
    <row r="482" spans="1:6" x14ac:dyDescent="0.25">
      <c r="A482" s="32" t="s">
        <v>205</v>
      </c>
      <c r="B482" s="79">
        <v>46001</v>
      </c>
      <c r="C482" s="32" t="s">
        <v>522</v>
      </c>
    </row>
    <row r="483" spans="1:6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6" x14ac:dyDescent="0.25">
      <c r="A484" s="32" t="s">
        <v>202</v>
      </c>
      <c r="B484" s="79">
        <v>46001</v>
      </c>
      <c r="C484" s="32" t="s">
        <v>1791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23"/>
  <sheetViews>
    <sheetView zoomScaleNormal="100" workbookViewId="0">
      <pane ySplit="1" topLeftCell="A895" activePane="bottomLeft" state="frozen"/>
      <selection pane="bottomLeft" activeCell="H905" sqref="H90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9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15.103757638891693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11.521636149133123</v>
      </c>
      <c r="Z9" s="173">
        <f ca="1">AC9/H9/24</f>
        <v>11.521636149133123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46.103757638891693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-639.750978962555</v>
      </c>
      <c r="Z17" s="173">
        <f ca="1">AC17/H17/24</f>
        <v>-639.750978962555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15.103757638891693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18.356690211055664</v>
      </c>
      <c r="Z25" s="173">
        <f ca="1">AC25/H25/24</f>
        <v>18.356690211055664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15.103760648147727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4.4756016889711834</v>
      </c>
      <c r="Z36" s="173">
        <f ca="1">AC36/H36/24</f>
        <v>4.4756016889711834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350.10375763889169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16.888593369793565</v>
      </c>
      <c r="X9" s="173">
        <f ca="1">AA9/H9/24</f>
        <v>16.888593369793565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350.10375763889169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-80.421632308521481</v>
      </c>
      <c r="X17" s="173">
        <f ca="1">AA17/H17/24</f>
        <v>-80.421632308521481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350.10375763889169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18.777315005134305</v>
      </c>
      <c r="X25" s="173">
        <f ca="1">AA25/H25/24</f>
        <v>18.777315005134305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350.10375763889169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2.2221995613915153</v>
      </c>
      <c r="X36" s="173">
        <f ca="1">AA36/H36/24</f>
        <v>2.2221995613915153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288.10376064814773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16.762380987792387</v>
      </c>
      <c r="X9" s="173">
        <f ca="1">AA9/H9/24</f>
        <v>16.762380987792387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288.10376076388638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-98.76064619181443</v>
      </c>
      <c r="X17" s="173">
        <f ca="1">AA17/H17/24</f>
        <v>-98.76064619181443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288.10375763889169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-14.199473771277731</v>
      </c>
      <c r="X25" s="173">
        <f ca="1">AA25/H25/24</f>
        <v>-14.199473771277731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288.10375763889169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1.9602072807435595</v>
      </c>
      <c r="X37" s="173">
        <f ca="1">AA37/H37/24</f>
        <v>1.9602072807435595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39.210705092591525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0.83263888889632653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2025-12-10T06:29:49Z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