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472" documentId="8_{78C34441-216D-4C2D-AAA3-718125ADDEA7}" xr6:coauthVersionLast="47" xr6:coauthVersionMax="47" xr10:uidLastSave="{A42E84D6-5D3F-43FF-AAF5-A52FF7328AF4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8" i="457" l="1"/>
  <c r="Z69" i="457"/>
  <c r="Z70" i="457"/>
  <c r="Z19" i="457"/>
  <c r="Z20" i="457"/>
  <c r="Z21" i="457"/>
  <c r="Z22" i="457"/>
  <c r="Z23" i="457"/>
  <c r="Z25" i="457"/>
  <c r="Z26" i="457"/>
  <c r="Z27" i="457"/>
  <c r="Z28" i="457"/>
  <c r="Z29" i="457"/>
  <c r="Z30" i="457"/>
  <c r="Z31" i="457"/>
  <c r="Z32" i="457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AA104" i="457"/>
  <c r="Z104" i="457"/>
  <c r="K99" i="457"/>
  <c r="AB97" i="457"/>
  <c r="AA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<sst xmlns="http://schemas.openxmlformats.org/spreadsheetml/2006/main" count="19928" uniqueCount="1814">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</sst>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61.870000000000026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25.740000000000006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X84" sqref="X84:AC8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46" activePane="bottomRight" state="frozen"/>
      <selection pane="topRight" activeCell="F1" sqref="F1"/>
      <selection pane="bottomLeft" activeCell="A12" sqref="A12"/>
      <selection pane="bottomRight" activeCell="Y11" sqref="Y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6.5</v>
      </c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6.5</v>
      </c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12.74/13</f>
        <v>0.98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>12.74/13</f>
        <v>0.98</v>
      </c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>12.74/13</f>
        <v>0.98</v>
      </c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>12.74/13</f>
        <v>0.98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>12.74/13</f>
        <v>0.98</v>
      </c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7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8">12.843/13</f>
        <v>0.9879230769230769</v>
      </c>
      <c r="U25" s="275">
        <f t="shared" ref="U25:U32" si="9">12.827/13</f>
        <v>0.98669230769230765</v>
      </c>
      <c r="V25" s="275">
        <f t="shared" ref="V25:V32" si="10">12.845/13</f>
        <v>0.98807692307692307</v>
      </c>
      <c r="W25" s="275">
        <f t="shared" ref="W25:W32" si="11">12.822/13</f>
        <v>0.98630769230769222</v>
      </c>
      <c r="X25" s="275">
        <f t="shared" ref="X25:X32" si="12">12.799/13</f>
        <v>0.98453846153846147</v>
      </c>
      <c r="Y25" s="275">
        <f t="shared" ref="Y25:Y32" si="13">12.74/13</f>
        <v>0.98</v>
      </c>
      <c r="Z25" s="275">
        <f>12.74/13</f>
        <v>0.98</v>
      </c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7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8"/>
        <v>0.9879230769230769</v>
      </c>
      <c r="U26" s="275">
        <f t="shared" si="9"/>
        <v>0.98669230769230765</v>
      </c>
      <c r="V26" s="275">
        <f t="shared" si="10"/>
        <v>0.98807692307692307</v>
      </c>
      <c r="W26" s="275">
        <f t="shared" si="11"/>
        <v>0.98630769230769222</v>
      </c>
      <c r="X26" s="275">
        <f t="shared" si="12"/>
        <v>0.98453846153846147</v>
      </c>
      <c r="Y26" s="275">
        <f t="shared" si="13"/>
        <v>0.98</v>
      </c>
      <c r="Z26" s="275">
        <f>12.74/13</f>
        <v>0.98</v>
      </c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8"/>
        <v>0.9879230769230769</v>
      </c>
      <c r="U27" s="275">
        <f t="shared" si="9"/>
        <v>0.98669230769230765</v>
      </c>
      <c r="V27" s="275">
        <f t="shared" si="10"/>
        <v>0.98807692307692307</v>
      </c>
      <c r="W27" s="275">
        <f t="shared" si="11"/>
        <v>0.98630769230769222</v>
      </c>
      <c r="X27" s="275">
        <f t="shared" si="12"/>
        <v>0.98453846153846147</v>
      </c>
      <c r="Y27" s="275">
        <f t="shared" si="13"/>
        <v>0.98</v>
      </c>
      <c r="Z27" s="275">
        <f>12.74/13</f>
        <v>0.98</v>
      </c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8"/>
        <v>0.9879230769230769</v>
      </c>
      <c r="U28" s="275">
        <f t="shared" si="9"/>
        <v>0.98669230769230765</v>
      </c>
      <c r="V28" s="275">
        <f t="shared" si="10"/>
        <v>0.98807692307692307</v>
      </c>
      <c r="W28" s="275">
        <f t="shared" si="11"/>
        <v>0.98630769230769222</v>
      </c>
      <c r="X28" s="275">
        <f t="shared" si="12"/>
        <v>0.98453846153846147</v>
      </c>
      <c r="Y28" s="275">
        <f t="shared" si="13"/>
        <v>0.98</v>
      </c>
      <c r="Z28" s="275">
        <f>12.74/13</f>
        <v>0.98</v>
      </c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8"/>
        <v>0.9879230769230769</v>
      </c>
      <c r="U29" s="275">
        <f t="shared" si="9"/>
        <v>0.98669230769230765</v>
      </c>
      <c r="V29" s="275">
        <f t="shared" si="10"/>
        <v>0.98807692307692307</v>
      </c>
      <c r="W29" s="275">
        <f t="shared" si="11"/>
        <v>0.98630769230769222</v>
      </c>
      <c r="X29" s="275">
        <f t="shared" si="12"/>
        <v>0.98453846153846147</v>
      </c>
      <c r="Y29" s="275">
        <f t="shared" si="13"/>
        <v>0.98</v>
      </c>
      <c r="Z29" s="275">
        <f>12.74/13</f>
        <v>0.98</v>
      </c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8"/>
        <v>0.9879230769230769</v>
      </c>
      <c r="U30" s="275">
        <f t="shared" si="9"/>
        <v>0.98669230769230765</v>
      </c>
      <c r="V30" s="275">
        <f t="shared" si="10"/>
        <v>0.98807692307692307</v>
      </c>
      <c r="W30" s="275">
        <f t="shared" si="11"/>
        <v>0.98630769230769222</v>
      </c>
      <c r="X30" s="275">
        <f t="shared" si="12"/>
        <v>0.98453846153846147</v>
      </c>
      <c r="Y30" s="275">
        <f t="shared" si="13"/>
        <v>0.98</v>
      </c>
      <c r="Z30" s="275">
        <f>12.74/13</f>
        <v>0.98</v>
      </c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8"/>
        <v>0.9879230769230769</v>
      </c>
      <c r="U31" s="275">
        <f t="shared" si="9"/>
        <v>0.98669230769230765</v>
      </c>
      <c r="V31" s="275">
        <f t="shared" si="10"/>
        <v>0.98807692307692307</v>
      </c>
      <c r="W31" s="275">
        <f t="shared" si="11"/>
        <v>0.98630769230769222</v>
      </c>
      <c r="X31" s="275">
        <f t="shared" si="12"/>
        <v>0.98453846153846147</v>
      </c>
      <c r="Y31" s="275">
        <f t="shared" si="13"/>
        <v>0.98</v>
      </c>
      <c r="Z31" s="275">
        <f>12.74/13</f>
        <v>0.98</v>
      </c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8"/>
        <v>0.9879230769230769</v>
      </c>
      <c r="U32" s="275">
        <f t="shared" si="9"/>
        <v>0.98669230769230765</v>
      </c>
      <c r="V32" s="275">
        <f t="shared" si="10"/>
        <v>0.98807692307692307</v>
      </c>
      <c r="W32" s="275">
        <f t="shared" si="11"/>
        <v>0.98630769230769222</v>
      </c>
      <c r="X32" s="275">
        <f t="shared" si="12"/>
        <v>0.98453846153846147</v>
      </c>
      <c r="Y32" s="275">
        <f t="shared" si="13"/>
        <v>0.98</v>
      </c>
      <c r="Z32" s="275">
        <f>12.74/13</f>
        <v>0.98</v>
      </c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4">SUM(C19:C32)</f>
        <v>14</v>
      </c>
      <c r="D33" s="16">
        <f t="shared" si="14"/>
        <v>0</v>
      </c>
      <c r="E33" s="16">
        <f t="shared" si="14"/>
        <v>0</v>
      </c>
      <c r="F33" s="16">
        <f t="shared" si="14"/>
        <v>0.95699999999999996</v>
      </c>
      <c r="G33" s="16">
        <f t="shared" si="14"/>
        <v>0</v>
      </c>
      <c r="H33" s="16">
        <f t="shared" si="14"/>
        <v>4.4269999999999996</v>
      </c>
      <c r="I33" s="16">
        <f t="shared" si="14"/>
        <v>1.9359999999999999</v>
      </c>
      <c r="J33" s="16">
        <f t="shared" si="14"/>
        <v>1.4410000000000001</v>
      </c>
      <c r="K33" s="16">
        <f t="shared" si="14"/>
        <v>2.141</v>
      </c>
      <c r="L33" s="16">
        <f t="shared" si="14"/>
        <v>0</v>
      </c>
      <c r="M33" s="16">
        <f t="shared" si="14"/>
        <v>0</v>
      </c>
      <c r="N33" s="16">
        <f t="shared" si="14"/>
        <v>3.9340000000000002</v>
      </c>
      <c r="O33" s="16">
        <f t="shared" si="14"/>
        <v>12.737</v>
      </c>
      <c r="P33" s="16">
        <f t="shared" si="14"/>
        <v>12.866</v>
      </c>
      <c r="Q33" s="16">
        <f t="shared" si="14"/>
        <v>12.845000000000001</v>
      </c>
      <c r="R33" s="16">
        <f t="shared" si="14"/>
        <v>12.856999999999999</v>
      </c>
      <c r="S33" s="16">
        <f t="shared" si="14"/>
        <v>12.821999999999999</v>
      </c>
      <c r="T33" s="16">
        <f t="shared" si="14"/>
        <v>12.842999999999998</v>
      </c>
      <c r="U33" s="16">
        <f t="shared" si="14"/>
        <v>12.826999999999996</v>
      </c>
      <c r="V33" s="16">
        <f t="shared" si="14"/>
        <v>12.844999999999999</v>
      </c>
      <c r="W33" s="16">
        <f t="shared" si="14"/>
        <v>12.821999999999999</v>
      </c>
      <c r="X33" s="16">
        <f t="shared" si="14"/>
        <v>12.798999999999999</v>
      </c>
      <c r="Y33" s="16">
        <f t="shared" si="14"/>
        <v>12.740000000000004</v>
      </c>
      <c r="Z33" s="16">
        <f t="shared" si="14"/>
        <v>12.740000000000004</v>
      </c>
      <c r="AA33" s="16">
        <f t="shared" si="14"/>
        <v>0</v>
      </c>
      <c r="AB33" s="16">
        <f t="shared" si="14"/>
        <v>0</v>
      </c>
      <c r="AC33" s="16">
        <f t="shared" si="14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5.4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5">SUM(C43:C46)</f>
        <v>26.6</v>
      </c>
      <c r="D47" s="16">
        <f t="shared" si="15"/>
        <v>0</v>
      </c>
      <c r="E47" s="16">
        <f t="shared" si="15"/>
        <v>0</v>
      </c>
      <c r="F47" s="16">
        <f t="shared" si="15"/>
        <v>11</v>
      </c>
      <c r="G47" s="16">
        <f t="shared" si="15"/>
        <v>10.6</v>
      </c>
      <c r="H47" s="16">
        <f t="shared" si="15"/>
        <v>10.8</v>
      </c>
      <c r="I47" s="16">
        <f t="shared" si="15"/>
        <v>11</v>
      </c>
      <c r="J47" s="16">
        <f t="shared" si="15"/>
        <v>10.8</v>
      </c>
      <c r="K47" s="16">
        <f t="shared" si="15"/>
        <v>11.2</v>
      </c>
      <c r="L47" s="16">
        <f t="shared" si="15"/>
        <v>11.1</v>
      </c>
      <c r="M47" s="16">
        <f t="shared" si="15"/>
        <v>10.9</v>
      </c>
      <c r="N47" s="16">
        <f t="shared" si="15"/>
        <v>10.9</v>
      </c>
      <c r="O47" s="16">
        <f t="shared" si="15"/>
        <v>13</v>
      </c>
      <c r="P47" s="16">
        <f t="shared" si="15"/>
        <v>14.5</v>
      </c>
      <c r="Q47" s="16">
        <f t="shared" si="15"/>
        <v>14.2</v>
      </c>
      <c r="R47" s="16">
        <f t="shared" si="15"/>
        <v>14</v>
      </c>
      <c r="S47" s="16">
        <f t="shared" si="15"/>
        <v>15.8</v>
      </c>
      <c r="T47" s="16">
        <f t="shared" si="15"/>
        <v>14.8</v>
      </c>
      <c r="U47" s="16">
        <f t="shared" si="15"/>
        <v>15</v>
      </c>
      <c r="V47" s="16">
        <f t="shared" si="15"/>
        <v>14.5</v>
      </c>
      <c r="W47" s="16">
        <f t="shared" si="15"/>
        <v>14</v>
      </c>
      <c r="X47" s="16">
        <f t="shared" si="15"/>
        <v>16.5</v>
      </c>
      <c r="Y47" s="16">
        <f t="shared" si="15"/>
        <v>16.399999999999999</v>
      </c>
      <c r="Z47" s="16">
        <f t="shared" si="15"/>
        <v>16.399999999999999</v>
      </c>
      <c r="AA47" s="16">
        <f t="shared" si="15"/>
        <v>0</v>
      </c>
      <c r="AB47" s="16">
        <f t="shared" si="15"/>
        <v>0</v>
      </c>
      <c r="AC47" s="16">
        <f t="shared" si="15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14.25</v>
      </c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 x14ac:dyDescent="0.25">
      <c r="A50" s="8" t="s">
        <v>21</v>
      </c>
      <c r="B50" s="16">
        <f>B49</f>
        <v>0</v>
      </c>
      <c r="C50" s="16">
        <f t="shared" ref="C50:AC50" si="16">C49</f>
        <v>15</v>
      </c>
      <c r="D50" s="16">
        <f t="shared" si="16"/>
        <v>0</v>
      </c>
      <c r="E50" s="16">
        <f t="shared" si="16"/>
        <v>0</v>
      </c>
      <c r="F50" s="16">
        <f t="shared" si="16"/>
        <v>14.3</v>
      </c>
      <c r="G50" s="16">
        <f t="shared" si="16"/>
        <v>14.26</v>
      </c>
      <c r="H50" s="16">
        <f t="shared" si="16"/>
        <v>14.26</v>
      </c>
      <c r="I50" s="16">
        <f t="shared" si="16"/>
        <v>14.26</v>
      </c>
      <c r="J50" s="16">
        <f t="shared" si="16"/>
        <v>14.25</v>
      </c>
      <c r="K50" s="16">
        <f t="shared" si="16"/>
        <v>14.25</v>
      </c>
      <c r="L50" s="16">
        <f t="shared" si="16"/>
        <v>14.3</v>
      </c>
      <c r="M50" s="16">
        <f t="shared" si="16"/>
        <v>14.3</v>
      </c>
      <c r="N50" s="16">
        <f t="shared" si="16"/>
        <v>14.28</v>
      </c>
      <c r="O50" s="16">
        <f t="shared" si="16"/>
        <v>14.25</v>
      </c>
      <c r="P50" s="16">
        <f t="shared" si="16"/>
        <v>14.24</v>
      </c>
      <c r="Q50" s="16">
        <f t="shared" si="16"/>
        <v>14.26</v>
      </c>
      <c r="R50" s="16">
        <f t="shared" si="16"/>
        <v>14.22</v>
      </c>
      <c r="S50" s="16">
        <f t="shared" si="16"/>
        <v>14.24</v>
      </c>
      <c r="T50" s="16">
        <f t="shared" si="16"/>
        <v>14.25</v>
      </c>
      <c r="U50" s="16">
        <f t="shared" si="16"/>
        <v>14.25</v>
      </c>
      <c r="V50" s="16">
        <f t="shared" si="16"/>
        <v>14.24</v>
      </c>
      <c r="W50" s="16">
        <f t="shared" si="16"/>
        <v>14.25</v>
      </c>
      <c r="X50" s="16">
        <f t="shared" si="16"/>
        <v>14.24</v>
      </c>
      <c r="Y50" s="16">
        <f t="shared" si="16"/>
        <v>14.25</v>
      </c>
      <c r="Z50" s="16">
        <f t="shared" si="16"/>
        <v>14.25</v>
      </c>
      <c r="AA50" s="16">
        <f t="shared" si="16"/>
        <v>0</v>
      </c>
      <c r="AB50" s="16">
        <f t="shared" si="16"/>
        <v>0</v>
      </c>
      <c r="AC50" s="16">
        <f t="shared" si="16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/>
      <c r="AB52" s="273"/>
      <c r="AC52" s="273"/>
      <c r="AD52" s="36"/>
      <c r="AE52" s="36"/>
      <c r="AF52" s="10">
        <f t="shared" ref="AF52:AF65" si="17">COUNTIF(F52:AC52,$AJ$8)</f>
        <v>0</v>
      </c>
      <c r="AG52" s="10">
        <f t="shared" ref="AG52:AG65" si="18">COUNTIF(G52:AD52,$AJ$7)</f>
        <v>0</v>
      </c>
      <c r="AH52" s="10">
        <f t="shared" ref="AH52:AH65" si="1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/>
      <c r="AB53" s="273"/>
      <c r="AC53" s="273"/>
      <c r="AD53" s="36"/>
      <c r="AE53" s="36"/>
      <c r="AF53" s="10">
        <f t="shared" si="17"/>
        <v>0</v>
      </c>
      <c r="AG53" s="10">
        <f t="shared" si="18"/>
        <v>0</v>
      </c>
      <c r="AH53" s="10">
        <f t="shared" si="1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/>
      <c r="AB54" s="273"/>
      <c r="AC54" s="273"/>
      <c r="AD54" s="36"/>
      <c r="AE54" s="36"/>
      <c r="AF54" s="10">
        <f t="shared" si="17"/>
        <v>0</v>
      </c>
      <c r="AG54" s="10">
        <f t="shared" si="18"/>
        <v>0</v>
      </c>
      <c r="AH54" s="10">
        <f t="shared" si="1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7"/>
        <v>0</v>
      </c>
      <c r="AG55" s="10">
        <f t="shared" si="18"/>
        <v>0</v>
      </c>
      <c r="AH55" s="10">
        <f t="shared" si="19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7"/>
        <v>0</v>
      </c>
      <c r="AG56" s="10">
        <f t="shared" si="18"/>
        <v>0</v>
      </c>
      <c r="AH56" s="10">
        <f t="shared" si="19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7"/>
        <v>0</v>
      </c>
      <c r="AG57" s="10">
        <f t="shared" si="18"/>
        <v>0</v>
      </c>
      <c r="AH57" s="10">
        <f t="shared" si="19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7"/>
        <v>0</v>
      </c>
      <c r="AG58" s="10">
        <f t="shared" si="18"/>
        <v>0</v>
      </c>
      <c r="AH58" s="10">
        <f t="shared" si="19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7"/>
        <v>0</v>
      </c>
      <c r="AG60" s="10">
        <f t="shared" si="18"/>
        <v>0</v>
      </c>
      <c r="AH60" s="10">
        <f t="shared" si="19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7"/>
        <v>0</v>
      </c>
      <c r="AG61" s="10">
        <f t="shared" si="18"/>
        <v>0</v>
      </c>
      <c r="AH61" s="10">
        <f t="shared" si="19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>
        <v>0.7</v>
      </c>
      <c r="AA62" s="273"/>
      <c r="AB62" s="273"/>
      <c r="AC62" s="273"/>
      <c r="AD62" s="36"/>
      <c r="AE62" s="36"/>
      <c r="AF62" s="10">
        <f t="shared" si="17"/>
        <v>0</v>
      </c>
      <c r="AG62" s="10">
        <f t="shared" si="18"/>
        <v>0</v>
      </c>
      <c r="AH62" s="10">
        <f t="shared" si="1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>
        <v>0.7</v>
      </c>
      <c r="AA63" s="273"/>
      <c r="AB63" s="273"/>
      <c r="AC63" s="273"/>
      <c r="AD63" s="36"/>
      <c r="AE63" s="36"/>
      <c r="AF63" s="10">
        <f t="shared" si="17"/>
        <v>0</v>
      </c>
      <c r="AG63" s="10">
        <f t="shared" si="18"/>
        <v>0</v>
      </c>
      <c r="AH63" s="10">
        <f t="shared" si="19"/>
        <v>11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>
        <v>0.7</v>
      </c>
      <c r="AA64" s="273"/>
      <c r="AB64" s="273"/>
      <c r="AC64" s="273"/>
      <c r="AD64" s="36"/>
      <c r="AE64" s="36"/>
      <c r="AF64" s="10">
        <f t="shared" si="17"/>
        <v>0</v>
      </c>
      <c r="AG64" s="10">
        <f t="shared" si="18"/>
        <v>0</v>
      </c>
      <c r="AH64" s="10">
        <f t="shared" si="19"/>
        <v>10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>
        <v>0.7</v>
      </c>
      <c r="AA65" s="273"/>
      <c r="AB65" s="273"/>
      <c r="AC65" s="273"/>
      <c r="AD65" s="36"/>
      <c r="AE65" s="36"/>
      <c r="AF65" s="10">
        <f t="shared" si="17"/>
        <v>0</v>
      </c>
      <c r="AG65" s="10">
        <f t="shared" si="18"/>
        <v>0</v>
      </c>
      <c r="AH65" s="10">
        <f t="shared" si="19"/>
        <v>11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0">SUM(F52:F65)</f>
        <v>0</v>
      </c>
      <c r="G66" s="16">
        <f t="shared" si="20"/>
        <v>0</v>
      </c>
      <c r="H66" s="16">
        <f t="shared" si="20"/>
        <v>0</v>
      </c>
      <c r="I66" s="16">
        <f t="shared" si="20"/>
        <v>0</v>
      </c>
      <c r="J66" s="16">
        <f t="shared" si="20"/>
        <v>0</v>
      </c>
      <c r="K66" s="16">
        <f t="shared" si="20"/>
        <v>0</v>
      </c>
      <c r="L66" s="16">
        <f t="shared" si="20"/>
        <v>0</v>
      </c>
      <c r="M66" s="16">
        <f t="shared" si="20"/>
        <v>0</v>
      </c>
      <c r="N66" s="16">
        <f t="shared" si="20"/>
        <v>0</v>
      </c>
      <c r="O66" s="16">
        <f t="shared" si="20"/>
        <v>0</v>
      </c>
      <c r="P66" s="16">
        <f t="shared" si="20"/>
        <v>2.9000000000000004</v>
      </c>
      <c r="Q66" s="16">
        <f t="shared" si="20"/>
        <v>5.2</v>
      </c>
      <c r="R66" s="16">
        <f t="shared" si="20"/>
        <v>5.2</v>
      </c>
      <c r="S66" s="16">
        <f t="shared" si="20"/>
        <v>4.4000000000000004</v>
      </c>
      <c r="T66" s="16">
        <f>SUM(T52:T65)</f>
        <v>6.9</v>
      </c>
      <c r="U66" s="16">
        <f t="shared" si="20"/>
        <v>6.9</v>
      </c>
      <c r="V66" s="16">
        <f t="shared" si="20"/>
        <v>6.9</v>
      </c>
      <c r="W66" s="16">
        <f t="shared" si="20"/>
        <v>5.0999999999999996</v>
      </c>
      <c r="X66" s="16">
        <f t="shared" si="20"/>
        <v>2.8</v>
      </c>
      <c r="Y66" s="16">
        <f t="shared" si="20"/>
        <v>2.8</v>
      </c>
      <c r="Z66" s="16">
        <f t="shared" si="20"/>
        <v>2.8</v>
      </c>
      <c r="AA66" s="16">
        <f t="shared" si="20"/>
        <v>0</v>
      </c>
      <c r="AB66" s="16">
        <f t="shared" si="20"/>
        <v>0</v>
      </c>
      <c r="AC66" s="16">
        <f t="shared" si="2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1.68/3</f>
        <v>0.55999999999999994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10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1.68/3</f>
        <v>0.55999999999999994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1.68/3</f>
        <v>0.55999999999999994</v>
      </c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1">SUM(C68:C70)</f>
        <v>2.5499999999999998</v>
      </c>
      <c r="D71" s="16">
        <f t="shared" si="21"/>
        <v>0</v>
      </c>
      <c r="E71" s="16">
        <f t="shared" si="21"/>
        <v>0</v>
      </c>
      <c r="F71" s="16">
        <f t="shared" si="21"/>
        <v>1.0900000000000001</v>
      </c>
      <c r="G71" s="16">
        <f t="shared" si="21"/>
        <v>0.99</v>
      </c>
      <c r="H71" s="16">
        <f t="shared" si="21"/>
        <v>0.93</v>
      </c>
      <c r="I71" s="16">
        <f t="shared" si="21"/>
        <v>0.88</v>
      </c>
      <c r="J71" s="16">
        <f t="shared" si="21"/>
        <v>0.875</v>
      </c>
      <c r="K71" s="16">
        <f t="shared" si="21"/>
        <v>0.93</v>
      </c>
      <c r="L71" s="16">
        <f t="shared" si="21"/>
        <v>1.1100000000000001</v>
      </c>
      <c r="M71" s="16">
        <f t="shared" si="21"/>
        <v>1.1100000000000001</v>
      </c>
      <c r="N71" s="16">
        <f t="shared" si="21"/>
        <v>1.18</v>
      </c>
      <c r="O71" s="16">
        <f t="shared" si="21"/>
        <v>1.22</v>
      </c>
      <c r="P71" s="16">
        <f t="shared" si="21"/>
        <v>1.47</v>
      </c>
      <c r="Q71" s="16">
        <f t="shared" si="21"/>
        <v>1.46</v>
      </c>
      <c r="R71" s="16">
        <f t="shared" si="21"/>
        <v>1.51</v>
      </c>
      <c r="S71" s="16">
        <f t="shared" si="21"/>
        <v>1.49</v>
      </c>
      <c r="T71" s="16">
        <f t="shared" si="21"/>
        <v>1.48</v>
      </c>
      <c r="U71" s="16">
        <f t="shared" si="21"/>
        <v>1.49</v>
      </c>
      <c r="V71" s="16">
        <f t="shared" si="21"/>
        <v>1.48</v>
      </c>
      <c r="W71" s="16">
        <f t="shared" si="21"/>
        <v>1.46</v>
      </c>
      <c r="X71" s="16">
        <f t="shared" si="21"/>
        <v>1.45</v>
      </c>
      <c r="Y71" s="16">
        <f t="shared" si="21"/>
        <v>1.6799999999999997</v>
      </c>
      <c r="Z71" s="16">
        <f t="shared" si="21"/>
        <v>1.6799999999999997</v>
      </c>
      <c r="AA71" s="16">
        <f t="shared" si="21"/>
        <v>0</v>
      </c>
      <c r="AB71" s="16">
        <f t="shared" si="21"/>
        <v>0</v>
      </c>
      <c r="AC71" s="16">
        <f t="shared" si="21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2">COUNTIF(F73:AC73,$AF$11)</f>
        <v>0</v>
      </c>
      <c r="AG73" s="10">
        <f t="shared" ref="AG73:AG81" si="23">COUNTIF(G73:AC73,$AG$11)</f>
        <v>0</v>
      </c>
      <c r="AH73" s="10">
        <f t="shared" ref="AH73:AH81" si="2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2"/>
        <v>0</v>
      </c>
      <c r="AG74" s="10">
        <f t="shared" si="23"/>
        <v>0</v>
      </c>
      <c r="AH74" s="10">
        <f t="shared" si="2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2"/>
        <v>0</v>
      </c>
      <c r="AG76" s="10">
        <f t="shared" si="23"/>
        <v>0</v>
      </c>
      <c r="AH76" s="10">
        <f t="shared" si="2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2"/>
        <v>0</v>
      </c>
      <c r="AG77" s="10">
        <f t="shared" si="23"/>
        <v>0</v>
      </c>
      <c r="AH77" s="10">
        <f t="shared" si="2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2"/>
        <v>0</v>
      </c>
      <c r="AG78" s="10">
        <f t="shared" si="23"/>
        <v>0</v>
      </c>
      <c r="AH78" s="10">
        <f t="shared" si="2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2"/>
        <v>0</v>
      </c>
      <c r="AG79" s="10">
        <f t="shared" si="23"/>
        <v>0</v>
      </c>
      <c r="AH79" s="10">
        <f t="shared" si="2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2"/>
        <v>0</v>
      </c>
      <c r="AG80" s="10">
        <f t="shared" si="23"/>
        <v>0</v>
      </c>
      <c r="AH80" s="10">
        <f t="shared" si="2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2"/>
        <v>0</v>
      </c>
      <c r="AG81" s="10">
        <f t="shared" si="23"/>
        <v>0</v>
      </c>
      <c r="AH81" s="10">
        <f t="shared" si="2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/>
      <c r="AB84" s="273"/>
      <c r="AC84" s="273"/>
      <c r="AD84" s="27"/>
      <c r="AE84" s="27"/>
      <c r="AF84" s="10">
        <f>COUNTIF(F84:AC84,$AF$11)</f>
        <v>21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1</v>
      </c>
      <c r="AA85" s="273"/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5">SUM(C84:C85)</f>
        <v>2</v>
      </c>
      <c r="D86" s="16">
        <f t="shared" si="25"/>
        <v>0</v>
      </c>
      <c r="E86" s="16">
        <f t="shared" si="25"/>
        <v>0</v>
      </c>
      <c r="F86" s="16">
        <f t="shared" si="25"/>
        <v>0.82</v>
      </c>
      <c r="G86" s="16">
        <f t="shared" si="25"/>
        <v>0.77</v>
      </c>
      <c r="H86" s="16">
        <f t="shared" si="25"/>
        <v>0.74</v>
      </c>
      <c r="I86" s="16">
        <f t="shared" si="25"/>
        <v>0.72</v>
      </c>
      <c r="J86" s="16">
        <f t="shared" si="25"/>
        <v>0.72</v>
      </c>
      <c r="K86" s="16">
        <f t="shared" si="25"/>
        <v>0.73</v>
      </c>
      <c r="L86" s="16">
        <f t="shared" si="25"/>
        <v>0.82</v>
      </c>
      <c r="M86" s="16">
        <f t="shared" si="25"/>
        <v>0.8</v>
      </c>
      <c r="N86" s="16">
        <f t="shared" si="25"/>
        <v>0.76</v>
      </c>
      <c r="O86" s="16">
        <f t="shared" si="25"/>
        <v>0.83</v>
      </c>
      <c r="P86" s="16">
        <f t="shared" si="25"/>
        <v>0.86</v>
      </c>
      <c r="Q86" s="16">
        <f t="shared" si="25"/>
        <v>0.89</v>
      </c>
      <c r="R86" s="16">
        <f t="shared" si="25"/>
        <v>0.91</v>
      </c>
      <c r="S86" s="16">
        <f t="shared" si="25"/>
        <v>0.92</v>
      </c>
      <c r="T86" s="16">
        <f t="shared" si="25"/>
        <v>0.95</v>
      </c>
      <c r="U86" s="16">
        <f t="shared" si="25"/>
        <v>0.92</v>
      </c>
      <c r="V86" s="16">
        <f t="shared" si="25"/>
        <v>0</v>
      </c>
      <c r="W86" s="16">
        <f t="shared" si="25"/>
        <v>0</v>
      </c>
      <c r="X86" s="16">
        <f t="shared" si="25"/>
        <v>1</v>
      </c>
      <c r="Y86" s="16">
        <f t="shared" si="25"/>
        <v>1</v>
      </c>
      <c r="Z86" s="16">
        <f t="shared" si="25"/>
        <v>1</v>
      </c>
      <c r="AA86" s="16">
        <f t="shared" si="25"/>
        <v>0</v>
      </c>
      <c r="AB86" s="16">
        <f t="shared" si="25"/>
        <v>0</v>
      </c>
      <c r="AC86" s="16">
        <f t="shared" si="25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6">SUM(F13:F16,F19:F32,F35:F37,F40,F43:F46,F49,F55,F56,F58,F60,F61,F62,F63,F64,F65,F68:F70,F84:F85,F57)</f>
        <v>41.367000000000004</v>
      </c>
      <c r="G89" s="23">
        <f t="shared" si="26"/>
        <v>40.22</v>
      </c>
      <c r="H89" s="23">
        <f t="shared" si="26"/>
        <v>37.557000000000009</v>
      </c>
      <c r="I89" s="23">
        <f t="shared" si="26"/>
        <v>35.295999999999992</v>
      </c>
      <c r="J89" s="23">
        <f t="shared" si="26"/>
        <v>34.585999999999999</v>
      </c>
      <c r="K89" s="23">
        <f t="shared" si="26"/>
        <v>35.851000000000006</v>
      </c>
      <c r="L89" s="23">
        <f t="shared" si="26"/>
        <v>40.93</v>
      </c>
      <c r="M89" s="23">
        <f t="shared" si="26"/>
        <v>39.909999999999997</v>
      </c>
      <c r="N89" s="23">
        <f t="shared" si="26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7">SUM(P13:P16,P19:P32,P35:P37,P40,P43:P46,P49,P55,P56,P58,P60,P61,P62,P63,P64,P65,P68:P70,P84:P85,P57)</f>
        <v>60.236000000000004</v>
      </c>
      <c r="Q89" s="23">
        <f t="shared" si="27"/>
        <v>62.054999999999993</v>
      </c>
      <c r="R89" s="23">
        <f t="shared" si="27"/>
        <v>61.897000000000006</v>
      </c>
      <c r="S89" s="23">
        <f t="shared" si="27"/>
        <v>63.172000000000004</v>
      </c>
      <c r="T89" s="23">
        <f t="shared" si="27"/>
        <v>64.623000000000005</v>
      </c>
      <c r="U89" s="23">
        <f t="shared" si="27"/>
        <v>64.786999999999992</v>
      </c>
      <c r="V89" s="23">
        <f t="shared" si="27"/>
        <v>63.365000000000016</v>
      </c>
      <c r="W89" s="23">
        <f t="shared" si="27"/>
        <v>60.632000000000019</v>
      </c>
      <c r="X89" s="23">
        <f t="shared" si="27"/>
        <v>62.389000000000031</v>
      </c>
      <c r="Y89" s="23">
        <f t="shared" si="27"/>
        <v>61.870000000000026</v>
      </c>
      <c r="Z89" s="23">
        <f t="shared" si="27"/>
        <v>61.870000000000026</v>
      </c>
      <c r="AA89" s="23">
        <f t="shared" si="27"/>
        <v>0</v>
      </c>
      <c r="AB89" s="23">
        <f t="shared" si="27"/>
        <v>0</v>
      </c>
      <c r="AC89" s="23">
        <f t="shared" si="27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61.870000000000026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8">F17</f>
        <v>13.2</v>
      </c>
      <c r="G97" s="58">
        <f t="shared" si="28"/>
        <v>13.6</v>
      </c>
      <c r="H97" s="58">
        <f t="shared" si="28"/>
        <v>6.4</v>
      </c>
      <c r="I97" s="58">
        <f t="shared" si="28"/>
        <v>6.5</v>
      </c>
      <c r="J97" s="58">
        <f t="shared" si="28"/>
        <v>6.5</v>
      </c>
      <c r="K97" s="58">
        <f t="shared" si="28"/>
        <v>6.6</v>
      </c>
      <c r="L97" s="58">
        <f t="shared" si="28"/>
        <v>13.6</v>
      </c>
      <c r="M97" s="58">
        <f t="shared" si="28"/>
        <v>12.8</v>
      </c>
      <c r="N97" s="58">
        <f t="shared" si="28"/>
        <v>13.3</v>
      </c>
      <c r="O97" s="58">
        <f t="shared" si="28"/>
        <v>13.2</v>
      </c>
      <c r="P97" s="58">
        <f t="shared" si="28"/>
        <v>13.4</v>
      </c>
      <c r="Q97" s="58">
        <f t="shared" si="28"/>
        <v>13.2</v>
      </c>
      <c r="R97" s="58">
        <f t="shared" si="28"/>
        <v>13.2</v>
      </c>
      <c r="S97" s="58">
        <f t="shared" si="28"/>
        <v>7</v>
      </c>
      <c r="T97" s="58">
        <f t="shared" si="28"/>
        <v>13.4</v>
      </c>
      <c r="U97" s="58">
        <f t="shared" si="28"/>
        <v>13.4</v>
      </c>
      <c r="V97" s="58">
        <f t="shared" si="28"/>
        <v>13.4</v>
      </c>
      <c r="W97" s="58">
        <f t="shared" si="28"/>
        <v>13</v>
      </c>
      <c r="X97" s="58">
        <f t="shared" si="28"/>
        <v>13.6</v>
      </c>
      <c r="Y97" s="58">
        <f t="shared" si="28"/>
        <v>13</v>
      </c>
      <c r="Z97" s="58">
        <f t="shared" si="28"/>
        <v>13</v>
      </c>
      <c r="AA97" s="58">
        <f t="shared" si="28"/>
        <v>0</v>
      </c>
      <c r="AB97" s="58">
        <f t="shared" si="28"/>
        <v>0</v>
      </c>
      <c r="AC97" s="58">
        <f t="shared" si="28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9">F33</f>
        <v>0.95699999999999996</v>
      </c>
      <c r="G99" s="58">
        <f t="shared" si="29"/>
        <v>0</v>
      </c>
      <c r="H99" s="58">
        <f t="shared" si="29"/>
        <v>4.4269999999999996</v>
      </c>
      <c r="I99" s="58">
        <f t="shared" si="29"/>
        <v>1.9359999999999999</v>
      </c>
      <c r="J99" s="58">
        <f t="shared" si="29"/>
        <v>1.4410000000000001</v>
      </c>
      <c r="K99" s="58">
        <f t="shared" si="29"/>
        <v>2.141</v>
      </c>
      <c r="L99" s="58">
        <f t="shared" si="29"/>
        <v>0</v>
      </c>
      <c r="M99" s="58">
        <f t="shared" si="29"/>
        <v>0</v>
      </c>
      <c r="N99" s="58">
        <f t="shared" si="29"/>
        <v>3.9340000000000002</v>
      </c>
      <c r="O99" s="58">
        <f t="shared" si="29"/>
        <v>12.737</v>
      </c>
      <c r="P99" s="58">
        <f t="shared" si="29"/>
        <v>12.866</v>
      </c>
      <c r="Q99" s="58">
        <f t="shared" si="29"/>
        <v>12.845000000000001</v>
      </c>
      <c r="R99" s="58">
        <f t="shared" si="29"/>
        <v>12.856999999999999</v>
      </c>
      <c r="S99" s="58">
        <f t="shared" si="29"/>
        <v>12.821999999999999</v>
      </c>
      <c r="T99" s="58">
        <f t="shared" si="29"/>
        <v>12.842999999999998</v>
      </c>
      <c r="U99" s="58">
        <f t="shared" si="29"/>
        <v>12.826999999999996</v>
      </c>
      <c r="V99" s="58">
        <f t="shared" si="29"/>
        <v>12.844999999999999</v>
      </c>
      <c r="W99" s="58">
        <f t="shared" si="29"/>
        <v>12.821999999999999</v>
      </c>
      <c r="X99" s="58">
        <f t="shared" si="29"/>
        <v>12.798999999999999</v>
      </c>
      <c r="Y99" s="58">
        <f t="shared" si="29"/>
        <v>12.740000000000004</v>
      </c>
      <c r="Z99" s="58">
        <f t="shared" si="29"/>
        <v>12.740000000000004</v>
      </c>
      <c r="AA99" s="58">
        <f t="shared" si="29"/>
        <v>0</v>
      </c>
      <c r="AB99" s="58">
        <f t="shared" si="29"/>
        <v>0</v>
      </c>
      <c r="AC99" s="58">
        <f t="shared" si="29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0">F47</f>
        <v>11</v>
      </c>
      <c r="G101" s="59">
        <f t="shared" si="30"/>
        <v>10.6</v>
      </c>
      <c r="H101" s="59">
        <f t="shared" si="30"/>
        <v>10.8</v>
      </c>
      <c r="I101" s="59">
        <f t="shared" si="30"/>
        <v>11</v>
      </c>
      <c r="J101" s="59">
        <f t="shared" si="30"/>
        <v>10.8</v>
      </c>
      <c r="K101" s="59">
        <f t="shared" si="30"/>
        <v>11.2</v>
      </c>
      <c r="L101" s="59">
        <f t="shared" si="30"/>
        <v>11.1</v>
      </c>
      <c r="M101" s="59">
        <f t="shared" si="30"/>
        <v>10.9</v>
      </c>
      <c r="N101" s="59">
        <f t="shared" si="30"/>
        <v>10.9</v>
      </c>
      <c r="O101" s="59">
        <f t="shared" si="30"/>
        <v>13</v>
      </c>
      <c r="P101" s="59">
        <f t="shared" si="30"/>
        <v>14.5</v>
      </c>
      <c r="Q101" s="59">
        <f t="shared" si="30"/>
        <v>14.2</v>
      </c>
      <c r="R101" s="59">
        <f t="shared" si="30"/>
        <v>14</v>
      </c>
      <c r="S101" s="59">
        <f t="shared" si="30"/>
        <v>15.8</v>
      </c>
      <c r="T101" s="59">
        <f t="shared" si="30"/>
        <v>14.8</v>
      </c>
      <c r="U101" s="59">
        <f t="shared" si="30"/>
        <v>15</v>
      </c>
      <c r="V101" s="59">
        <f t="shared" si="30"/>
        <v>14.5</v>
      </c>
      <c r="W101" s="59">
        <f t="shared" si="30"/>
        <v>14</v>
      </c>
      <c r="X101" s="59">
        <f t="shared" si="30"/>
        <v>16.5</v>
      </c>
      <c r="Y101" s="59">
        <f t="shared" si="30"/>
        <v>16.399999999999999</v>
      </c>
      <c r="Z101" s="59">
        <f t="shared" si="30"/>
        <v>16.399999999999999</v>
      </c>
      <c r="AA101" s="59">
        <f t="shared" si="30"/>
        <v>0</v>
      </c>
      <c r="AB101" s="59">
        <f t="shared" si="30"/>
        <v>0</v>
      </c>
      <c r="AC101" s="59">
        <f t="shared" si="30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1">F50</f>
        <v>14.3</v>
      </c>
      <c r="G104" s="59">
        <f t="shared" si="31"/>
        <v>14.26</v>
      </c>
      <c r="H104" s="59">
        <f t="shared" si="31"/>
        <v>14.26</v>
      </c>
      <c r="I104" s="59">
        <f t="shared" si="31"/>
        <v>14.26</v>
      </c>
      <c r="J104" s="59">
        <f t="shared" si="31"/>
        <v>14.25</v>
      </c>
      <c r="K104" s="59">
        <f t="shared" si="31"/>
        <v>14.25</v>
      </c>
      <c r="L104" s="59">
        <f t="shared" si="31"/>
        <v>14.3</v>
      </c>
      <c r="M104" s="59">
        <f t="shared" si="31"/>
        <v>14.3</v>
      </c>
      <c r="N104" s="59">
        <f t="shared" si="31"/>
        <v>14.28</v>
      </c>
      <c r="O104" s="59">
        <f t="shared" si="31"/>
        <v>14.25</v>
      </c>
      <c r="P104" s="59">
        <f t="shared" si="31"/>
        <v>14.24</v>
      </c>
      <c r="Q104" s="59">
        <f t="shared" si="31"/>
        <v>14.26</v>
      </c>
      <c r="R104" s="59">
        <f t="shared" si="31"/>
        <v>14.22</v>
      </c>
      <c r="S104" s="59">
        <f t="shared" si="31"/>
        <v>14.24</v>
      </c>
      <c r="T104" s="59">
        <f t="shared" si="31"/>
        <v>14.25</v>
      </c>
      <c r="U104" s="59">
        <f t="shared" si="31"/>
        <v>14.25</v>
      </c>
      <c r="V104" s="59">
        <f t="shared" si="31"/>
        <v>14.24</v>
      </c>
      <c r="W104" s="59">
        <f t="shared" si="31"/>
        <v>14.25</v>
      </c>
      <c r="X104" s="59">
        <f t="shared" si="31"/>
        <v>14.24</v>
      </c>
      <c r="Y104" s="59">
        <f t="shared" si="31"/>
        <v>14.25</v>
      </c>
      <c r="Z104" s="59">
        <f t="shared" si="31"/>
        <v>14.25</v>
      </c>
      <c r="AA104" s="59">
        <f t="shared" si="31"/>
        <v>0</v>
      </c>
      <c r="AB104" s="59">
        <f t="shared" si="31"/>
        <v>0</v>
      </c>
      <c r="AC104" s="59">
        <f t="shared" si="31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2">G66</f>
        <v>0</v>
      </c>
      <c r="H106" s="58">
        <f t="shared" si="32"/>
        <v>0</v>
      </c>
      <c r="I106" s="58">
        <f t="shared" si="32"/>
        <v>0</v>
      </c>
      <c r="J106" s="58">
        <f t="shared" si="32"/>
        <v>0</v>
      </c>
      <c r="K106" s="58">
        <f t="shared" si="32"/>
        <v>0</v>
      </c>
      <c r="L106" s="58">
        <f t="shared" si="32"/>
        <v>0</v>
      </c>
      <c r="M106" s="58">
        <f t="shared" si="32"/>
        <v>0</v>
      </c>
      <c r="N106" s="58">
        <f t="shared" si="32"/>
        <v>0</v>
      </c>
      <c r="O106" s="58">
        <f t="shared" si="32"/>
        <v>0</v>
      </c>
      <c r="P106" s="58">
        <f t="shared" si="32"/>
        <v>2.9000000000000004</v>
      </c>
      <c r="Q106" s="58">
        <f t="shared" si="32"/>
        <v>5.2</v>
      </c>
      <c r="R106" s="58">
        <f t="shared" si="32"/>
        <v>5.2</v>
      </c>
      <c r="S106" s="58">
        <f t="shared" si="32"/>
        <v>4.4000000000000004</v>
      </c>
      <c r="T106" s="58">
        <f t="shared" si="32"/>
        <v>6.9</v>
      </c>
      <c r="U106" s="58">
        <f t="shared" si="32"/>
        <v>6.9</v>
      </c>
      <c r="V106" s="58">
        <f t="shared" si="32"/>
        <v>6.9</v>
      </c>
      <c r="W106" s="58">
        <f t="shared" si="32"/>
        <v>5.0999999999999996</v>
      </c>
      <c r="X106" s="58">
        <f t="shared" si="32"/>
        <v>2.8</v>
      </c>
      <c r="Y106" s="58">
        <f t="shared" si="32"/>
        <v>2.8</v>
      </c>
      <c r="Z106" s="58">
        <f t="shared" si="32"/>
        <v>2.8</v>
      </c>
      <c r="AA106" s="58">
        <f t="shared" si="32"/>
        <v>0</v>
      </c>
      <c r="AB106" s="58">
        <f t="shared" si="32"/>
        <v>0</v>
      </c>
      <c r="AC106" s="58">
        <f t="shared" si="3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3">G71</f>
        <v>0.99</v>
      </c>
      <c r="H107" s="58">
        <f t="shared" si="33"/>
        <v>0.93</v>
      </c>
      <c r="I107" s="58">
        <f t="shared" si="33"/>
        <v>0.88</v>
      </c>
      <c r="J107" s="58">
        <f t="shared" si="33"/>
        <v>0.875</v>
      </c>
      <c r="K107" s="58">
        <f t="shared" si="33"/>
        <v>0.93</v>
      </c>
      <c r="L107" s="58">
        <f t="shared" si="33"/>
        <v>1.1100000000000001</v>
      </c>
      <c r="M107" s="58">
        <f t="shared" si="33"/>
        <v>1.1100000000000001</v>
      </c>
      <c r="N107" s="58">
        <f t="shared" si="33"/>
        <v>1.18</v>
      </c>
      <c r="O107" s="58">
        <f t="shared" si="33"/>
        <v>1.22</v>
      </c>
      <c r="P107" s="58">
        <f t="shared" si="33"/>
        <v>1.47</v>
      </c>
      <c r="Q107" s="58">
        <f t="shared" si="33"/>
        <v>1.46</v>
      </c>
      <c r="R107" s="58">
        <f t="shared" si="33"/>
        <v>1.51</v>
      </c>
      <c r="S107" s="58">
        <f t="shared" si="33"/>
        <v>1.49</v>
      </c>
      <c r="T107" s="58">
        <f t="shared" si="33"/>
        <v>1.48</v>
      </c>
      <c r="U107" s="58">
        <f t="shared" si="33"/>
        <v>1.49</v>
      </c>
      <c r="V107" s="58">
        <f t="shared" si="33"/>
        <v>1.48</v>
      </c>
      <c r="W107" s="58">
        <f t="shared" si="33"/>
        <v>1.46</v>
      </c>
      <c r="X107" s="58">
        <f t="shared" si="33"/>
        <v>1.45</v>
      </c>
      <c r="Y107" s="58">
        <f t="shared" si="33"/>
        <v>1.6799999999999997</v>
      </c>
      <c r="Z107" s="58">
        <f t="shared" si="33"/>
        <v>1.6799999999999997</v>
      </c>
      <c r="AA107" s="58">
        <f t="shared" si="33"/>
        <v>0</v>
      </c>
      <c r="AB107" s="58">
        <f t="shared" si="33"/>
        <v>0</v>
      </c>
      <c r="AC107" s="58">
        <f t="shared" si="33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4">G86</f>
        <v>0.77</v>
      </c>
      <c r="H109" s="58">
        <f t="shared" si="34"/>
        <v>0.74</v>
      </c>
      <c r="I109" s="58">
        <f t="shared" si="34"/>
        <v>0.72</v>
      </c>
      <c r="J109" s="58">
        <f t="shared" si="34"/>
        <v>0.72</v>
      </c>
      <c r="K109" s="58">
        <f t="shared" si="34"/>
        <v>0.73</v>
      </c>
      <c r="L109" s="58">
        <f t="shared" si="34"/>
        <v>0.82</v>
      </c>
      <c r="M109" s="58">
        <f t="shared" si="34"/>
        <v>0.8</v>
      </c>
      <c r="N109" s="58">
        <f t="shared" si="34"/>
        <v>0.76</v>
      </c>
      <c r="O109" s="58">
        <f t="shared" si="34"/>
        <v>0.83</v>
      </c>
      <c r="P109" s="58">
        <f t="shared" si="34"/>
        <v>0.86</v>
      </c>
      <c r="Q109" s="58">
        <f t="shared" si="34"/>
        <v>0.89</v>
      </c>
      <c r="R109" s="58">
        <f t="shared" si="34"/>
        <v>0.91</v>
      </c>
      <c r="S109" s="58">
        <f t="shared" si="34"/>
        <v>0.92</v>
      </c>
      <c r="T109" s="58">
        <f t="shared" si="34"/>
        <v>0.95</v>
      </c>
      <c r="U109" s="58">
        <f t="shared" si="34"/>
        <v>0.92</v>
      </c>
      <c r="V109" s="58">
        <f t="shared" si="34"/>
        <v>0</v>
      </c>
      <c r="W109" s="58">
        <f t="shared" si="34"/>
        <v>0</v>
      </c>
      <c r="X109" s="58">
        <f t="shared" si="34"/>
        <v>1</v>
      </c>
      <c r="Y109" s="58">
        <f t="shared" si="34"/>
        <v>1</v>
      </c>
      <c r="Z109" s="58">
        <f t="shared" si="34"/>
        <v>1</v>
      </c>
      <c r="AA109" s="58">
        <f t="shared" si="34"/>
        <v>0</v>
      </c>
      <c r="AB109" s="58">
        <f t="shared" si="34"/>
        <v>0</v>
      </c>
      <c r="AC109" s="58">
        <f t="shared" si="34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5">SUM(F13:F16,F19:F32,F43:F46,F49,F68:F70,F84:F85,F52,F53,F54,F55,F56,F57,F58,F59,F60,F61,F62,F63,F64,F65)</f>
        <v>41.367000000000004</v>
      </c>
      <c r="G111" s="55">
        <f t="shared" si="35"/>
        <v>40.22</v>
      </c>
      <c r="H111" s="55">
        <f t="shared" si="35"/>
        <v>37.557000000000009</v>
      </c>
      <c r="I111" s="55">
        <f t="shared" si="35"/>
        <v>35.295999999999992</v>
      </c>
      <c r="J111" s="55">
        <f t="shared" si="35"/>
        <v>34.585999999999999</v>
      </c>
      <c r="K111" s="55">
        <f t="shared" si="35"/>
        <v>35.851000000000006</v>
      </c>
      <c r="L111" s="55">
        <f t="shared" si="35"/>
        <v>40.93</v>
      </c>
      <c r="M111" s="55">
        <f t="shared" si="35"/>
        <v>39.909999999999997</v>
      </c>
      <c r="N111" s="55">
        <f t="shared" si="35"/>
        <v>44.354000000000006</v>
      </c>
      <c r="O111" s="55">
        <f t="shared" si="35"/>
        <v>55.236999999999995</v>
      </c>
      <c r="P111" s="55">
        <f t="shared" si="35"/>
        <v>60.236000000000004</v>
      </c>
      <c r="Q111" s="55">
        <f t="shared" si="35"/>
        <v>62.054999999999993</v>
      </c>
      <c r="R111" s="55">
        <f t="shared" si="35"/>
        <v>61.897000000000006</v>
      </c>
      <c r="S111" s="55">
        <f t="shared" si="35"/>
        <v>63.172000000000004</v>
      </c>
      <c r="T111" s="55">
        <f t="shared" si="35"/>
        <v>64.623000000000005</v>
      </c>
      <c r="U111" s="55">
        <f t="shared" si="35"/>
        <v>64.786999999999992</v>
      </c>
      <c r="V111" s="55">
        <f t="shared" si="35"/>
        <v>63.365000000000016</v>
      </c>
      <c r="W111" s="55">
        <f t="shared" si="35"/>
        <v>60.632000000000019</v>
      </c>
      <c r="X111" s="55">
        <f t="shared" si="35"/>
        <v>62.389000000000031</v>
      </c>
      <c r="Y111" s="55">
        <f t="shared" si="35"/>
        <v>61.870000000000026</v>
      </c>
      <c r="Z111" s="55">
        <f t="shared" si="35"/>
        <v>61.870000000000026</v>
      </c>
      <c r="AA111" s="55">
        <f t="shared" si="35"/>
        <v>0</v>
      </c>
      <c r="AB111" s="55">
        <f t="shared" si="35"/>
        <v>0</v>
      </c>
      <c r="AC111" s="55">
        <f t="shared" si="35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6">SUM(G112:G115)</f>
        <v>1.18</v>
      </c>
      <c r="H116" s="55">
        <f t="shared" si="36"/>
        <v>0</v>
      </c>
      <c r="I116" s="55">
        <f t="shared" si="36"/>
        <v>1.18</v>
      </c>
      <c r="J116" s="55">
        <f t="shared" si="36"/>
        <v>1.18</v>
      </c>
      <c r="K116" s="55">
        <f t="shared" si="36"/>
        <v>1.18</v>
      </c>
      <c r="L116" s="55">
        <f t="shared" si="36"/>
        <v>1.18</v>
      </c>
      <c r="M116" s="55">
        <f t="shared" si="36"/>
        <v>1.18</v>
      </c>
      <c r="N116" s="55">
        <f t="shared" si="36"/>
        <v>0</v>
      </c>
      <c r="O116" s="55">
        <f t="shared" si="36"/>
        <v>0</v>
      </c>
      <c r="P116" s="55">
        <f t="shared" si="36"/>
        <v>0</v>
      </c>
      <c r="Q116" s="55">
        <f t="shared" si="36"/>
        <v>0</v>
      </c>
      <c r="R116" s="55">
        <f t="shared" si="36"/>
        <v>0</v>
      </c>
      <c r="S116" s="55">
        <f t="shared" si="36"/>
        <v>0</v>
      </c>
      <c r="T116" s="55">
        <f t="shared" si="36"/>
        <v>0</v>
      </c>
      <c r="U116" s="55">
        <f t="shared" si="36"/>
        <v>0</v>
      </c>
      <c r="V116" s="55">
        <f t="shared" si="36"/>
        <v>0.92</v>
      </c>
      <c r="W116" s="55">
        <f t="shared" si="36"/>
        <v>0.92</v>
      </c>
      <c r="X116" s="55">
        <f t="shared" si="36"/>
        <v>0</v>
      </c>
      <c r="Y116" s="55">
        <f t="shared" si="36"/>
        <v>0</v>
      </c>
      <c r="Z116" s="55">
        <f t="shared" si="36"/>
        <v>0</v>
      </c>
      <c r="AA116" s="55">
        <f t="shared" si="36"/>
        <v>0</v>
      </c>
      <c r="AB116" s="55">
        <f t="shared" si="36"/>
        <v>0</v>
      </c>
      <c r="AC116" s="55">
        <f t="shared" si="3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7">SUM(G111,G116)</f>
        <v>41.4</v>
      </c>
      <c r="H117" s="56">
        <f t="shared" si="37"/>
        <v>37.557000000000009</v>
      </c>
      <c r="I117" s="56">
        <f t="shared" si="37"/>
        <v>36.475999999999992</v>
      </c>
      <c r="J117" s="56">
        <f t="shared" si="37"/>
        <v>35.765999999999998</v>
      </c>
      <c r="K117" s="56">
        <f t="shared" si="37"/>
        <v>37.031000000000006</v>
      </c>
      <c r="L117" s="56">
        <f t="shared" si="37"/>
        <v>42.11</v>
      </c>
      <c r="M117" s="56">
        <f t="shared" si="37"/>
        <v>41.089999999999996</v>
      </c>
      <c r="N117" s="56">
        <f t="shared" si="37"/>
        <v>44.354000000000006</v>
      </c>
      <c r="O117" s="56">
        <f t="shared" si="37"/>
        <v>55.236999999999995</v>
      </c>
      <c r="P117" s="56">
        <f t="shared" si="37"/>
        <v>60.236000000000004</v>
      </c>
      <c r="Q117" s="56">
        <f t="shared" si="37"/>
        <v>62.054999999999993</v>
      </c>
      <c r="R117" s="56">
        <f t="shared" si="37"/>
        <v>61.897000000000006</v>
      </c>
      <c r="S117" s="56">
        <f t="shared" si="37"/>
        <v>63.172000000000004</v>
      </c>
      <c r="T117" s="56">
        <f t="shared" si="37"/>
        <v>64.623000000000005</v>
      </c>
      <c r="U117" s="56">
        <f t="shared" si="37"/>
        <v>64.786999999999992</v>
      </c>
      <c r="V117" s="56">
        <f t="shared" si="37"/>
        <v>64.285000000000011</v>
      </c>
      <c r="W117" s="56">
        <f t="shared" si="37"/>
        <v>61.552000000000021</v>
      </c>
      <c r="X117" s="56">
        <f t="shared" si="37"/>
        <v>62.389000000000031</v>
      </c>
      <c r="Y117" s="56">
        <f t="shared" si="37"/>
        <v>61.870000000000026</v>
      </c>
      <c r="Z117" s="56">
        <f t="shared" si="37"/>
        <v>61.870000000000026</v>
      </c>
      <c r="AA117" s="56">
        <f t="shared" si="37"/>
        <v>0</v>
      </c>
      <c r="AB117" s="56">
        <f t="shared" si="37"/>
        <v>0</v>
      </c>
      <c r="AC117" s="56">
        <f t="shared" si="37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8">(7.2*(4-COUNTIF(H13:H16,"=CMS")-COUNTIF(H13:H16,"=PMS")))</f>
        <v>7.2</v>
      </c>
      <c r="I127" s="516">
        <f t="shared" si="38"/>
        <v>7.2</v>
      </c>
      <c r="J127" s="516">
        <f t="shared" si="38"/>
        <v>7.2</v>
      </c>
      <c r="K127" s="516">
        <f t="shared" si="38"/>
        <v>7.2</v>
      </c>
      <c r="L127" s="516">
        <f t="shared" ref="L127:AC127" si="39">(7.2*(4-COUNTIF(L13:L16,"=CMS")-COUNTIF(L13:L16,"=PMS")))</f>
        <v>14.4</v>
      </c>
      <c r="M127" s="516">
        <f t="shared" si="39"/>
        <v>14.4</v>
      </c>
      <c r="N127" s="516">
        <f t="shared" si="39"/>
        <v>14.4</v>
      </c>
      <c r="O127" s="516">
        <f t="shared" si="39"/>
        <v>14.4</v>
      </c>
      <c r="P127" s="516">
        <f t="shared" si="39"/>
        <v>14.4</v>
      </c>
      <c r="Q127" s="516">
        <f t="shared" si="39"/>
        <v>14.4</v>
      </c>
      <c r="R127" s="516">
        <f t="shared" si="39"/>
        <v>14.4</v>
      </c>
      <c r="S127" s="516">
        <f t="shared" si="39"/>
        <v>14.4</v>
      </c>
      <c r="T127" s="516">
        <f t="shared" si="39"/>
        <v>14.4</v>
      </c>
      <c r="U127" s="516">
        <f t="shared" si="39"/>
        <v>14.4</v>
      </c>
      <c r="V127" s="516">
        <f t="shared" si="39"/>
        <v>14.4</v>
      </c>
      <c r="W127" s="516">
        <f t="shared" si="39"/>
        <v>14.4</v>
      </c>
      <c r="X127" s="516">
        <f t="shared" si="39"/>
        <v>14.4</v>
      </c>
      <c r="Y127" s="516">
        <f t="shared" ref="Y127" si="40">(7.2*(4-COUNTIF(Y13:Y16,"=CMS")-COUNTIF(Y13:Y16,"=PMS")))</f>
        <v>14.4</v>
      </c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1">13-COUNTIF(F19:F32,"=CMS")-COUNTIF(F19:F32,"=PMS")+IF(COUNTIF(F14:F16,"=CMS")&gt;0,1,0)</f>
        <v>13</v>
      </c>
      <c r="G128" s="516">
        <f t="shared" ref="G128:K128" si="42">13-COUNTIF(G19:G32,"=CMS")-COUNTIF(G19:G32,"=PMS")+IF(COUNTIF(G14:G16,"=CMS")&gt;0,1,0)</f>
        <v>13</v>
      </c>
      <c r="H128" s="516">
        <f t="shared" si="42"/>
        <v>14</v>
      </c>
      <c r="I128" s="516">
        <f t="shared" si="42"/>
        <v>14</v>
      </c>
      <c r="J128" s="516">
        <f t="shared" si="42"/>
        <v>14</v>
      </c>
      <c r="K128" s="516">
        <f t="shared" si="42"/>
        <v>14</v>
      </c>
      <c r="L128" s="516">
        <f t="shared" ref="L128:AC128" si="43">13-COUNTIF(L19:L32,"=CMS")-COUNTIF(L19:L32,"=PMS")+IF(COUNTIF(L14:L16,"=CMS")&gt;0,1,0)</f>
        <v>13</v>
      </c>
      <c r="M128" s="516">
        <f t="shared" si="43"/>
        <v>13</v>
      </c>
      <c r="N128" s="516">
        <f t="shared" si="43"/>
        <v>13</v>
      </c>
      <c r="O128" s="516">
        <f t="shared" si="43"/>
        <v>13</v>
      </c>
      <c r="P128" s="516">
        <f t="shared" si="43"/>
        <v>13</v>
      </c>
      <c r="Q128" s="516">
        <f t="shared" si="43"/>
        <v>13</v>
      </c>
      <c r="R128" s="516">
        <f t="shared" si="43"/>
        <v>13</v>
      </c>
      <c r="S128" s="516">
        <f t="shared" si="43"/>
        <v>13</v>
      </c>
      <c r="T128" s="516">
        <f t="shared" si="43"/>
        <v>13</v>
      </c>
      <c r="U128" s="516">
        <f t="shared" si="43"/>
        <v>13</v>
      </c>
      <c r="V128" s="516">
        <f t="shared" si="43"/>
        <v>13</v>
      </c>
      <c r="W128" s="516">
        <f t="shared" si="43"/>
        <v>13</v>
      </c>
      <c r="X128" s="516">
        <f t="shared" si="43"/>
        <v>13</v>
      </c>
      <c r="Y128" s="516">
        <f t="shared" ref="Y128" si="44">13-COUNTIF(Y19:Y32,"=CMS")-COUNTIF(Y19:Y32,"=PMS")+IF(COUNTIF(Y14:Y16,"=CMS")&gt;0,1,0)</f>
        <v>13</v>
      </c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5">4.5*(2-COUNTIF(F43:F44,"=CMS")-COUNTIF(F43:F44,"=PMS"))</f>
        <v>9</v>
      </c>
      <c r="G129" s="516">
        <f t="shared" ref="G129:K129" si="46">4.5*(2-COUNTIF(G43:G44,"=CMS")-COUNTIF(G43:G44,"=PMS"))</f>
        <v>9</v>
      </c>
      <c r="H129" s="516">
        <f t="shared" si="46"/>
        <v>9</v>
      </c>
      <c r="I129" s="516">
        <f t="shared" si="46"/>
        <v>9</v>
      </c>
      <c r="J129" s="516">
        <f t="shared" si="46"/>
        <v>9</v>
      </c>
      <c r="K129" s="516">
        <f t="shared" si="46"/>
        <v>9</v>
      </c>
      <c r="L129" s="516">
        <f t="shared" ref="L129:AC129" si="47">4.5*(2-COUNTIF(L43:L44,"=CMS")-COUNTIF(L43:L44,"=PMS"))</f>
        <v>9</v>
      </c>
      <c r="M129" s="516">
        <f t="shared" si="47"/>
        <v>9</v>
      </c>
      <c r="N129" s="516">
        <f t="shared" si="47"/>
        <v>9</v>
      </c>
      <c r="O129" s="516">
        <f t="shared" si="47"/>
        <v>9</v>
      </c>
      <c r="P129" s="516">
        <f t="shared" si="47"/>
        <v>9</v>
      </c>
      <c r="Q129" s="516">
        <f t="shared" si="47"/>
        <v>9</v>
      </c>
      <c r="R129" s="516">
        <f t="shared" si="47"/>
        <v>9</v>
      </c>
      <c r="S129" s="516">
        <f t="shared" si="47"/>
        <v>9</v>
      </c>
      <c r="T129" s="516">
        <f t="shared" si="47"/>
        <v>9</v>
      </c>
      <c r="U129" s="516">
        <f t="shared" si="47"/>
        <v>9</v>
      </c>
      <c r="V129" s="516">
        <f t="shared" si="47"/>
        <v>9</v>
      </c>
      <c r="W129" s="516">
        <f t="shared" si="47"/>
        <v>9</v>
      </c>
      <c r="X129" s="516">
        <f t="shared" si="47"/>
        <v>9</v>
      </c>
      <c r="Y129" s="516">
        <f t="shared" ref="Y129" si="48">4.5*(2-COUNTIF(Y43:Y44,"=CMS")-COUNTIF(Y43:Y44,"=PMS"))</f>
        <v>9</v>
      </c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49">8.8*(1-COUNTIF(F45,"=CMS")-COUNTIF(F45,"=PMS"))</f>
        <v>8.8000000000000007</v>
      </c>
      <c r="G130" s="516">
        <f t="shared" ref="G130:K130" si="50">8.8*(1-COUNTIF(G45,"=CMS")-COUNTIF(G45,"=PMS"))</f>
        <v>8.8000000000000007</v>
      </c>
      <c r="H130" s="516">
        <f t="shared" si="50"/>
        <v>8.8000000000000007</v>
      </c>
      <c r="I130" s="516">
        <f t="shared" si="50"/>
        <v>8.8000000000000007</v>
      </c>
      <c r="J130" s="516">
        <f t="shared" si="50"/>
        <v>8.8000000000000007</v>
      </c>
      <c r="K130" s="516">
        <f t="shared" si="50"/>
        <v>8.8000000000000007</v>
      </c>
      <c r="L130" s="516">
        <f t="shared" ref="L130:AC130" si="51">8.8*(1-COUNTIF(L45,"=CMS")-COUNTIF(L45,"=PMS"))</f>
        <v>8.8000000000000007</v>
      </c>
      <c r="M130" s="516">
        <f t="shared" si="51"/>
        <v>8.8000000000000007</v>
      </c>
      <c r="N130" s="516">
        <f t="shared" si="51"/>
        <v>8.8000000000000007</v>
      </c>
      <c r="O130" s="516">
        <f t="shared" si="51"/>
        <v>8.8000000000000007</v>
      </c>
      <c r="P130" s="516">
        <f t="shared" si="51"/>
        <v>8.8000000000000007</v>
      </c>
      <c r="Q130" s="516">
        <f t="shared" si="51"/>
        <v>8.8000000000000007</v>
      </c>
      <c r="R130" s="516">
        <f t="shared" si="51"/>
        <v>8.8000000000000007</v>
      </c>
      <c r="S130" s="516">
        <f t="shared" si="51"/>
        <v>8.8000000000000007</v>
      </c>
      <c r="T130" s="516">
        <f t="shared" si="51"/>
        <v>8.8000000000000007</v>
      </c>
      <c r="U130" s="516">
        <f t="shared" si="51"/>
        <v>8.8000000000000007</v>
      </c>
      <c r="V130" s="516">
        <f t="shared" si="51"/>
        <v>8.8000000000000007</v>
      </c>
      <c r="W130" s="516">
        <f t="shared" si="51"/>
        <v>8.8000000000000007</v>
      </c>
      <c r="X130" s="516">
        <f t="shared" si="51"/>
        <v>8.8000000000000007</v>
      </c>
      <c r="Y130" s="516">
        <f t="shared" ref="Y130" si="52">8.8*(1-COUNTIF(Y45,"=CMS")-COUNTIF(Y45,"=PMS"))</f>
        <v>8.8000000000000007</v>
      </c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9"/>
        <v>8.8000000000000007</v>
      </c>
      <c r="G131" s="516">
        <f t="shared" ref="G131:K131" si="53">8.8*(1-COUNTIF(G46,"=CMS")-COUNTIF(G46,"=PMS"))</f>
        <v>8.8000000000000007</v>
      </c>
      <c r="H131" s="516">
        <f t="shared" si="53"/>
        <v>8.8000000000000007</v>
      </c>
      <c r="I131" s="516">
        <f t="shared" si="53"/>
        <v>8.8000000000000007</v>
      </c>
      <c r="J131" s="516">
        <f t="shared" si="53"/>
        <v>8.8000000000000007</v>
      </c>
      <c r="K131" s="516">
        <f t="shared" si="53"/>
        <v>8.8000000000000007</v>
      </c>
      <c r="L131" s="516">
        <f t="shared" ref="L131:AC131" si="54">8.8*(1-COUNTIF(L46,"=CMS")-COUNTIF(L46,"=PMS"))</f>
        <v>8.8000000000000007</v>
      </c>
      <c r="M131" s="516">
        <f t="shared" si="54"/>
        <v>8.8000000000000007</v>
      </c>
      <c r="N131" s="516">
        <f t="shared" si="54"/>
        <v>8.8000000000000007</v>
      </c>
      <c r="O131" s="516">
        <f t="shared" si="54"/>
        <v>8.8000000000000007</v>
      </c>
      <c r="P131" s="516">
        <f t="shared" si="54"/>
        <v>8.8000000000000007</v>
      </c>
      <c r="Q131" s="516">
        <f t="shared" si="54"/>
        <v>8.8000000000000007</v>
      </c>
      <c r="R131" s="516">
        <f t="shared" si="54"/>
        <v>8.8000000000000007</v>
      </c>
      <c r="S131" s="516">
        <f t="shared" si="54"/>
        <v>8.8000000000000007</v>
      </c>
      <c r="T131" s="516">
        <f t="shared" si="54"/>
        <v>8.8000000000000007</v>
      </c>
      <c r="U131" s="516">
        <f t="shared" si="54"/>
        <v>8.8000000000000007</v>
      </c>
      <c r="V131" s="516">
        <f t="shared" si="54"/>
        <v>8.8000000000000007</v>
      </c>
      <c r="W131" s="516">
        <f t="shared" si="54"/>
        <v>8.8000000000000007</v>
      </c>
      <c r="X131" s="516">
        <f t="shared" si="54"/>
        <v>8.8000000000000007</v>
      </c>
      <c r="Y131" s="516">
        <f t="shared" ref="Y131" si="55">8.8*(1-COUNTIF(Y46,"=CMS")-COUNTIF(Y46,"=PMS"))</f>
        <v>8.8000000000000007</v>
      </c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6">0.85*(3-COUNTIF(F68:F70,"=CMS"))</f>
        <v>2.5499999999999998</v>
      </c>
      <c r="G134" s="516">
        <f t="shared" ref="G134:K134" si="57">0.85*(3-COUNTIF(G68:G70,"=CMS"))</f>
        <v>2.5499999999999998</v>
      </c>
      <c r="H134" s="516">
        <f t="shared" si="57"/>
        <v>2.5499999999999998</v>
      </c>
      <c r="I134" s="516">
        <f t="shared" si="57"/>
        <v>2.5499999999999998</v>
      </c>
      <c r="J134" s="516">
        <f t="shared" si="57"/>
        <v>2.5499999999999998</v>
      </c>
      <c r="K134" s="516">
        <f t="shared" si="57"/>
        <v>2.5499999999999998</v>
      </c>
      <c r="L134" s="516">
        <f t="shared" ref="L134:AC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si="58"/>
        <v>2.5499999999999998</v>
      </c>
      <c r="Q134" s="516">
        <f t="shared" si="58"/>
        <v>2.5499999999999998</v>
      </c>
      <c r="R134" s="516">
        <f t="shared" si="58"/>
        <v>2.5499999999999998</v>
      </c>
      <c r="S134" s="516">
        <f t="shared" si="58"/>
        <v>2.5499999999999998</v>
      </c>
      <c r="T134" s="516">
        <f t="shared" si="58"/>
        <v>2.5499999999999998</v>
      </c>
      <c r="U134" s="516">
        <f t="shared" si="58"/>
        <v>2.5499999999999998</v>
      </c>
      <c r="V134" s="516">
        <f t="shared" si="58"/>
        <v>2.5499999999999998</v>
      </c>
      <c r="W134" s="516">
        <f t="shared" si="58"/>
        <v>2.5499999999999998</v>
      </c>
      <c r="X134" s="516">
        <f t="shared" si="58"/>
        <v>2.5499999999999998</v>
      </c>
      <c r="Y134" s="516">
        <f t="shared" ref="Y134" si="59">0.85*(3-COUNTIF(Y68:Y70,"=CMS"))</f>
        <v>2.5499999999999998</v>
      </c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0">1*(2-COUNTIF(F84:F85,"=CMS"))</f>
        <v>1</v>
      </c>
      <c r="G135" s="516">
        <f t="shared" ref="G135:K135" si="61">1*(2-COUNTIF(G84:G85,"=CMS"))</f>
        <v>1</v>
      </c>
      <c r="H135" s="516">
        <f t="shared" si="61"/>
        <v>1</v>
      </c>
      <c r="I135" s="516">
        <f t="shared" si="61"/>
        <v>1</v>
      </c>
      <c r="J135" s="516">
        <f t="shared" si="61"/>
        <v>1</v>
      </c>
      <c r="K135" s="516">
        <f t="shared" si="61"/>
        <v>1</v>
      </c>
      <c r="L135" s="516">
        <f t="shared" ref="L135:AC135" si="62">1*(2-COUNTIF(L84:L85,"=CMS"))</f>
        <v>1</v>
      </c>
      <c r="M135" s="516">
        <f t="shared" si="62"/>
        <v>1</v>
      </c>
      <c r="N135" s="516">
        <f t="shared" si="62"/>
        <v>1</v>
      </c>
      <c r="O135" s="516">
        <f t="shared" si="62"/>
        <v>1</v>
      </c>
      <c r="P135" s="516">
        <f t="shared" si="62"/>
        <v>1</v>
      </c>
      <c r="Q135" s="516">
        <f t="shared" si="62"/>
        <v>1</v>
      </c>
      <c r="R135" s="516">
        <f t="shared" si="62"/>
        <v>1</v>
      </c>
      <c r="S135" s="516">
        <f t="shared" si="62"/>
        <v>1</v>
      </c>
      <c r="T135" s="516">
        <f t="shared" si="62"/>
        <v>1</v>
      </c>
      <c r="U135" s="516">
        <f t="shared" si="62"/>
        <v>1</v>
      </c>
      <c r="V135" s="516">
        <f t="shared" si="62"/>
        <v>0</v>
      </c>
      <c r="W135" s="516">
        <f t="shared" si="62"/>
        <v>1</v>
      </c>
      <c r="X135" s="516">
        <f t="shared" si="62"/>
        <v>1</v>
      </c>
      <c r="Y135" s="516">
        <f t="shared" ref="Y135" si="63">1*(2-COUNTIF(Y84:Y85,"=CMS"))</f>
        <v>1</v>
      </c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4">IF(SUM(G127:G128)&gt;33,0,33-SUM(G127:G128))</f>
        <v>5.6000000000000014</v>
      </c>
      <c r="H136" s="517">
        <f t="shared" si="64"/>
        <v>11.8</v>
      </c>
      <c r="I136" s="517">
        <f t="shared" si="64"/>
        <v>11.8</v>
      </c>
      <c r="J136" s="517">
        <f t="shared" si="64"/>
        <v>11.8</v>
      </c>
      <c r="K136" s="517">
        <f t="shared" si="64"/>
        <v>11.8</v>
      </c>
      <c r="L136" s="517">
        <f t="shared" si="64"/>
        <v>5.6000000000000014</v>
      </c>
      <c r="M136" s="517">
        <f t="shared" si="64"/>
        <v>5.6000000000000014</v>
      </c>
      <c r="N136" s="517">
        <f t="shared" si="64"/>
        <v>5.6000000000000014</v>
      </c>
      <c r="O136" s="517">
        <f t="shared" si="64"/>
        <v>5.6000000000000014</v>
      </c>
      <c r="P136" s="517">
        <f t="shared" si="64"/>
        <v>5.6000000000000014</v>
      </c>
      <c r="Q136" s="517">
        <f t="shared" si="64"/>
        <v>5.6000000000000014</v>
      </c>
      <c r="R136" s="517">
        <f t="shared" si="64"/>
        <v>5.6000000000000014</v>
      </c>
      <c r="S136" s="517">
        <f t="shared" si="64"/>
        <v>5.6000000000000014</v>
      </c>
      <c r="T136" s="517">
        <f t="shared" si="64"/>
        <v>5.6000000000000014</v>
      </c>
      <c r="U136" s="517">
        <f t="shared" si="64"/>
        <v>5.6000000000000014</v>
      </c>
      <c r="V136" s="517">
        <f t="shared" si="64"/>
        <v>5.6000000000000014</v>
      </c>
      <c r="W136" s="517">
        <f t="shared" si="64"/>
        <v>5.6000000000000014</v>
      </c>
      <c r="X136" s="517">
        <f t="shared" si="64"/>
        <v>5.6000000000000014</v>
      </c>
      <c r="Y136" s="517">
        <f t="shared" si="64"/>
        <v>5.6000000000000014</v>
      </c>
      <c r="Z136" s="517">
        <f t="shared" si="64"/>
        <v>33</v>
      </c>
      <c r="AA136" s="517">
        <f t="shared" si="64"/>
        <v>33</v>
      </c>
      <c r="AB136" s="517">
        <f t="shared" si="64"/>
        <v>33</v>
      </c>
      <c r="AC136" s="517">
        <f t="shared" si="64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5">IF(SUM(G129,G131,G132)&gt;25,0,25-SUM(G129,G131,G132))</f>
        <v>0</v>
      </c>
      <c r="H137" s="518">
        <f t="shared" si="65"/>
        <v>0</v>
      </c>
      <c r="I137" s="518">
        <f t="shared" si="65"/>
        <v>0</v>
      </c>
      <c r="J137" s="518">
        <f t="shared" si="65"/>
        <v>0</v>
      </c>
      <c r="K137" s="518">
        <f t="shared" si="65"/>
        <v>0</v>
      </c>
      <c r="L137" s="518">
        <f>IF(SUM(L129,L131,L132)&gt;25,0,25-SUM(L129,L131,L132))</f>
        <v>0</v>
      </c>
      <c r="M137" s="518">
        <f t="shared" si="65"/>
        <v>0</v>
      </c>
      <c r="N137" s="518">
        <f t="shared" si="65"/>
        <v>0</v>
      </c>
      <c r="O137" s="518">
        <f t="shared" si="65"/>
        <v>0</v>
      </c>
      <c r="P137" s="518">
        <f>IF(SUM(P129,P131,P132)&gt;25,0,25-SUM(P129,P131,P132))</f>
        <v>0</v>
      </c>
      <c r="Q137" s="518">
        <f t="shared" si="65"/>
        <v>0</v>
      </c>
      <c r="R137" s="518">
        <f t="shared" si="65"/>
        <v>0</v>
      </c>
      <c r="S137" s="518">
        <f t="shared" si="65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5"/>
        <v>0</v>
      </c>
      <c r="X137" s="518">
        <f t="shared" si="65"/>
        <v>0</v>
      </c>
      <c r="Y137" s="518">
        <f t="shared" si="65"/>
        <v>0</v>
      </c>
      <c r="Z137" s="518">
        <f t="shared" si="65"/>
        <v>25</v>
      </c>
      <c r="AA137" s="518">
        <f t="shared" si="65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6">IF(SUM(G130,G133,G134,G135)&gt;17,0,17-SUM(G130,G133,G134,G135))</f>
        <v>0</v>
      </c>
      <c r="H138" s="519">
        <f t="shared" si="66"/>
        <v>0</v>
      </c>
      <c r="I138" s="519">
        <f t="shared" si="66"/>
        <v>0</v>
      </c>
      <c r="J138" s="519">
        <f t="shared" si="66"/>
        <v>0</v>
      </c>
      <c r="K138" s="519">
        <f t="shared" si="66"/>
        <v>0</v>
      </c>
      <c r="L138" s="519">
        <f t="shared" si="66"/>
        <v>0</v>
      </c>
      <c r="M138" s="519">
        <f t="shared" si="66"/>
        <v>0</v>
      </c>
      <c r="N138" s="519">
        <f t="shared" si="66"/>
        <v>0</v>
      </c>
      <c r="O138" s="519">
        <f t="shared" si="66"/>
        <v>0</v>
      </c>
      <c r="P138" s="519">
        <f t="shared" si="66"/>
        <v>0</v>
      </c>
      <c r="Q138" s="519">
        <f t="shared" si="66"/>
        <v>0</v>
      </c>
      <c r="R138" s="519">
        <f t="shared" si="66"/>
        <v>0</v>
      </c>
      <c r="S138" s="519">
        <f t="shared" si="66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6"/>
        <v>0</v>
      </c>
      <c r="X138" s="519">
        <f t="shared" si="66"/>
        <v>0</v>
      </c>
      <c r="Y138" s="519">
        <f t="shared" si="66"/>
        <v>0</v>
      </c>
      <c r="Z138" s="519">
        <f t="shared" si="66"/>
        <v>17</v>
      </c>
      <c r="AA138" s="519">
        <f t="shared" si="66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49" sqref="E249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/>
      <c r="M249" s="226"/>
      <c r="N249" s="222" cm="1">
        <f t="array" aca="1" ref="N249" ca="1">INDIRECT("'"&amp;$C249&amp;"'!"&amp;"$"&amp;$D249&amp;$N$1&amp;"")</f>
        <v>6.5</v>
      </c>
      <c r="O249" s="225"/>
      <c r="P249" s="225"/>
      <c r="Q249" s="223"/>
      <c r="R249" s="352" cm="1">
        <f t="array" aca="1" ref="R249" ca="1">INDIRECT("'"&amp;$C249&amp;"'!"&amp;"$"&amp;$D249&amp;$R$1&amp;"")</f>
        <v>6.5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12.740000000000004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4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5.4</v>
      </c>
      <c r="BA249" s="224"/>
      <c r="BB249" s="225"/>
      <c r="BC249" s="223"/>
      <c r="BD249" s="225" cm="1">
        <f t="array" aca="1" ref="BD249" ca="1">INDIRECT("'"&amp;$C249&amp;"'!"&amp;"$"&amp;$D249&amp;$BD$1&amp;"")</f>
        <v>7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14.25</v>
      </c>
      <c r="BK249" s="225"/>
      <c r="BL249" s="223"/>
      <c r="BM249" s="407"/>
      <c r="BN249" s="222" cm="1">
        <f t="array" aca="1" ref="BN249" ca="1">INDIRECT("'"&amp;$C249&amp;"'!"&amp;"$"&amp;$D249&amp;$BN$1&amp;"")</f>
        <v>2.8</v>
      </c>
      <c r="BO249" s="224"/>
      <c r="BP249" s="223"/>
      <c r="BQ249" s="227" cm="1">
        <f t="array" aca="1" ref="BQ249" ca="1">INDIRECT("'"&amp;$C249&amp;"'!"&amp;"$"&amp;$D249&amp;$BQ$1&amp;"")</f>
        <v>1.6799999999999997</v>
      </c>
      <c r="BR249" s="225"/>
      <c r="BS249" s="225"/>
      <c r="BT249" s="223"/>
      <c r="BU249" s="228" cm="1">
        <f t="array" aca="1" ref="BU249" ca="1">INDIRECT("'"&amp;$C249&amp;"'!"&amp;"$"&amp;$D249&amp;$BU$1&amp;"")</f>
        <v>1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/>
      <c r="M250" s="233"/>
      <c r="N250" s="229" cm="1">
        <f t="array" aca="1" ref="N250" ca="1">INDIRECT("'"&amp;$C250&amp;"'!"&amp;"$"&amp;$D250&amp;$N$1&amp;"")</f>
        <v>6.5</v>
      </c>
      <c r="O250" s="232"/>
      <c r="P250" s="232"/>
      <c r="Q250" s="230"/>
      <c r="R250" s="229" cm="1">
        <f t="array" aca="1" ref="R250" ca="1">INDIRECT("'"&amp;$C250&amp;"'!"&amp;"$"&amp;$D250&amp;$R$1&amp;"")</f>
        <v>6.5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12.740000000000004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4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15.302889004626195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11.371722634767456</v>
      </c>
      <c r="Z9" s="173">
        <f ca="1">AC9/H9/24</f>
        <v>11.371722634767456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46.302889004626195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-636.99990621335576</v>
      </c>
      <c r="Z17" s="173">
        <f ca="1">AC17/H17/24</f>
        <v>-636.99990621335576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15.302889004626195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18.1178428157423</v>
      </c>
      <c r="Z25" s="173">
        <f ca="1">AC25/H25/24</f>
        <v>18.1178428157423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15.30289224536682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4.4173677751440987</v>
      </c>
      <c r="Z36" s="173">
        <f ca="1">AC36/H36/24</f>
        <v>4.4173677751440987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350.30288900462619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16.87899385420776</v>
      </c>
      <c r="X9" s="173">
        <f ca="1">AA9/H9/24</f>
        <v>16.87899385420776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350.30288900462619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-80.37592051957219</v>
      </c>
      <c r="X17" s="173">
        <f ca="1">AA17/H17/24</f>
        <v>-80.37592051957219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350.30288900462619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18.766641948197879</v>
      </c>
      <c r="X25" s="173">
        <f ca="1">AA25/H25/24</f>
        <v>18.766641948197879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350.30288900462619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2.2209364594817722</v>
      </c>
      <c r="X36" s="173">
        <f ca="1">AA36/H36/24</f>
        <v>2.2209364594817722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288.30289224536682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16.750804261464562</v>
      </c>
      <c r="X9" s="173">
        <f ca="1">AA9/H9/24</f>
        <v>16.750804261464562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288.30289224536682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-98.692438480448857</v>
      </c>
      <c r="X17" s="173">
        <f ca="1">AA17/H17/24</f>
        <v>-98.692438480448857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288.30288900462619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-14.189667084287457</v>
      </c>
      <c r="X25" s="173">
        <f ca="1">AA25/H25/24</f>
        <v>-14.189667084287457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288.30288900462619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1.9588534883743529</v>
      </c>
      <c r="X37" s="173">
        <f ca="1">AA37/H37/24</f>
        <v>1.9588534883743529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39.409836689810618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2025-12-10T11:16:12Z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