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ensytheremin\theremin\docs\"/>
    </mc:Choice>
  </mc:AlternateContent>
  <xr:revisionPtr revIDLastSave="0" documentId="13_ncr:1_{9CAB1353-D601-4CCD-9167-BF6C92898B91}" xr6:coauthVersionLast="47" xr6:coauthVersionMax="47" xr10:uidLastSave="{00000000-0000-0000-0000-000000000000}"/>
  <bookViews>
    <workbookView xWindow="-96" yWindow="-96" windowWidth="23232" windowHeight="12552" xr2:uid="{B6C9747B-C828-4ACC-A2A9-20A73E5C9CAE}"/>
  </bookViews>
  <sheets>
    <sheet name="PhaseShiftMode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H19" i="1"/>
  <c r="I19" i="1" s="1"/>
  <c r="K18" i="1"/>
  <c r="H18" i="1"/>
  <c r="I18" i="1" s="1"/>
  <c r="K17" i="1"/>
  <c r="H17" i="1"/>
  <c r="I17" i="1" s="1"/>
  <c r="K16" i="1"/>
  <c r="H16" i="1"/>
  <c r="I16" i="1" s="1"/>
  <c r="K15" i="1"/>
  <c r="H15" i="1"/>
  <c r="K14" i="1"/>
  <c r="H14" i="1"/>
  <c r="I14" i="1" s="1"/>
  <c r="K13" i="1"/>
  <c r="H13" i="1"/>
  <c r="I13" i="1" s="1"/>
  <c r="E13" i="1"/>
  <c r="E14" i="1" s="1"/>
  <c r="E15" i="1" s="1"/>
  <c r="E16" i="1" s="1"/>
  <c r="E17" i="1" s="1"/>
  <c r="E18" i="1" s="1"/>
  <c r="E19" i="1" s="1"/>
  <c r="K12" i="1"/>
  <c r="H12" i="1"/>
  <c r="I12" i="1" s="1"/>
  <c r="E12" i="1"/>
  <c r="K11" i="1"/>
  <c r="I11" i="1"/>
  <c r="H11" i="1"/>
  <c r="K10" i="1"/>
  <c r="H10" i="1"/>
  <c r="I10" i="1" s="1"/>
  <c r="K9" i="1"/>
  <c r="H9" i="1"/>
  <c r="I9" i="1" s="1"/>
  <c r="K8" i="1"/>
  <c r="H8" i="1"/>
  <c r="I8" i="1" s="1"/>
  <c r="K7" i="1"/>
  <c r="I7" i="1"/>
  <c r="H7" i="1"/>
  <c r="E2" i="1"/>
  <c r="I15" i="1" s="1"/>
</calcChain>
</file>

<file path=xl/sharedStrings.xml><?xml version="1.0" encoding="utf-8"?>
<sst xmlns="http://schemas.openxmlformats.org/spreadsheetml/2006/main" count="17" uniqueCount="17">
  <si>
    <t>T, ns</t>
  </si>
  <si>
    <t>Ind L, mH</t>
  </si>
  <si>
    <t>C_ant, pF</t>
  </si>
  <si>
    <t>F, MHz</t>
  </si>
  <si>
    <t>Ind R_ser</t>
  </si>
  <si>
    <t>R_sense</t>
  </si>
  <si>
    <t>Fixed drive frequency phase shift measurement of theremin sensor</t>
  </si>
  <si>
    <t>Dist, cm</t>
  </si>
  <si>
    <t>C_hand, pF</t>
  </si>
  <si>
    <t>phase delay</t>
  </si>
  <si>
    <t>V_ant, V</t>
  </si>
  <si>
    <t>raising, ns</t>
  </si>
  <si>
    <t>falling, ns</t>
  </si>
  <si>
    <t>avg, ns</t>
  </si>
  <si>
    <t>degrees</t>
  </si>
  <si>
    <t>max</t>
  </si>
  <si>
    <t>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</si>
</sst>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/>
    <xf numFmtId="165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0" fontId="0" fillId="0" borderId="17" xfId="0" applyBorder="1"/>
    <xf numFmtId="165" fontId="0" fillId="0" borderId="18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0" fontId="0" fillId="0" borderId="7" xfId="0" applyBorder="1"/>
    <xf numFmtId="165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2" borderId="0" xfId="0" applyFill="1"/>
    <xf numFmtId="164" fontId="0" fillId="2" borderId="0" xfId="0" applyNumberFormat="1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</a:t>
            </a:r>
            <a:r>
              <a:rPr lang="en-US" baseline="0"/>
              <a:t> shift (degrees) vs Hand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PhaseShiftModel!$D$7:$D$19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PhaseShiftModel!$I$7:$I$19</c:f>
              <c:numCache>
                <c:formatCode>0.00</c:formatCode>
                <c:ptCount val="13"/>
                <c:pt idx="0">
                  <c:v>90.224583408000001</c:v>
                </c:pt>
                <c:pt idx="1">
                  <c:v>88.104662063999996</c:v>
                </c:pt>
                <c:pt idx="2">
                  <c:v>83.078986463999996</c:v>
                </c:pt>
                <c:pt idx="3">
                  <c:v>74.933736955200004</c:v>
                </c:pt>
                <c:pt idx="4">
                  <c:v>60.052254624</c:v>
                </c:pt>
                <c:pt idx="5">
                  <c:v>40.388156640000005</c:v>
                </c:pt>
                <c:pt idx="6">
                  <c:v>22.867737739200003</c:v>
                </c:pt>
                <c:pt idx="7">
                  <c:v>12.06162144</c:v>
                </c:pt>
                <c:pt idx="8">
                  <c:v>6.0289832016</c:v>
                </c:pt>
                <c:pt idx="9">
                  <c:v>3.0391630992000005</c:v>
                </c:pt>
                <c:pt idx="10">
                  <c:v>1.5369429744000001</c:v>
                </c:pt>
                <c:pt idx="11">
                  <c:v>0.88269138719999996</c:v>
                </c:pt>
                <c:pt idx="12">
                  <c:v>0.54222470927999999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E6-4F10-92AD-F029775F5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863440"/>
        <c:axId val="1574861360"/>
      </c:scatterChart>
      <c:valAx>
        <c:axId val="157486344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61360"/>
        <c:crosses val="autoZero"/>
        <c:crossBetween val="midCat"/>
      </c:valAx>
      <c:valAx>
        <c:axId val="15748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6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Antenna voltage swing (volts) vs Hand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PhaseShiftModel!$D$7:$D$19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PhaseShiftModel!$K$7:$K$19</c:f>
              <c:numCache>
                <c:formatCode>0.00</c:formatCode>
                <c:ptCount val="13"/>
                <c:pt idx="0">
                  <c:v>14.68</c:v>
                </c:pt>
                <c:pt idx="1">
                  <c:v>26.056000000000001</c:v>
                </c:pt>
                <c:pt idx="2">
                  <c:v>48.46</c:v>
                </c:pt>
                <c:pt idx="3">
                  <c:v>90.8</c:v>
                </c:pt>
                <c:pt idx="4">
                  <c:v>160</c:v>
                </c:pt>
                <c:pt idx="5">
                  <c:v>238</c:v>
                </c:pt>
                <c:pt idx="6">
                  <c:v>286</c:v>
                </c:pt>
                <c:pt idx="7">
                  <c:v>304</c:v>
                </c:pt>
                <c:pt idx="8">
                  <c:v>309.54000000000002</c:v>
                </c:pt>
                <c:pt idx="9">
                  <c:v>310.95999999999998</c:v>
                </c:pt>
                <c:pt idx="10">
                  <c:v>311.33999999999997</c:v>
                </c:pt>
                <c:pt idx="11">
                  <c:v>311.64</c:v>
                </c:pt>
                <c:pt idx="12">
                  <c:v>311.52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82-4618-BC84-909403D71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810560"/>
        <c:axId val="1584810976"/>
      </c:scatterChart>
      <c:valAx>
        <c:axId val="158481056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810976"/>
        <c:crosses val="autoZero"/>
        <c:crossBetween val="midCat"/>
      </c:valAx>
      <c:valAx>
        <c:axId val="15848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81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C_hand</a:t>
            </a:r>
            <a:r>
              <a:rPr lang="en-US" baseline="0"/>
              <a:t> (pF) vs Hand distance (cm)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PhaseShiftModel!$D$7:$D$19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PhaseShiftModel!$E$7:$E$19</c:f>
              <c:numCache>
                <c:formatCode>0.00000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0.25</c:v>
                </c:pt>
                <c:pt idx="4">
                  <c:v>0.125</c:v>
                </c:pt>
                <c:pt idx="5">
                  <c:v>6.25E-2</c:v>
                </c:pt>
                <c:pt idx="6">
                  <c:v>3.125E-2</c:v>
                </c:pt>
                <c:pt idx="7">
                  <c:v>1.5625E-2</c:v>
                </c:pt>
                <c:pt idx="8">
                  <c:v>7.8125E-3</c:v>
                </c:pt>
                <c:pt idx="9">
                  <c:v>3.90625E-3</c:v>
                </c:pt>
                <c:pt idx="10">
                  <c:v>1.953125E-3</c:v>
                </c:pt>
                <c:pt idx="11">
                  <c:v>9.765625E-4</c:v>
                </c:pt>
                <c:pt idx="12">
                  <c:v>4.8828125E-4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53-4099-BD28-35391D3B6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021040"/>
        <c:axId val="1596018544"/>
      </c:scatterChart>
      <c:valAx>
        <c:axId val="159602104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018544"/>
        <c:crosses val="autoZero"/>
        <c:crossBetween val="midCat"/>
      </c:valAx>
      <c:valAx>
        <c:axId val="159601854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02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4</xdr:row>
      <xdr:rowOff>9525</xdr:rowOff>
    </xdr:from>
    <xdr:to>
      <xdr:col>18</xdr:col>
      <xdr:colOff>339090</xdr:colOff>
      <xdr:row>19</xdr:row>
      <xdr:rowOff>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EF89C2-DAC8-4EDF-921D-E959C2166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249555</xdr:colOff>
      <xdr:row>19</xdr:row>
      <xdr:rowOff>66675</xdr:rowOff>
    </xdr:from>
    <xdr:to>
      <xdr:col>18</xdr:col>
      <xdr:colOff>340995</xdr:colOff>
      <xdr:row>34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F9E30-7A23-4215-BEC3-3CC32D85B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245745</xdr:colOff>
      <xdr:row>34</xdr:row>
      <xdr:rowOff>169545</xdr:rowOff>
    </xdr:from>
    <xdr:to>
      <xdr:col>18</xdr:col>
      <xdr:colOff>337185</xdr:colOff>
      <xdr:row>49</xdr:row>
      <xdr:rowOff>169545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6C4067-3C25-4524-A104-CC869D7AF4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fpga\xtheremin\docs\SoftCoreDesign\SoftcoreDataFlow.xlsx" TargetMode="External"/><Relationship Id="rId1" Type="http://schemas.openxmlformats.org/officeDocument/2006/relationships/externalLinkPath" Target="/projects/fpga/xtheremin/docs/SoftCoreDesign/SoftcoreDataFl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bcpu16 pipeline"/>
      <sheetName val="bcpu16 pipeline (2)"/>
      <sheetName val="bcpu16 pipeline (3)"/>
      <sheetName val="PhaseShiftModel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D7">
            <v>0</v>
          </cell>
          <cell r="E7">
            <v>2</v>
          </cell>
          <cell r="I7">
            <v>90.224583408000001</v>
          </cell>
          <cell r="K7">
            <v>14.68</v>
          </cell>
        </row>
        <row r="8">
          <cell r="D8">
            <v>5</v>
          </cell>
          <cell r="E8">
            <v>1</v>
          </cell>
          <cell r="I8">
            <v>88.104662063999996</v>
          </cell>
          <cell r="K8">
            <v>26.056000000000001</v>
          </cell>
        </row>
        <row r="9">
          <cell r="D9">
            <v>10</v>
          </cell>
          <cell r="E9">
            <v>0.5</v>
          </cell>
          <cell r="I9">
            <v>83.078986463999996</v>
          </cell>
          <cell r="K9">
            <v>48.46</v>
          </cell>
        </row>
        <row r="10">
          <cell r="D10">
            <v>15</v>
          </cell>
          <cell r="E10">
            <v>0.25</v>
          </cell>
          <cell r="I10">
            <v>74.933736955200004</v>
          </cell>
          <cell r="K10">
            <v>90.8</v>
          </cell>
        </row>
        <row r="11">
          <cell r="D11">
            <v>20</v>
          </cell>
          <cell r="E11">
            <v>0.125</v>
          </cell>
          <cell r="I11">
            <v>60.052254624</v>
          </cell>
          <cell r="K11">
            <v>160</v>
          </cell>
        </row>
        <row r="12">
          <cell r="D12">
            <v>25</v>
          </cell>
          <cell r="E12">
            <v>6.25E-2</v>
          </cell>
          <cell r="I12">
            <v>40.388156640000005</v>
          </cell>
          <cell r="K12">
            <v>238</v>
          </cell>
        </row>
        <row r="13">
          <cell r="D13">
            <v>30</v>
          </cell>
          <cell r="E13">
            <v>3.125E-2</v>
          </cell>
          <cell r="I13">
            <v>22.867737739200003</v>
          </cell>
          <cell r="K13">
            <v>286</v>
          </cell>
        </row>
        <row r="14">
          <cell r="D14">
            <v>35</v>
          </cell>
          <cell r="E14">
            <v>1.5625E-2</v>
          </cell>
          <cell r="I14">
            <v>12.06162144</v>
          </cell>
          <cell r="K14">
            <v>304</v>
          </cell>
        </row>
        <row r="15">
          <cell r="D15">
            <v>40</v>
          </cell>
          <cell r="E15">
            <v>7.8125E-3</v>
          </cell>
          <cell r="I15">
            <v>6.0289832016</v>
          </cell>
          <cell r="K15">
            <v>309.54000000000002</v>
          </cell>
        </row>
        <row r="16">
          <cell r="D16">
            <v>45</v>
          </cell>
          <cell r="E16">
            <v>3.90625E-3</v>
          </cell>
          <cell r="I16">
            <v>3.0391630992000005</v>
          </cell>
          <cell r="K16">
            <v>310.95999999999998</v>
          </cell>
        </row>
        <row r="17">
          <cell r="D17">
            <v>50</v>
          </cell>
          <cell r="E17">
            <v>1.953125E-3</v>
          </cell>
          <cell r="I17">
            <v>1.5369429744000001</v>
          </cell>
          <cell r="K17">
            <v>311.33999999999997</v>
          </cell>
        </row>
        <row r="18">
          <cell r="D18">
            <v>55</v>
          </cell>
          <cell r="E18">
            <v>9.765625E-4</v>
          </cell>
          <cell r="I18">
            <v>0.88269138719999996</v>
          </cell>
          <cell r="K18">
            <v>311.64</v>
          </cell>
        </row>
        <row r="19">
          <cell r="D19">
            <v>60</v>
          </cell>
          <cell r="E19">
            <v>4.8828125E-4</v>
          </cell>
          <cell r="I19">
            <v>0.54222470927999999</v>
          </cell>
          <cell r="K19">
            <v>311.52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3050-B6A5-43D4-B169-B94990A8FB4C}">
  <dimension ref="C1:T52"/>
  <sheetViews>
    <sheetView tabSelected="1" topLeftCell="B1" workbookViewId="0">
      <selection activeCell="H22" sqref="H22"/>
    </sheetView>
  </sheetViews>
  <sheetFormatPr defaultRowHeight="14.4" x14ac:dyDescent="0.55000000000000004"/>
  <cols>
    <col min="4" max="4" width="7.47265625" customWidth="1"/>
    <col min="5" max="5" width="10.734375" customWidth="1"/>
    <col min="9" max="9" width="7.5234375" customWidth="1"/>
  </cols>
  <sheetData>
    <row r="1" spans="3:20" x14ac:dyDescent="0.55000000000000004"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3:20" x14ac:dyDescent="0.55000000000000004">
      <c r="C2" s="26"/>
      <c r="D2" s="26" t="s">
        <v>0</v>
      </c>
      <c r="E2" s="27">
        <f>1000/E3</f>
        <v>984.94220359149324</v>
      </c>
      <c r="F2" s="26"/>
      <c r="G2" s="26" t="s">
        <v>1</v>
      </c>
      <c r="H2" s="26">
        <v>2.7</v>
      </c>
      <c r="I2" s="26"/>
      <c r="J2" s="26" t="s">
        <v>2</v>
      </c>
      <c r="K2" s="26">
        <v>8</v>
      </c>
      <c r="L2" s="26"/>
      <c r="M2" s="26"/>
      <c r="N2" s="26"/>
      <c r="O2" s="26"/>
      <c r="P2" s="26"/>
      <c r="Q2" s="26"/>
      <c r="R2" s="26"/>
      <c r="S2" s="26"/>
      <c r="T2" s="26"/>
    </row>
    <row r="3" spans="3:20" x14ac:dyDescent="0.55000000000000004">
      <c r="C3" s="26"/>
      <c r="D3" s="26" t="s">
        <v>3</v>
      </c>
      <c r="E3" s="27">
        <v>1.015288</v>
      </c>
      <c r="F3" s="26"/>
      <c r="G3" s="26" t="s">
        <v>4</v>
      </c>
      <c r="H3" s="26">
        <v>120</v>
      </c>
      <c r="I3" s="26"/>
      <c r="J3" s="26" t="s">
        <v>5</v>
      </c>
      <c r="K3" s="26">
        <v>22</v>
      </c>
      <c r="L3" s="26"/>
      <c r="M3" s="26"/>
      <c r="N3" s="26"/>
      <c r="O3" s="26"/>
      <c r="P3" s="26"/>
      <c r="Q3" s="26"/>
      <c r="R3" s="26"/>
      <c r="S3" s="26"/>
      <c r="T3" s="26"/>
    </row>
    <row r="4" spans="3:20" ht="14.7" thickBot="1" x14ac:dyDescent="0.6">
      <c r="C4" s="26"/>
      <c r="D4" s="28" t="s">
        <v>6</v>
      </c>
      <c r="E4" s="28"/>
      <c r="F4" s="28"/>
      <c r="G4" s="28"/>
      <c r="H4" s="28"/>
      <c r="I4" s="28"/>
      <c r="J4" s="28"/>
      <c r="K4" s="28"/>
      <c r="L4" s="26"/>
      <c r="M4" s="26"/>
      <c r="N4" s="26"/>
      <c r="O4" s="26"/>
      <c r="P4" s="26"/>
      <c r="Q4" s="26"/>
      <c r="R4" s="26"/>
      <c r="S4" s="26"/>
      <c r="T4" s="26"/>
    </row>
    <row r="5" spans="3:20" x14ac:dyDescent="0.55000000000000004">
      <c r="C5" s="26"/>
      <c r="D5" s="1" t="s">
        <v>7</v>
      </c>
      <c r="E5" s="2" t="s">
        <v>8</v>
      </c>
      <c r="F5" s="3" t="s">
        <v>9</v>
      </c>
      <c r="G5" s="4"/>
      <c r="H5" s="4"/>
      <c r="I5" s="5"/>
      <c r="J5" s="3" t="s">
        <v>10</v>
      </c>
      <c r="K5" s="5"/>
      <c r="L5" s="26"/>
      <c r="M5" s="26"/>
      <c r="N5" s="26"/>
      <c r="O5" s="26"/>
      <c r="P5" s="26"/>
      <c r="Q5" s="26"/>
      <c r="R5" s="26"/>
      <c r="S5" s="26"/>
      <c r="T5" s="26"/>
    </row>
    <row r="6" spans="3:20" ht="14.7" thickBot="1" x14ac:dyDescent="0.6">
      <c r="C6" s="26"/>
      <c r="D6" s="6"/>
      <c r="E6" s="7"/>
      <c r="F6" s="8" t="s">
        <v>11</v>
      </c>
      <c r="G6" s="9" t="s">
        <v>12</v>
      </c>
      <c r="H6" s="9" t="s">
        <v>13</v>
      </c>
      <c r="I6" s="10" t="s">
        <v>14</v>
      </c>
      <c r="J6" s="8" t="s">
        <v>15</v>
      </c>
      <c r="K6" s="10" t="s">
        <v>16</v>
      </c>
      <c r="L6" s="26"/>
      <c r="M6" s="26"/>
      <c r="N6" s="26"/>
      <c r="O6" s="26"/>
      <c r="P6" s="26"/>
      <c r="Q6" s="26"/>
      <c r="R6" s="26"/>
      <c r="S6" s="26"/>
      <c r="T6" s="26"/>
    </row>
    <row r="7" spans="3:20" x14ac:dyDescent="0.55000000000000004">
      <c r="C7" s="26"/>
      <c r="D7" s="11">
        <v>0</v>
      </c>
      <c r="E7" s="12">
        <v>2</v>
      </c>
      <c r="F7" s="13">
        <v>235</v>
      </c>
      <c r="G7" s="14">
        <v>258.7</v>
      </c>
      <c r="H7" s="14">
        <f>(F7+G7)/2</f>
        <v>246.85</v>
      </c>
      <c r="I7" s="15">
        <f>H7/$E$2*360</f>
        <v>90.224583408000001</v>
      </c>
      <c r="J7" s="13">
        <v>7.34</v>
      </c>
      <c r="K7" s="15">
        <f>J7*2</f>
        <v>14.68</v>
      </c>
      <c r="L7" s="26"/>
      <c r="M7" s="26"/>
      <c r="N7" s="26"/>
      <c r="O7" s="26"/>
      <c r="P7" s="26"/>
      <c r="Q7" s="26"/>
      <c r="R7" s="26"/>
      <c r="S7" s="26"/>
      <c r="T7" s="26"/>
    </row>
    <row r="8" spans="3:20" x14ac:dyDescent="0.55000000000000004">
      <c r="C8" s="26"/>
      <c r="D8" s="16">
        <v>5</v>
      </c>
      <c r="E8" s="17">
        <v>1</v>
      </c>
      <c r="F8" s="18">
        <v>234.5</v>
      </c>
      <c r="G8" s="19">
        <v>247.6</v>
      </c>
      <c r="H8" s="19">
        <f>(F8+G8)/2</f>
        <v>241.05</v>
      </c>
      <c r="I8" s="20">
        <f t="shared" ref="I8:I19" si="0">H8/$E$2*360</f>
        <v>88.104662063999996</v>
      </c>
      <c r="J8" s="18">
        <v>13.028</v>
      </c>
      <c r="K8" s="20">
        <f>J8*2</f>
        <v>26.056000000000001</v>
      </c>
      <c r="L8" s="26"/>
      <c r="M8" s="26"/>
      <c r="N8" s="26"/>
      <c r="O8" s="26"/>
      <c r="P8" s="26"/>
      <c r="Q8" s="26"/>
      <c r="R8" s="26"/>
      <c r="S8" s="26"/>
      <c r="T8" s="26"/>
    </row>
    <row r="9" spans="3:20" x14ac:dyDescent="0.55000000000000004">
      <c r="C9" s="26"/>
      <c r="D9" s="16">
        <v>10</v>
      </c>
      <c r="E9" s="17">
        <v>0.5</v>
      </c>
      <c r="F9" s="18">
        <v>223.7</v>
      </c>
      <c r="G9" s="19">
        <v>230.9</v>
      </c>
      <c r="H9" s="19">
        <f>(F9+G9)/2</f>
        <v>227.3</v>
      </c>
      <c r="I9" s="20">
        <f t="shared" si="0"/>
        <v>83.078986463999996</v>
      </c>
      <c r="J9" s="18">
        <v>24.23</v>
      </c>
      <c r="K9" s="20">
        <f>J9*2</f>
        <v>48.46</v>
      </c>
      <c r="L9" s="26"/>
      <c r="M9" s="26"/>
      <c r="N9" s="26"/>
      <c r="O9" s="26"/>
      <c r="P9" s="26"/>
      <c r="Q9" s="26"/>
      <c r="R9" s="26"/>
      <c r="S9" s="26"/>
      <c r="T9" s="26"/>
    </row>
    <row r="10" spans="3:20" x14ac:dyDescent="0.55000000000000004">
      <c r="C10" s="26"/>
      <c r="D10" s="16">
        <v>15</v>
      </c>
      <c r="E10" s="17">
        <v>0.25</v>
      </c>
      <c r="F10" s="18">
        <v>203.33</v>
      </c>
      <c r="G10" s="19">
        <v>206.7</v>
      </c>
      <c r="H10" s="19">
        <f>(F10+G10)/2</f>
        <v>205.01499999999999</v>
      </c>
      <c r="I10" s="20">
        <f t="shared" si="0"/>
        <v>74.933736955200004</v>
      </c>
      <c r="J10" s="18">
        <v>45.4</v>
      </c>
      <c r="K10" s="20">
        <f>J10*2</f>
        <v>90.8</v>
      </c>
      <c r="L10" s="26"/>
      <c r="M10" s="26"/>
      <c r="N10" s="26"/>
      <c r="O10" s="26"/>
      <c r="P10" s="26"/>
      <c r="Q10" s="26"/>
      <c r="R10" s="26"/>
      <c r="S10" s="26"/>
      <c r="T10" s="26"/>
    </row>
    <row r="11" spans="3:20" x14ac:dyDescent="0.55000000000000004">
      <c r="C11" s="26"/>
      <c r="D11" s="16">
        <v>20</v>
      </c>
      <c r="E11" s="17">
        <v>0.125</v>
      </c>
      <c r="F11" s="18">
        <v>163.6</v>
      </c>
      <c r="G11" s="19">
        <v>165</v>
      </c>
      <c r="H11" s="19">
        <f>(F11+G11)/2</f>
        <v>164.3</v>
      </c>
      <c r="I11" s="20">
        <f t="shared" si="0"/>
        <v>60.052254624</v>
      </c>
      <c r="J11" s="18">
        <v>80</v>
      </c>
      <c r="K11" s="20">
        <f>J11*2</f>
        <v>160</v>
      </c>
      <c r="L11" s="26"/>
      <c r="M11" s="26"/>
      <c r="N11" s="26"/>
      <c r="O11" s="26"/>
      <c r="P11" s="26"/>
      <c r="Q11" s="26"/>
      <c r="R11" s="26"/>
      <c r="S11" s="26"/>
      <c r="T11" s="26"/>
    </row>
    <row r="12" spans="3:20" x14ac:dyDescent="0.55000000000000004">
      <c r="C12" s="26"/>
      <c r="D12" s="16">
        <v>25</v>
      </c>
      <c r="E12" s="17">
        <f>E11/2</f>
        <v>6.25E-2</v>
      </c>
      <c r="F12" s="18">
        <v>111</v>
      </c>
      <c r="G12" s="19">
        <v>110</v>
      </c>
      <c r="H12" s="19">
        <f t="shared" ref="H12:H19" si="1">(F12+G12)/2</f>
        <v>110.5</v>
      </c>
      <c r="I12" s="20">
        <f t="shared" si="0"/>
        <v>40.388156640000005</v>
      </c>
      <c r="J12" s="18">
        <v>119</v>
      </c>
      <c r="K12" s="20">
        <f t="shared" ref="K12:K19" si="2">J12*2</f>
        <v>238</v>
      </c>
      <c r="L12" s="26"/>
      <c r="M12" s="26"/>
      <c r="N12" s="26"/>
      <c r="O12" s="26"/>
      <c r="P12" s="26"/>
      <c r="Q12" s="26"/>
      <c r="R12" s="26"/>
      <c r="S12" s="26"/>
      <c r="T12" s="26"/>
    </row>
    <row r="13" spans="3:20" x14ac:dyDescent="0.55000000000000004">
      <c r="C13" s="26"/>
      <c r="D13" s="16">
        <v>30</v>
      </c>
      <c r="E13" s="17">
        <f>E12/2</f>
        <v>3.125E-2</v>
      </c>
      <c r="F13" s="18">
        <v>63.26</v>
      </c>
      <c r="G13" s="19">
        <v>61.87</v>
      </c>
      <c r="H13" s="19">
        <f t="shared" si="1"/>
        <v>62.564999999999998</v>
      </c>
      <c r="I13" s="20">
        <f t="shared" si="0"/>
        <v>22.867737739200003</v>
      </c>
      <c r="J13" s="18">
        <v>143</v>
      </c>
      <c r="K13" s="20">
        <f t="shared" si="2"/>
        <v>286</v>
      </c>
      <c r="L13" s="26"/>
      <c r="M13" s="26"/>
      <c r="N13" s="26"/>
      <c r="O13" s="26"/>
      <c r="P13" s="26"/>
      <c r="Q13" s="26"/>
      <c r="R13" s="26"/>
      <c r="S13" s="26"/>
      <c r="T13" s="26"/>
    </row>
    <row r="14" spans="3:20" x14ac:dyDescent="0.55000000000000004">
      <c r="C14" s="26"/>
      <c r="D14" s="16">
        <v>35</v>
      </c>
      <c r="E14" s="17">
        <f>E13/2</f>
        <v>1.5625E-2</v>
      </c>
      <c r="F14" s="18">
        <v>34</v>
      </c>
      <c r="G14" s="19">
        <v>32</v>
      </c>
      <c r="H14" s="19">
        <f t="shared" si="1"/>
        <v>33</v>
      </c>
      <c r="I14" s="20">
        <f t="shared" si="0"/>
        <v>12.06162144</v>
      </c>
      <c r="J14" s="18">
        <v>152</v>
      </c>
      <c r="K14" s="20">
        <f t="shared" si="2"/>
        <v>304</v>
      </c>
      <c r="L14" s="26"/>
      <c r="M14" s="26"/>
      <c r="N14" s="26"/>
      <c r="O14" s="26"/>
      <c r="P14" s="26"/>
      <c r="Q14" s="26"/>
      <c r="R14" s="26"/>
      <c r="S14" s="26"/>
      <c r="T14" s="26"/>
    </row>
    <row r="15" spans="3:20" x14ac:dyDescent="0.55000000000000004">
      <c r="C15" s="26"/>
      <c r="D15" s="16">
        <v>40</v>
      </c>
      <c r="E15" s="17">
        <f>E14/2</f>
        <v>7.8125E-3</v>
      </c>
      <c r="F15" s="18">
        <v>17.440000000000001</v>
      </c>
      <c r="G15" s="19">
        <v>15.55</v>
      </c>
      <c r="H15" s="19">
        <f t="shared" si="1"/>
        <v>16.495000000000001</v>
      </c>
      <c r="I15" s="20">
        <f t="shared" si="0"/>
        <v>6.0289832016</v>
      </c>
      <c r="J15" s="18">
        <v>154.77000000000001</v>
      </c>
      <c r="K15" s="20">
        <f t="shared" si="2"/>
        <v>309.54000000000002</v>
      </c>
      <c r="L15" s="26"/>
      <c r="M15" s="26"/>
      <c r="N15" s="26"/>
      <c r="O15" s="26"/>
      <c r="P15" s="26"/>
      <c r="Q15" s="26"/>
      <c r="R15" s="26"/>
      <c r="S15" s="26"/>
      <c r="T15" s="26"/>
    </row>
    <row r="16" spans="3:20" x14ac:dyDescent="0.55000000000000004">
      <c r="C16" s="26"/>
      <c r="D16" s="16">
        <v>45</v>
      </c>
      <c r="E16" s="17">
        <f>E15/2</f>
        <v>3.90625E-3</v>
      </c>
      <c r="F16" s="18">
        <v>9.3000000000000007</v>
      </c>
      <c r="G16" s="19">
        <v>7.33</v>
      </c>
      <c r="H16" s="19">
        <f t="shared" si="1"/>
        <v>8.3150000000000013</v>
      </c>
      <c r="I16" s="20">
        <f t="shared" si="0"/>
        <v>3.0391630992000005</v>
      </c>
      <c r="J16" s="18">
        <v>155.47999999999999</v>
      </c>
      <c r="K16" s="20">
        <f t="shared" si="2"/>
        <v>310.95999999999998</v>
      </c>
      <c r="L16" s="26"/>
      <c r="M16" s="26"/>
      <c r="N16" s="26"/>
      <c r="O16" s="26"/>
      <c r="P16" s="26"/>
      <c r="Q16" s="26"/>
      <c r="R16" s="26"/>
      <c r="S16" s="26"/>
      <c r="T16" s="26"/>
    </row>
    <row r="17" spans="3:20" x14ac:dyDescent="0.55000000000000004">
      <c r="C17" s="26"/>
      <c r="D17" s="16">
        <v>50</v>
      </c>
      <c r="E17" s="17">
        <f>E16/2</f>
        <v>1.953125E-3</v>
      </c>
      <c r="F17" s="18">
        <v>5.28</v>
      </c>
      <c r="G17" s="19">
        <v>3.13</v>
      </c>
      <c r="H17" s="19">
        <f t="shared" si="1"/>
        <v>4.2050000000000001</v>
      </c>
      <c r="I17" s="20">
        <f t="shared" si="0"/>
        <v>1.5369429744000001</v>
      </c>
      <c r="J17" s="18">
        <v>155.66999999999999</v>
      </c>
      <c r="K17" s="20">
        <f t="shared" si="2"/>
        <v>311.33999999999997</v>
      </c>
      <c r="L17" s="26"/>
      <c r="M17" s="26"/>
      <c r="N17" s="26"/>
      <c r="O17" s="26"/>
      <c r="P17" s="26"/>
      <c r="Q17" s="26"/>
      <c r="R17" s="26"/>
      <c r="S17" s="26"/>
      <c r="T17" s="26"/>
    </row>
    <row r="18" spans="3:20" x14ac:dyDescent="0.55000000000000004">
      <c r="C18" s="26"/>
      <c r="D18" s="16">
        <v>55</v>
      </c>
      <c r="E18" s="17">
        <f>E17/2</f>
        <v>9.765625E-4</v>
      </c>
      <c r="F18" s="18">
        <v>3.33</v>
      </c>
      <c r="G18" s="19">
        <v>1.5</v>
      </c>
      <c r="H18" s="19">
        <f t="shared" si="1"/>
        <v>2.415</v>
      </c>
      <c r="I18" s="20">
        <f t="shared" si="0"/>
        <v>0.88269138719999996</v>
      </c>
      <c r="J18" s="18">
        <v>155.82</v>
      </c>
      <c r="K18" s="20">
        <f t="shared" si="2"/>
        <v>311.64</v>
      </c>
      <c r="L18" s="26"/>
      <c r="M18" s="26"/>
      <c r="N18" s="26"/>
      <c r="O18" s="26"/>
      <c r="P18" s="26"/>
      <c r="Q18" s="26"/>
      <c r="R18" s="26"/>
      <c r="S18" s="26"/>
      <c r="T18" s="26"/>
    </row>
    <row r="19" spans="3:20" ht="14.7" thickBot="1" x14ac:dyDescent="0.6">
      <c r="C19" s="26"/>
      <c r="D19" s="21">
        <v>60</v>
      </c>
      <c r="E19" s="22">
        <f>E18/2</f>
        <v>4.8828125E-4</v>
      </c>
      <c r="F19" s="23">
        <v>2.2869999999999999</v>
      </c>
      <c r="G19" s="24">
        <v>0.68</v>
      </c>
      <c r="H19" s="24">
        <f t="shared" si="1"/>
        <v>1.4835</v>
      </c>
      <c r="I19" s="25">
        <f t="shared" si="0"/>
        <v>0.54222470927999999</v>
      </c>
      <c r="J19" s="23">
        <v>155.76</v>
      </c>
      <c r="K19" s="25">
        <f t="shared" si="2"/>
        <v>311.52</v>
      </c>
      <c r="L19" s="26"/>
      <c r="M19" s="26"/>
      <c r="N19" s="26"/>
      <c r="O19" s="26"/>
      <c r="P19" s="26"/>
      <c r="Q19" s="26"/>
      <c r="R19" s="26"/>
      <c r="S19" s="26"/>
      <c r="T19" s="26"/>
    </row>
    <row r="20" spans="3:20" x14ac:dyDescent="0.55000000000000004"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3:20" x14ac:dyDescent="0.55000000000000004"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3:20" x14ac:dyDescent="0.55000000000000004">
      <c r="L22" s="26"/>
      <c r="M22" s="26"/>
      <c r="N22" s="26"/>
      <c r="O22" s="26"/>
      <c r="P22" s="26"/>
      <c r="Q22" s="26"/>
      <c r="R22" s="26"/>
      <c r="S22" s="26"/>
      <c r="T22" s="26"/>
    </row>
    <row r="23" spans="3:20" x14ac:dyDescent="0.55000000000000004">
      <c r="L23" s="26"/>
      <c r="M23" s="26"/>
      <c r="N23" s="26"/>
      <c r="O23" s="26"/>
      <c r="P23" s="26"/>
      <c r="Q23" s="26"/>
      <c r="R23" s="26"/>
      <c r="S23" s="26"/>
      <c r="T23" s="26"/>
    </row>
    <row r="24" spans="3:20" x14ac:dyDescent="0.55000000000000004">
      <c r="L24" s="26"/>
      <c r="M24" s="26"/>
      <c r="N24" s="26"/>
      <c r="O24" s="26"/>
      <c r="P24" s="26"/>
      <c r="Q24" s="26"/>
      <c r="R24" s="26"/>
      <c r="S24" s="26"/>
      <c r="T24" s="26"/>
    </row>
    <row r="25" spans="3:20" x14ac:dyDescent="0.55000000000000004">
      <c r="L25" s="26"/>
      <c r="M25" s="26"/>
      <c r="N25" s="26"/>
      <c r="O25" s="26"/>
      <c r="P25" s="26"/>
      <c r="Q25" s="26"/>
      <c r="R25" s="26"/>
      <c r="S25" s="26"/>
      <c r="T25" s="26"/>
    </row>
    <row r="26" spans="3:20" x14ac:dyDescent="0.55000000000000004">
      <c r="L26" s="26"/>
      <c r="M26" s="26"/>
      <c r="N26" s="26"/>
      <c r="O26" s="26"/>
      <c r="P26" s="26"/>
      <c r="Q26" s="26"/>
      <c r="R26" s="26"/>
      <c r="S26" s="26"/>
      <c r="T26" s="26"/>
    </row>
    <row r="27" spans="3:20" x14ac:dyDescent="0.55000000000000004">
      <c r="L27" s="26"/>
      <c r="M27" s="26"/>
      <c r="N27" s="26"/>
      <c r="O27" s="26"/>
      <c r="P27" s="26"/>
      <c r="Q27" s="26"/>
      <c r="R27" s="26"/>
      <c r="S27" s="26"/>
      <c r="T27" s="26"/>
    </row>
    <row r="28" spans="3:20" x14ac:dyDescent="0.55000000000000004">
      <c r="L28" s="26"/>
      <c r="M28" s="26"/>
      <c r="N28" s="26"/>
      <c r="O28" s="26"/>
      <c r="P28" s="26"/>
      <c r="Q28" s="26"/>
      <c r="R28" s="26"/>
      <c r="S28" s="26"/>
      <c r="T28" s="26"/>
    </row>
    <row r="29" spans="3:20" x14ac:dyDescent="0.55000000000000004">
      <c r="L29" s="26"/>
      <c r="M29" s="26"/>
      <c r="N29" s="26"/>
      <c r="O29" s="26"/>
      <c r="P29" s="26"/>
      <c r="Q29" s="26"/>
      <c r="R29" s="26"/>
      <c r="S29" s="26"/>
      <c r="T29" s="26"/>
    </row>
    <row r="30" spans="3:20" x14ac:dyDescent="0.55000000000000004">
      <c r="L30" s="26"/>
      <c r="M30" s="26"/>
      <c r="N30" s="26"/>
      <c r="O30" s="26"/>
      <c r="P30" s="26"/>
      <c r="Q30" s="26"/>
      <c r="R30" s="26"/>
      <c r="S30" s="26"/>
      <c r="T30" s="26"/>
    </row>
    <row r="31" spans="3:20" x14ac:dyDescent="0.55000000000000004">
      <c r="L31" s="26"/>
      <c r="M31" s="26"/>
      <c r="N31" s="26"/>
      <c r="O31" s="26"/>
      <c r="P31" s="26"/>
      <c r="Q31" s="26"/>
      <c r="R31" s="26"/>
      <c r="S31" s="26"/>
      <c r="T31" s="26"/>
    </row>
    <row r="32" spans="3:20" x14ac:dyDescent="0.55000000000000004">
      <c r="L32" s="26"/>
      <c r="M32" s="26"/>
      <c r="N32" s="26"/>
      <c r="O32" s="26"/>
      <c r="P32" s="26"/>
      <c r="Q32" s="26"/>
      <c r="R32" s="26"/>
      <c r="S32" s="26"/>
      <c r="T32" s="26"/>
    </row>
    <row r="33" spans="12:20" x14ac:dyDescent="0.55000000000000004">
      <c r="L33" s="26"/>
      <c r="M33" s="26"/>
      <c r="N33" s="26"/>
      <c r="O33" s="26"/>
      <c r="P33" s="26"/>
      <c r="Q33" s="26"/>
      <c r="R33" s="26"/>
      <c r="S33" s="26"/>
      <c r="T33" s="26"/>
    </row>
    <row r="34" spans="12:20" x14ac:dyDescent="0.55000000000000004">
      <c r="L34" s="26"/>
      <c r="M34" s="26"/>
      <c r="N34" s="26"/>
      <c r="O34" s="26"/>
      <c r="P34" s="26"/>
      <c r="Q34" s="26"/>
      <c r="R34" s="26"/>
      <c r="S34" s="26"/>
      <c r="T34" s="26"/>
    </row>
    <row r="35" spans="12:20" x14ac:dyDescent="0.55000000000000004">
      <c r="L35" s="26"/>
      <c r="M35" s="26"/>
      <c r="N35" s="26"/>
      <c r="O35" s="26"/>
      <c r="P35" s="26"/>
      <c r="Q35" s="26"/>
      <c r="R35" s="26"/>
      <c r="S35" s="26"/>
      <c r="T35" s="26"/>
    </row>
    <row r="36" spans="12:20" x14ac:dyDescent="0.55000000000000004">
      <c r="L36" s="26"/>
      <c r="M36" s="26"/>
      <c r="N36" s="26"/>
      <c r="O36" s="26"/>
      <c r="P36" s="26"/>
      <c r="Q36" s="26"/>
      <c r="R36" s="26"/>
      <c r="S36" s="26"/>
      <c r="T36" s="26"/>
    </row>
    <row r="37" spans="12:20" x14ac:dyDescent="0.55000000000000004">
      <c r="L37" s="26"/>
      <c r="M37" s="26"/>
      <c r="N37" s="26"/>
      <c r="O37" s="26"/>
      <c r="P37" s="26"/>
      <c r="Q37" s="26"/>
      <c r="R37" s="26"/>
      <c r="S37" s="26"/>
      <c r="T37" s="26"/>
    </row>
    <row r="38" spans="12:20" x14ac:dyDescent="0.55000000000000004">
      <c r="L38" s="26"/>
      <c r="M38" s="26"/>
      <c r="N38" s="26"/>
      <c r="O38" s="26"/>
      <c r="P38" s="26"/>
      <c r="Q38" s="26"/>
      <c r="R38" s="26"/>
      <c r="S38" s="26"/>
      <c r="T38" s="26"/>
    </row>
    <row r="39" spans="12:20" x14ac:dyDescent="0.55000000000000004">
      <c r="L39" s="26"/>
      <c r="M39" s="26"/>
      <c r="N39" s="26"/>
      <c r="O39" s="26"/>
      <c r="P39" s="26"/>
      <c r="Q39" s="26"/>
      <c r="R39" s="26"/>
      <c r="S39" s="26"/>
      <c r="T39" s="26"/>
    </row>
    <row r="40" spans="12:20" x14ac:dyDescent="0.55000000000000004">
      <c r="L40" s="26"/>
      <c r="M40" s="26"/>
      <c r="N40" s="26"/>
      <c r="O40" s="26"/>
      <c r="P40" s="26"/>
      <c r="Q40" s="26"/>
      <c r="R40" s="26"/>
      <c r="S40" s="26"/>
      <c r="T40" s="26"/>
    </row>
    <row r="41" spans="12:20" x14ac:dyDescent="0.55000000000000004">
      <c r="L41" s="26"/>
      <c r="M41" s="26"/>
      <c r="N41" s="26"/>
      <c r="O41" s="26"/>
      <c r="P41" s="26"/>
      <c r="Q41" s="26"/>
      <c r="R41" s="26"/>
      <c r="S41" s="26"/>
      <c r="T41" s="26"/>
    </row>
    <row r="42" spans="12:20" x14ac:dyDescent="0.55000000000000004">
      <c r="L42" s="26"/>
      <c r="M42" s="26"/>
      <c r="N42" s="26"/>
      <c r="O42" s="26"/>
      <c r="P42" s="26"/>
      <c r="Q42" s="26"/>
      <c r="R42" s="26"/>
      <c r="S42" s="26"/>
      <c r="T42" s="26"/>
    </row>
    <row r="43" spans="12:20" x14ac:dyDescent="0.55000000000000004">
      <c r="L43" s="26"/>
      <c r="M43" s="26"/>
      <c r="N43" s="26"/>
      <c r="O43" s="26"/>
      <c r="P43" s="26"/>
      <c r="Q43" s="26"/>
      <c r="R43" s="26"/>
      <c r="S43" s="26"/>
      <c r="T43" s="26"/>
    </row>
    <row r="44" spans="12:20" x14ac:dyDescent="0.55000000000000004">
      <c r="L44" s="26"/>
      <c r="M44" s="26"/>
      <c r="N44" s="26"/>
      <c r="O44" s="26"/>
      <c r="P44" s="26"/>
      <c r="Q44" s="26"/>
      <c r="R44" s="26"/>
      <c r="S44" s="26"/>
      <c r="T44" s="26"/>
    </row>
    <row r="45" spans="12:20" x14ac:dyDescent="0.55000000000000004">
      <c r="L45" s="26"/>
      <c r="M45" s="26"/>
      <c r="N45" s="26"/>
      <c r="O45" s="26"/>
      <c r="P45" s="26"/>
      <c r="Q45" s="26"/>
      <c r="R45" s="26"/>
      <c r="S45" s="26"/>
      <c r="T45" s="26"/>
    </row>
    <row r="46" spans="12:20" x14ac:dyDescent="0.55000000000000004">
      <c r="L46" s="26"/>
      <c r="M46" s="26"/>
      <c r="N46" s="26"/>
      <c r="O46" s="26"/>
      <c r="P46" s="26"/>
      <c r="Q46" s="26"/>
      <c r="R46" s="26"/>
      <c r="S46" s="26"/>
      <c r="T46" s="26"/>
    </row>
    <row r="47" spans="12:20" x14ac:dyDescent="0.55000000000000004">
      <c r="L47" s="26"/>
      <c r="M47" s="26"/>
      <c r="N47" s="26"/>
      <c r="O47" s="26"/>
      <c r="P47" s="26"/>
      <c r="Q47" s="26"/>
      <c r="R47" s="26"/>
      <c r="S47" s="26"/>
      <c r="T47" s="26"/>
    </row>
    <row r="48" spans="12:20" x14ac:dyDescent="0.55000000000000004">
      <c r="L48" s="26"/>
      <c r="M48" s="26"/>
      <c r="N48" s="26"/>
      <c r="O48" s="26"/>
      <c r="P48" s="26"/>
      <c r="Q48" s="26"/>
      <c r="R48" s="26"/>
      <c r="S48" s="26"/>
      <c r="T48" s="26"/>
    </row>
    <row r="49" spans="12:20" x14ac:dyDescent="0.55000000000000004">
      <c r="L49" s="26"/>
      <c r="M49" s="26"/>
      <c r="N49" s="26"/>
      <c r="O49" s="26"/>
      <c r="P49" s="26"/>
      <c r="Q49" s="26"/>
      <c r="R49" s="26"/>
      <c r="S49" s="26"/>
      <c r="T49" s="26"/>
    </row>
    <row r="50" spans="12:20" x14ac:dyDescent="0.55000000000000004">
      <c r="L50" s="26"/>
      <c r="M50" s="26"/>
      <c r="N50" s="26"/>
      <c r="O50" s="26"/>
      <c r="P50" s="26"/>
      <c r="Q50" s="26"/>
      <c r="R50" s="26"/>
      <c r="S50" s="26"/>
      <c r="T50" s="26"/>
    </row>
    <row r="51" spans="12:20" x14ac:dyDescent="0.55000000000000004">
      <c r="L51" s="26"/>
      <c r="M51" s="26"/>
      <c r="N51" s="26"/>
      <c r="O51" s="26"/>
      <c r="P51" s="26"/>
      <c r="Q51" s="26"/>
      <c r="R51" s="26"/>
      <c r="S51" s="26"/>
      <c r="T51" s="26"/>
    </row>
    <row r="52" spans="12:20" x14ac:dyDescent="0.55000000000000004">
      <c r="L52" s="26"/>
      <c r="M52" s="26"/>
      <c r="N52" s="26"/>
      <c r="O52" s="26"/>
      <c r="P52" s="26"/>
      <c r="Q52" s="26"/>
      <c r="R52" s="26"/>
      <c r="S52" s="26"/>
      <c r="T52" s="26"/>
    </row>
  </sheetData>
  <mergeCells count="5">
    <mergeCell ref="D4:K4"/>
    <mergeCell ref="D5:D6"/>
    <mergeCell ref="E5:E6"/>
    <mergeCell ref="F5:I5"/>
    <mergeCell ref="J5:K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PhaseShiftModel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Lopatin</dc:creator>
  <cp:lastModifiedBy>Vadim Lopatin</cp:lastModifiedBy>
  <dcterms:created xsi:type="dcterms:W3CDTF">2023-03-01T16:26:21Z</dcterms:created>
  <dcterms:modified xsi:type="dcterms:W3CDTF">2023-03-01T17:01:58Z</dcterms:modified>
</cp:coreProperties>
</file>