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https://siemensnam.sharepoint.com/sites/IDCS_LAMetro/Shared Documents/IDCS Project Documents/Site Management/Site Documents/P3010 Docs/Production BOM/"/>
    </mc:Choice>
  </mc:AlternateContent>
  <xr:revisionPtr revIDLastSave="0" documentId="8_{CBB00D9B-3E26-41C5-B8A9-50725A51517A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1st 50 trains" sheetId="2" r:id="rId1"/>
    <sheet name="BOM" sheetId="1" r:id="rId2"/>
    <sheet name="A650 items" sheetId="11" r:id="rId3"/>
    <sheet name="Peacock Order Request 08_01" sheetId="10" r:id="rId4"/>
    <sheet name="To Order 0728" sheetId="9" r:id="rId5"/>
    <sheet name="Circuit Breaker" sheetId="8" r:id="rId6"/>
    <sheet name="Roof" sheetId="5" r:id="rId7"/>
    <sheet name="WiFi" sheetId="4" r:id="rId8"/>
    <sheet name="WTX" sheetId="3" r:id="rId9"/>
    <sheet name="DCDC Converter" sheetId="6" r:id="rId10"/>
    <sheet name="AP" sheetId="7" r:id="rId11"/>
  </sheets>
  <definedNames>
    <definedName name="_xlnm._FilterDatabase" localSheetId="1" hidden="1">BOM!$A$1:$X$1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N7" i="6"/>
  <c r="O7" i="6" s="1"/>
  <c r="H7" i="6"/>
  <c r="N12" i="4"/>
  <c r="O12" i="4" s="1"/>
  <c r="H12" i="4"/>
  <c r="H37" i="1"/>
  <c r="Q3" i="11"/>
  <c r="M3" i="11"/>
  <c r="N3" i="11" s="1"/>
  <c r="L3" i="11"/>
  <c r="H3" i="11"/>
  <c r="M1" i="11"/>
  <c r="N1" i="11" s="1"/>
  <c r="H1" i="11"/>
  <c r="H12" i="9"/>
  <c r="H64" i="1"/>
  <c r="N9" i="1"/>
  <c r="L8" i="9"/>
  <c r="F8" i="9"/>
  <c r="H8" i="9" s="1"/>
  <c r="J2" i="1"/>
  <c r="K2" i="1" s="1"/>
  <c r="J3" i="1"/>
  <c r="K3" i="1" s="1"/>
  <c r="K4" i="1"/>
  <c r="K5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N9" i="9"/>
  <c r="L9" i="9"/>
  <c r="H9" i="9"/>
  <c r="N7" i="9"/>
  <c r="L7" i="9"/>
  <c r="H7" i="9"/>
  <c r="H6" i="9"/>
  <c r="N10" i="9"/>
  <c r="L10" i="9"/>
  <c r="H10" i="9"/>
  <c r="H5" i="9"/>
  <c r="N4" i="9"/>
  <c r="L4" i="9"/>
  <c r="H4" i="9"/>
  <c r="N3" i="9"/>
  <c r="L3" i="9"/>
  <c r="H3" i="9"/>
  <c r="H2" i="9"/>
  <c r="N11" i="9"/>
  <c r="L11" i="9"/>
  <c r="H11" i="9"/>
  <c r="N47" i="1"/>
  <c r="H7" i="4"/>
  <c r="N6" i="8"/>
  <c r="L6" i="8"/>
  <c r="H6" i="8"/>
  <c r="H5" i="8"/>
  <c r="N4" i="8"/>
  <c r="L4" i="8"/>
  <c r="H4" i="8"/>
  <c r="N3" i="8"/>
  <c r="L3" i="8"/>
  <c r="H3" i="8"/>
  <c r="N2" i="8"/>
  <c r="L2" i="8"/>
  <c r="H2" i="8"/>
  <c r="H6" i="6"/>
  <c r="H5" i="6"/>
  <c r="H4" i="6"/>
  <c r="N3" i="6"/>
  <c r="L3" i="6"/>
  <c r="H3" i="6"/>
  <c r="N2" i="6"/>
  <c r="L2" i="6"/>
  <c r="H2" i="6"/>
  <c r="H3" i="4"/>
  <c r="L5" i="7"/>
  <c r="H5" i="7"/>
  <c r="L4" i="7"/>
  <c r="H4" i="7"/>
  <c r="L3" i="7"/>
  <c r="H3" i="7"/>
  <c r="N2" i="7"/>
  <c r="L2" i="7"/>
  <c r="H2" i="7"/>
  <c r="N13" i="4"/>
  <c r="L8" i="4"/>
  <c r="H8" i="4"/>
  <c r="H6" i="4"/>
  <c r="L4" i="4"/>
  <c r="H4" i="4"/>
  <c r="H14" i="4"/>
  <c r="N2" i="4"/>
  <c r="L2" i="4"/>
  <c r="H2" i="4"/>
  <c r="H4" i="5"/>
  <c r="N3" i="5"/>
  <c r="L3" i="5"/>
  <c r="H3" i="5"/>
  <c r="N2" i="5"/>
  <c r="L2" i="5"/>
  <c r="H2" i="5"/>
  <c r="H46" i="1"/>
  <c r="L22" i="3"/>
  <c r="H22" i="3"/>
  <c r="L21" i="3"/>
  <c r="H21" i="3"/>
  <c r="L20" i="3"/>
  <c r="H20" i="3"/>
  <c r="L19" i="3"/>
  <c r="H19" i="3"/>
  <c r="L18" i="3"/>
  <c r="H18" i="3"/>
  <c r="L17" i="3"/>
  <c r="H17" i="3"/>
  <c r="L16" i="3"/>
  <c r="H16" i="3"/>
  <c r="L15" i="3"/>
  <c r="H15" i="3"/>
  <c r="L14" i="3"/>
  <c r="H14" i="3"/>
  <c r="L13" i="3"/>
  <c r="H13" i="3"/>
  <c r="L12" i="3"/>
  <c r="H12" i="3"/>
  <c r="L11" i="3"/>
  <c r="H11" i="3"/>
  <c r="L10" i="3"/>
  <c r="H10" i="3"/>
  <c r="L9" i="3"/>
  <c r="H9" i="3"/>
  <c r="L8" i="3"/>
  <c r="H8" i="3"/>
  <c r="L7" i="3"/>
  <c r="H7" i="3"/>
  <c r="L6" i="3"/>
  <c r="H6" i="3"/>
  <c r="L5" i="3"/>
  <c r="H5" i="3"/>
  <c r="L4" i="3"/>
  <c r="H4" i="3"/>
  <c r="L3" i="3"/>
  <c r="H3" i="3"/>
  <c r="L2" i="3"/>
  <c r="H2" i="3"/>
  <c r="H61" i="1"/>
  <c r="H62" i="1"/>
  <c r="H63" i="1"/>
  <c r="N50" i="1"/>
  <c r="N29" i="1"/>
  <c r="N37" i="1"/>
  <c r="N38" i="1"/>
  <c r="N39" i="1"/>
  <c r="N40" i="1"/>
  <c r="N41" i="1"/>
  <c r="N43" i="1"/>
  <c r="N48" i="1"/>
  <c r="N49" i="1"/>
  <c r="N53" i="1"/>
  <c r="N54" i="1"/>
  <c r="N55" i="1"/>
  <c r="N56" i="1"/>
  <c r="N57" i="1"/>
  <c r="N60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H23" i="1" l="1"/>
  <c r="H22" i="1"/>
  <c r="H58" i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8" i="2"/>
  <c r="E7" i="2"/>
  <c r="E6" i="2"/>
  <c r="E4" i="2"/>
  <c r="E3" i="2"/>
  <c r="E2" i="2"/>
  <c r="H60" i="1" l="1"/>
  <c r="H56" i="1"/>
  <c r="H57" i="1"/>
  <c r="H59" i="1"/>
  <c r="H7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8" i="1"/>
  <c r="H79" i="1"/>
  <c r="H80" i="1"/>
  <c r="H81" i="1"/>
  <c r="H82" i="1"/>
  <c r="H83" i="1"/>
  <c r="H24" i="1"/>
  <c r="H25" i="1"/>
  <c r="H26" i="1"/>
  <c r="H27" i="1"/>
  <c r="H28" i="1"/>
  <c r="H29" i="1"/>
  <c r="H30" i="1"/>
  <c r="H31" i="1"/>
  <c r="H33" i="1"/>
  <c r="H34" i="1"/>
  <c r="H35" i="1"/>
  <c r="H36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F32" i="1"/>
  <c r="J32" i="1" s="1"/>
  <c r="K32" i="1" s="1"/>
  <c r="H2" i="1"/>
  <c r="H32" i="1" l="1"/>
  <c r="N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tc={D98912E1-6B1E-4788-BEA7-EEE61CBEA414}</author>
  </authors>
  <commentList>
    <comment ref="A4" authorId="0" shapeId="0" xr:uid="{D98912E1-6B1E-4788-BEA7-EEE61CBEA41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part number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tc={6209EBD4-F581-4358-85E8-954180245F64}</author>
    <author>tc={969F3BD8-212B-495C-8B08-E41FDE07C67E}</author>
    <author>tc={ABA0758B-FB56-43A6-A614-AAED30632F96}</author>
    <author>tc={7DA9ADE0-35A2-4331-BDC3-7A9DA2BD965C}</author>
    <author>tc={5455291A-3B17-4E8C-942F-CE382C6853C5}</author>
    <author>tc={659A44C1-2C13-4191-8109-505A655DD3BB}</author>
  </authors>
  <commentList>
    <comment ref="D28" authorId="0" shapeId="0" xr:uid="{6209EBD4-F581-4358-85E8-954180245F6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who is suppling these</t>
      </text>
    </comment>
    <comment ref="B30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part number</t>
      </text>
    </comment>
    <comment ref="A43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reposition to be next to Braker</t>
      </text>
    </comment>
    <comment ref="B6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part number if this is correct</t>
      </text>
    </comment>
    <comment ref="B6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part against description</t>
      </text>
    </comment>
    <comment ref="F78" authorId="5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Items which are assembled already together or sticked on unit, not required to be highlighted separately.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tc={B738CC14-DCB6-4674-BF78-B750CDAC3C2F}</author>
  </authors>
  <commentList>
    <comment ref="A10" authorId="0" shapeId="0" xr:uid="{B738CC14-DCB6-4674-BF78-B750CDAC3C2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reposition to be next to Braker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tc={DF48E29B-BEC1-491E-BFF7-EE529FD01C23}</author>
  </authors>
  <commentList>
    <comment ref="A2" authorId="0" shapeId="0" xr:uid="{DF48E29B-BEC1-491E-BFF7-EE529FD01C23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reposition to be next to Braker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tc={09612F11-6A46-4B46-8A2D-AFAE6827A1CF}</author>
  </authors>
  <commentList>
    <comment ref="F24" authorId="0" shapeId="0" xr:uid="{09612F11-6A46-4B46-8A2D-AFAE6827A1CF}">
      <text>
        <t>[Threaded comment]
Your version of Excel allows you to read this threaded comment; however, any edits to it will get removed if the file is opened in a newer version of Excel. Learn more: https://go.microsoft.com/fwlink/?linkid=870924
Comment:
    Items which are assembled already together or sticked on unit, not required to be highlighted separately.</t>
      </text>
    </comment>
  </commentList>
</comments>
</file>

<file path=xl/sharedStrings.xml><?xml version="1.0" encoding="utf-8"?>
<sst xmlns="http://schemas.openxmlformats.org/spreadsheetml/2006/main" count="739" uniqueCount="203">
  <si>
    <t>Part Number</t>
  </si>
  <si>
    <t>Description</t>
  </si>
  <si>
    <t>Source / Supplier</t>
  </si>
  <si>
    <t>Component</t>
  </si>
  <si>
    <t>Total</t>
  </si>
  <si>
    <t>QTY per LRV</t>
  </si>
  <si>
    <t>No of cars</t>
  </si>
  <si>
    <t xml:space="preserve">	3240018</t>
  </si>
  <si>
    <t>WTX Consumables</t>
  </si>
  <si>
    <t>Peacock</t>
  </si>
  <si>
    <t>Red Wire Ferrule Connector DIN 18 AWG</t>
  </si>
  <si>
    <t>2-34161-1</t>
  </si>
  <si>
    <t xml:space="preserve">14 AWG ring terminal </t>
  </si>
  <si>
    <t>PN18-8R-M</t>
  </si>
  <si>
    <t>18 AWG ring terminal</t>
  </si>
  <si>
    <t>888519026847</t>
  </si>
  <si>
    <t>WTX/WiFi Consumables</t>
  </si>
  <si>
    <t>3M Water Contact indicator Tape</t>
  </si>
  <si>
    <t>15 or 1 roll</t>
  </si>
  <si>
    <t>BT1M-M</t>
  </si>
  <si>
    <t>Zip Ties - Cable Tie, 4 in L, 7/8 in Max Bundle Dia., Natural, Nylon 6/6, 18 lb Strength, 1000 PK</t>
  </si>
  <si>
    <t>211-502</t>
  </si>
  <si>
    <t>Wago /  Peacock</t>
  </si>
  <si>
    <t>Name Tag Sleeves, Power cable</t>
  </si>
  <si>
    <t>211-503</t>
  </si>
  <si>
    <t>Wago / Peacock</t>
  </si>
  <si>
    <t>Name Tag Sleeves, Coax cable</t>
  </si>
  <si>
    <t>258-5005</t>
  </si>
  <si>
    <t>Thermal transfer ink ribbon; for Smart Printer; black</t>
  </si>
  <si>
    <t>1 roll</t>
  </si>
  <si>
    <t>70-03A</t>
  </si>
  <si>
    <t>70-03A BOSTIK GLUE,CLADDING, BLACK 40</t>
  </si>
  <si>
    <t>DDR­120B24</t>
  </si>
  <si>
    <t>WiFi Install Kit</t>
  </si>
  <si>
    <t>Mean well / Peacock</t>
  </si>
  <si>
    <t>MEAN WELL DDR-120B-24 Power Supply</t>
  </si>
  <si>
    <t>QC6BP</t>
  </si>
  <si>
    <t>Eaton / VinnCorp</t>
  </si>
  <si>
    <t>Bracket incl screw</t>
  </si>
  <si>
    <t>RTXE-14-600V-6</t>
  </si>
  <si>
    <t>Siemens</t>
  </si>
  <si>
    <t>Wire, AWG14,Class1,600V in meters</t>
  </si>
  <si>
    <t>END TERMINAL CLIPFIX 35-5</t>
  </si>
  <si>
    <t>A4D10000166209</t>
  </si>
  <si>
    <t>UMMF / Peacock</t>
  </si>
  <si>
    <t>Wi-Fi Bracket</t>
  </si>
  <si>
    <t>8961K86</t>
  </si>
  <si>
    <t>McMaster / Peacock</t>
  </si>
  <si>
    <t>Steel DIN 3 Rail, 5-7/8" Length</t>
  </si>
  <si>
    <t>AW15010</t>
  </si>
  <si>
    <t>Ferrules (AWG16)</t>
  </si>
  <si>
    <t>Ring Terminals</t>
  </si>
  <si>
    <t>00232728</t>
  </si>
  <si>
    <t xml:space="preserve">Acetone - 1 qt. </t>
  </si>
  <si>
    <t>170864-000</t>
  </si>
  <si>
    <t>Ericsson / VinnCorp</t>
  </si>
  <si>
    <t>GPIO &amp; Power Cable, 2×2, 20AWG</t>
  </si>
  <si>
    <t>ZTRIM-232</t>
  </si>
  <si>
    <t>Rubber Edging: Style D, Neoprene, 25 ft Lg, 150°F Max. Temp. (F), 1/16 in Groove Wd</t>
  </si>
  <si>
    <t>91280A134</t>
  </si>
  <si>
    <t>M4x12 hex head screw</t>
  </si>
  <si>
    <t>98689A113</t>
  </si>
  <si>
    <t>M4 flat washer</t>
  </si>
  <si>
    <t>91828A231</t>
  </si>
  <si>
    <t>M4 hex safety nut</t>
  </si>
  <si>
    <t>QL1PL</t>
  </si>
  <si>
    <t>Breaker Lock</t>
  </si>
  <si>
    <t>Circuit Breaker Lock</t>
  </si>
  <si>
    <t>QC1010</t>
  </si>
  <si>
    <t>Eaton Circuit Breaker</t>
  </si>
  <si>
    <t>Item Number</t>
  </si>
  <si>
    <t>Supplier</t>
  </si>
  <si>
    <t>Qty per LRV</t>
  </si>
  <si>
    <t>No. of car</t>
  </si>
  <si>
    <t>Qty on Site</t>
  </si>
  <si>
    <t>Shipped out of store</t>
  </si>
  <si>
    <t>Qty should be remaining</t>
  </si>
  <si>
    <t>Qty actually remaining</t>
  </si>
  <si>
    <t>Notes</t>
  </si>
  <si>
    <t>More needed for 50</t>
  </si>
  <si>
    <t>Back Order 
Qty</t>
  </si>
  <si>
    <t>Order Status</t>
  </si>
  <si>
    <t>Violet Box</t>
  </si>
  <si>
    <t>WTX</t>
  </si>
  <si>
    <t>Violet (Wi-PU 820-C5NW1P1B)</t>
  </si>
  <si>
    <t>2 defected</t>
  </si>
  <si>
    <t>Violet Installation Kit</t>
  </si>
  <si>
    <t>Mounting Bracket - Violet Mounting Bracket P3010 Vehicle</t>
  </si>
  <si>
    <t>all accounted</t>
  </si>
  <si>
    <t>Cable Assembly - Wi-PU Power, Wi-PU P1 to Power Source-Unterminated (2M)NFPA130</t>
  </si>
  <si>
    <t>Antenna - Wideband, Surface Mount, Cellular x4, WLAN x2, GPS (1 Foot Pigtails) (5G) NFPA130</t>
  </si>
  <si>
    <t>Cable Assembly -(green) GPS Antenna Cable Extension, NFPA130 (2.5 M)(green)</t>
  </si>
  <si>
    <t>Cable Assembly -(white) WLAN Antenna Cable Extension, NFPA130 (2.5 M)(white)</t>
  </si>
  <si>
    <t>some used for testbench</t>
  </si>
  <si>
    <t>Cable Assembly -(red) Cellular Antenna Cable Extension, NFPA130 (2.5 M)(red))</t>
  </si>
  <si>
    <t>WTX / Peacock</t>
  </si>
  <si>
    <t>Cable Assembly -(all blue) Ethernet Cordset M12 Female 8 Pin A-code to M12 Male 4 Pin D-Code 2m (Violet to Switch for MDS)</t>
  </si>
  <si>
    <t>1 defected</t>
  </si>
  <si>
    <t>Cable Assembly - (teal) Wi-PU J3 to MVB Interface, DB9 Male and DB9 Female with J3 pass through (teal)</t>
  </si>
  <si>
    <t>Cable Assembly - BTP/BTN to Wi-PU Circuit Breaker Wire Kit (35 ft)</t>
  </si>
  <si>
    <t>1 missing</t>
  </si>
  <si>
    <t>Accessory - DC/DC Converter Input 24VDC (14-45Vdc) Output 72VDC</t>
  </si>
  <si>
    <t>10003595 - A2V00002885299</t>
  </si>
  <si>
    <t>J1 Tamper Resistant Seal Kit</t>
  </si>
  <si>
    <t>10002454 - A2V00002885301</t>
  </si>
  <si>
    <t>Cap Screw - 18-8 SS Fully Threaded Hex Head Cap Screw 1/4'' - 20, 9/16'' Length</t>
  </si>
  <si>
    <t>10002455 - A2V00002885302</t>
  </si>
  <si>
    <t>Washer - Split Lock Washer - 1/4'' 18-8 SS</t>
  </si>
  <si>
    <t>Cable Assembly - Ground Strap 30" (Violet)</t>
  </si>
  <si>
    <t>Screw - 5/16"-18 Thread Size, 3/4" Long, Zinc-Plated, Serrated Flanged Hex Head Screws,</t>
  </si>
  <si>
    <t>Nut - Locking with Nylon Insert and Flange, Thin Hex Locknut 5/16"-18, 18-8 SS</t>
  </si>
  <si>
    <t>Accessory - 18-8 Stainless Steel Split Lock Washer for M5 Screw Size, Standard, 5.4 mm ID, 9.2 mm OD</t>
  </si>
  <si>
    <t>Accessory - General Purpose 18-8 Stainless Steel Washer for M5 Screw Size, 5.300 mm ID, 9.000 mm OD</t>
  </si>
  <si>
    <t>Button Head Hex Drive Screw 18-8 Stainless Steel, M5 x 0.8 Thread Size, 15mm Long</t>
  </si>
  <si>
    <t xml:space="preserve">Nut - 5/16-18 Medium Strength Steel Serrated, Zinc Plated 4 </t>
  </si>
  <si>
    <t>100+</t>
  </si>
  <si>
    <t>Screw - 5/16"-18 Thread Size, 3/4" Long, Zinc-Plated,
Serrated Flanged Hex Head Screws</t>
  </si>
  <si>
    <t>DC/DC Converter Installation Kit</t>
  </si>
  <si>
    <t>#10-32 Bolt</t>
  </si>
  <si>
    <t>#10 Washer</t>
  </si>
  <si>
    <t>#10 Nylock Nut</t>
  </si>
  <si>
    <t>5/16” Flat Washer</t>
  </si>
  <si>
    <t xml:space="preserve">	
3240018</t>
  </si>
  <si>
    <t>not needed?</t>
  </si>
  <si>
    <t>needs to be updated</t>
  </si>
  <si>
    <t>not needed? 24C944 is used qty:1</t>
  </si>
  <si>
    <t>Qty to be confirmed, order sample via P card</t>
  </si>
  <si>
    <t>H+S / VinnCorp</t>
  </si>
  <si>
    <t>WiFi 5G Roof Antenna  Cable Assembly</t>
  </si>
  <si>
    <t>Expected Delivery 08/08. Need for Div 16 07/28</t>
  </si>
  <si>
    <t>WiFi 5G AP Cable Assembly</t>
  </si>
  <si>
    <t>84123697 (1399.35.0002)</t>
  </si>
  <si>
    <t>SENCITY Omni-SR 3x3 MIMO Antenna - AP</t>
  </si>
  <si>
    <t>85185385 (1399.19.0216)</t>
  </si>
  <si>
    <t>SENCITY Tram Multi 4x4 Cellular MIMO antenna - WiFi antenna</t>
  </si>
  <si>
    <t>R1900</t>
  </si>
  <si>
    <t>Cradlepoint, R1900 Router with WiFi (5G Modem)</t>
  </si>
  <si>
    <t>Need to update with QTY from Div 21</t>
  </si>
  <si>
    <t>Eaton Breaker mounting incl screw</t>
  </si>
  <si>
    <t>Need to Update</t>
  </si>
  <si>
    <t>8961K101</t>
  </si>
  <si>
    <t>Steel DIN 3 Rail, 4-7/8" Length</t>
  </si>
  <si>
    <t>PN Updates</t>
  </si>
  <si>
    <t>Ring Terminals awg 16-14</t>
  </si>
  <si>
    <t>Buy for 1 month stock only</t>
  </si>
  <si>
    <t>GPIO &amp; Power Cable, 2×2, 20AWG - Cradlepoint cable</t>
  </si>
  <si>
    <t>200 ft</t>
  </si>
  <si>
    <t>Part of Cradle Point Installation Packet</t>
  </si>
  <si>
    <t>98306A157</t>
  </si>
  <si>
    <t>Clevis Pin</t>
  </si>
  <si>
    <t>2011T921</t>
  </si>
  <si>
    <t>Wire Tamper Seal Tags</t>
  </si>
  <si>
    <t>Need to update</t>
  </si>
  <si>
    <t>Ring Terminal AWG 16</t>
  </si>
  <si>
    <t>91280A330</t>
  </si>
  <si>
    <t>AP Installation</t>
  </si>
  <si>
    <t>M6x20 Hex screw Zinc Plated</t>
  </si>
  <si>
    <t>91166A250</t>
  </si>
  <si>
    <t>M6 flat washer zinc plated</t>
  </si>
  <si>
    <t>94645A205</t>
  </si>
  <si>
    <t>M6 Nylon-insert locknut zinc plated</t>
  </si>
  <si>
    <t>SD64BS203</t>
  </si>
  <si>
    <t>Rivet</t>
  </si>
  <si>
    <t>TOOLS</t>
  </si>
  <si>
    <t>Scotch Brite Sand Pad</t>
  </si>
  <si>
    <t>S3TL-H15-16WR</t>
  </si>
  <si>
    <t xml:space="preserve">Slotted socket </t>
  </si>
  <si>
    <t>Torque Stripe</t>
  </si>
  <si>
    <t>Notes:</t>
  </si>
  <si>
    <t xml:space="preserve">Below is added after comments from Engineering team  </t>
  </si>
  <si>
    <t>BNJ56PN10</t>
  </si>
  <si>
    <t>10 ring terminal</t>
  </si>
  <si>
    <t>Flyer - QR Code Wi-Tronix Customer Portal General</t>
  </si>
  <si>
    <t>Label for Violet Power Supply</t>
  </si>
  <si>
    <t>Will not be attached to the equipment</t>
  </si>
  <si>
    <t>Label - IDCS Violet E1 Port</t>
  </si>
  <si>
    <r>
      <rPr>
        <sz val="14"/>
        <color rgb="FF000000"/>
        <rFont val="Aptos Display"/>
        <family val="2"/>
      </rPr>
      <t xml:space="preserve">Label-NTRON Switch </t>
    </r>
    <r>
      <rPr>
        <sz val="14"/>
        <color rgb="FFFF0000"/>
        <rFont val="Aptos Display"/>
        <family val="2"/>
      </rPr>
      <t>Port 11</t>
    </r>
  </si>
  <si>
    <t>Label IDCS Violet J7 Port</t>
  </si>
  <si>
    <r>
      <rPr>
        <sz val="14"/>
        <color rgb="FF000000"/>
        <rFont val="Aptos Display"/>
        <family val="2"/>
      </rPr>
      <t xml:space="preserve">Label </t>
    </r>
    <r>
      <rPr>
        <sz val="14"/>
        <color rgb="FFFF0000"/>
        <rFont val="Aptos Display"/>
        <family val="2"/>
      </rPr>
      <t>LAN4B</t>
    </r>
    <r>
      <rPr>
        <sz val="14"/>
        <color rgb="FF000000"/>
        <rFont val="Aptos Display"/>
        <family val="2"/>
      </rPr>
      <t xml:space="preserve"> MOXA Switch Port 11</t>
    </r>
  </si>
  <si>
    <t>Confirm with Anthony; Will not be attached to the equipment</t>
  </si>
  <si>
    <t xml:space="preserve">12 used </t>
  </si>
  <si>
    <t>22 used</t>
  </si>
  <si>
    <t>Qty to be ordered</t>
  </si>
  <si>
    <t>Qty Used</t>
  </si>
  <si>
    <t>Qty Pending</t>
  </si>
  <si>
    <t>More needed for 50 cars</t>
  </si>
  <si>
    <t>should be on the way</t>
  </si>
  <si>
    <t>Cable Assembly - Ethernet Cordset M12 Female 8 Pin A-code to M12 Male 4 Pin D-Code 2m (Violet to Switch for MDS)(all blue)</t>
  </si>
  <si>
    <t>order on the way :Old Dominion, 78065822898</t>
  </si>
  <si>
    <t>Shipped out of Store</t>
  </si>
  <si>
    <t xml:space="preserve"> Eaton Breaker mounting incl screw</t>
  </si>
  <si>
    <t>j</t>
  </si>
  <si>
    <t>To be Updated</t>
  </si>
  <si>
    <t>M4 Hex Head Screw</t>
  </si>
  <si>
    <t>M4 Hex Head Washers</t>
  </si>
  <si>
    <t>M4 Safety Nuts</t>
  </si>
  <si>
    <t>Cable Assembly - GPS Antenna Cable Extension, NFPA130 (2.5 M)(green)</t>
  </si>
  <si>
    <t>Cable Assembly - WLAN Antenna Cable Extension, NFPA130 (2.5 M)(white)</t>
  </si>
  <si>
    <t>Cable Assembly - Cellular Antenna Cable Extension, NFPA130 (2.5 M)(red))</t>
  </si>
  <si>
    <t>Cable Assembly - Wi-PU J3 to MVB Interface, DB9 Male and DB9 Female with J3 pass through (teal)</t>
  </si>
  <si>
    <t>small ring terminals</t>
  </si>
  <si>
    <t>large ring terminals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</si>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</sst>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b/>
      <sz val="14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sz val="14"/>
      <color theme="1"/>
      <name val="Aptos Display"/>
      <family val="2"/>
    </font>
    <font>
      <sz val="11"/>
      <color theme="1"/>
      <name val="Aptos Display"/>
      <family val="2"/>
    </font>
    <font>
      <u/>
      <sz val="14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Narrow"/>
      <family val="2"/>
      <scheme val="minor"/>
    </font>
    <font>
      <sz val="14"/>
      <color rgb="FF000000"/>
      <name val="Aptos Display"/>
      <family val="2"/>
    </font>
    <font>
      <sz val="14"/>
      <color rgb="FFFF0000"/>
      <name val="Aptos Display"/>
      <family val="2"/>
    </font>
    <font>
      <sz val="14"/>
      <color theme="1"/>
      <name val="Aptos Display"/>
    </font>
    <font>
      <sz val="11"/>
      <color rgb="FF000000"/>
      <name val="Calibri"/>
      <charset val="1"/>
    </font>
    <font>
      <sz val="14"/>
      <color theme="1"/>
      <name val="Aptos Display"/>
      <scheme val="major"/>
    </font>
    <font>
      <sz val="11"/>
      <color rgb="FF000000"/>
      <name val="Aptos Display"/>
      <scheme val="major"/>
    </font>
    <font>
      <b/>
      <sz val="14"/>
      <color rgb="FF000000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rgb="FF000000"/>
      <name val="Aptos Display"/>
      <family val="2"/>
    </font>
    <font>
      <sz val="11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rgb="FF242424"/>
      <name val="Aptos Narrow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4" fillId="0" borderId="1" xfId="0" quotePrefix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0" fillId="6" borderId="0" xfId="0" applyFill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0" xfId="0" applyFill="1"/>
    <xf numFmtId="0" fontId="12" fillId="0" borderId="5" xfId="0" applyFont="1" applyBorder="1" applyAlignment="1">
      <alignment readingOrder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readingOrder="1"/>
    </xf>
    <xf numFmtId="0" fontId="14" fillId="0" borderId="1" xfId="0" applyFont="1" applyBorder="1" applyAlignment="1">
      <alignment readingOrder="1"/>
    </xf>
    <xf numFmtId="0" fontId="13" fillId="0" borderId="1" xfId="0" applyFont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0" fillId="8" borderId="0" xfId="0" applyFill="1"/>
    <xf numFmtId="0" fontId="16" fillId="8" borderId="0" xfId="0" applyFont="1" applyFill="1"/>
    <xf numFmtId="0" fontId="4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7" fillId="0" borderId="6" xfId="0" applyFont="1" applyBorder="1"/>
    <xf numFmtId="0" fontId="17" fillId="0" borderId="6" xfId="0" applyFont="1" applyBorder="1" applyAlignment="1">
      <alignment wrapText="1"/>
    </xf>
    <xf numFmtId="0" fontId="9" fillId="0" borderId="8" xfId="0" applyFont="1" applyBorder="1"/>
    <xf numFmtId="0" fontId="9" fillId="0" borderId="8" xfId="0" applyFont="1" applyBorder="1" applyAlignment="1">
      <alignment wrapText="1"/>
    </xf>
    <xf numFmtId="0" fontId="9" fillId="0" borderId="8" xfId="0" applyFont="1" applyBorder="1" applyAlignment="1">
      <alignment wrapText="1" readingOrder="1"/>
    </xf>
    <xf numFmtId="0" fontId="17" fillId="0" borderId="3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 readingOrder="1"/>
    </xf>
    <xf numFmtId="0" fontId="4" fillId="6" borderId="1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 vertical="center"/>
    </xf>
    <xf numFmtId="0" fontId="18" fillId="3" borderId="0" xfId="0" applyFont="1" applyFill="1"/>
    <xf numFmtId="0" fontId="4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6" fillId="0" borderId="1" xfId="0" applyFont="1" applyBorder="1"/>
    <xf numFmtId="0" fontId="15" fillId="0" borderId="1" xfId="0" applyFont="1" applyBorder="1"/>
    <xf numFmtId="0" fontId="16" fillId="8" borderId="1" xfId="0" applyFont="1" applyFill="1" applyBorder="1"/>
    <xf numFmtId="0" fontId="16" fillId="6" borderId="1" xfId="0" applyFont="1" applyFill="1" applyBorder="1"/>
    <xf numFmtId="0" fontId="19" fillId="3" borderId="1" xfId="0" applyFont="1" applyFill="1" applyBorder="1"/>
    <xf numFmtId="0" fontId="20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101</xdr:row>
      <xdr:rowOff>95250</xdr:rowOff>
    </xdr:from>
    <xdr:to>
      <xdr:col>13</xdr:col>
      <xdr:colOff>327025</xdr:colOff>
      <xdr:row>124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14F27-83E1-D613-1417-1751A66A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55300" y="24650700"/>
          <a:ext cx="4565650" cy="43243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oaib, Maaz (SMO NAM RC-US CS MI MTI)" id="{8AF996D6-BC86-487D-9E7F-1DBDC59D8EB7}" userId="S::maaz.shoaib@siemens.com::8326a3b6-8939-47f6-99f2-3a18f7adfc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4-29T01:56:38.87" personId="{8AF996D6-BC86-487D-9E7F-1DBDC59D8EB7}" id="{D98912E1-6B1E-4788-BEA7-EEE61CBEA414}">
    <text>Check part number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8" dT="2025-08-02T02:09:03.30" personId="{8AF996D6-BC86-487D-9E7F-1DBDC59D8EB7}" id="{6209EBD4-F581-4358-85E8-954180245F64}">
    <text>Check who is suppling these</text>
  </threadedComment>
  <threadedComment ref="B30" dT="2025-04-29T01:56:38.87" personId="{8AF996D6-BC86-487D-9E7F-1DBDC59D8EB7}" id="{969F3BD8-212B-495C-8B08-E41FDE07C67E}">
    <text>Check part number</text>
  </threadedComment>
  <threadedComment ref="A43" dT="2025-04-29T01:37:26.03" personId="{8AF996D6-BC86-487D-9E7F-1DBDC59D8EB7}" id="{ABA0758B-FB56-43A6-A614-AAED30632F96}">
    <text>Just reposition to be next to Braker</text>
  </threadedComment>
  <threadedComment ref="B67" dT="2025-04-29T00:52:46.01" personId="{8AF996D6-BC86-487D-9E7F-1DBDC59D8EB7}" id="{7DA9ADE0-35A2-4331-BDC3-7A9DA2BD965C}">
    <text>Check the part number if this is correct</text>
  </threadedComment>
  <threadedComment ref="B68" dT="2025-04-29T01:54:41.19" personId="{8AF996D6-BC86-487D-9E7F-1DBDC59D8EB7}" id="{5455291A-3B17-4E8C-942F-CE382C6853C5}">
    <text>Check part against description</text>
  </threadedComment>
  <threadedComment ref="F78" dT="2025-04-29T01:09:23.75" personId="{8AF996D6-BC86-487D-9E7F-1DBDC59D8EB7}" id="{659A44C1-2C13-4191-8109-505A655DD3BB}">
    <text>Items which are assembled already together or sticked on unit, not required to be highlighted separately.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5-04-29T01:37:26.03" personId="{8AF996D6-BC86-487D-9E7F-1DBDC59D8EB7}" id="{B738CC14-DCB6-4674-BF78-B750CDAC3C2F}">
    <text>Just reposition to be next to Braker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5-04-29T01:37:26.03" personId="{8AF996D6-BC86-487D-9E7F-1DBDC59D8EB7}" id="{DF48E29B-BEC1-491E-BFF7-EE529FD01C23}">
    <text>Just reposition to be next to Braker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24" dT="2025-04-29T01:09:23.75" personId="{8AF996D6-BC86-487D-9E7F-1DBDC59D8EB7}" id="{09612F11-6A46-4B46-8A2D-AFAE6827A1CF}">
    <text>Items which are assembled already together or sticked on unit, not required to be highlighted separately.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IDEC/S3TL-H15-16WR?qs=tlsG%2FOw5FFjmVuaUfxaMvw%3D%3D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72D-042F-45A9-B046-C48DB692BEED}">
  <dimension ref="A1:K26"/>
  <sheetViews>
    <sheetView zoomScale="70" zoomScaleNormal="70" workbookViewId="0">
      <selection activeCell="A26" sqref="A26"/>
    </sheetView>
  </sheetViews>
  <sheetFormatPr defaultRowHeight="14.45"/>
  <cols>
    <col min="1" max="1" width="21.140625" bestFit="1" customWidth="1"/>
    <col min="2" max="2" width="27.5703125" bestFit="1" customWidth="1"/>
    <col min="3" max="3" width="23.42578125" bestFit="1" customWidth="1"/>
    <col min="4" max="4" width="66.28515625" customWidth="1"/>
    <col min="5" max="5" width="12.85546875" bestFit="1" customWidth="1"/>
    <col min="7" max="7" width="17.85546875" bestFit="1" customWidth="1"/>
    <col min="8" max="8" width="14.140625" bestFit="1" customWidth="1"/>
    <col min="10" max="10" width="17.28515625" bestFit="1" customWidth="1"/>
    <col min="11" max="11" width="13.5703125" bestFit="1" customWidth="1"/>
  </cols>
  <sheetData>
    <row r="1" spans="1:11" ht="18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J1" s="10" t="s">
        <v>5</v>
      </c>
      <c r="K1" s="10" t="s">
        <v>6</v>
      </c>
    </row>
    <row r="2" spans="1:11" ht="18.600000000000001">
      <c r="A2" s="11" t="s">
        <v>7</v>
      </c>
      <c r="B2" s="2" t="s">
        <v>8</v>
      </c>
      <c r="C2" s="2" t="s">
        <v>9</v>
      </c>
      <c r="D2" s="5" t="s">
        <v>10</v>
      </c>
      <c r="E2" s="3">
        <f>K2*J2</f>
        <v>50</v>
      </c>
      <c r="J2" s="3">
        <v>1</v>
      </c>
      <c r="K2" s="3">
        <v>50</v>
      </c>
    </row>
    <row r="3" spans="1:11" ht="18.600000000000001">
      <c r="A3" s="11" t="s">
        <v>11</v>
      </c>
      <c r="B3" s="2" t="s">
        <v>8</v>
      </c>
      <c r="C3" s="2" t="s">
        <v>9</v>
      </c>
      <c r="D3" s="5" t="s">
        <v>12</v>
      </c>
      <c r="E3" s="3">
        <f>K3*J3</f>
        <v>200</v>
      </c>
      <c r="J3" s="3">
        <v>4</v>
      </c>
      <c r="K3" s="3">
        <v>50</v>
      </c>
    </row>
    <row r="4" spans="1:11" ht="18.600000000000001">
      <c r="A4" s="11" t="s">
        <v>13</v>
      </c>
      <c r="B4" s="2" t="s">
        <v>8</v>
      </c>
      <c r="C4" s="2" t="s">
        <v>9</v>
      </c>
      <c r="D4" s="5" t="s">
        <v>14</v>
      </c>
      <c r="E4" s="3">
        <f>K4*J4</f>
        <v>200</v>
      </c>
      <c r="J4" s="3">
        <v>4</v>
      </c>
      <c r="K4" s="3">
        <v>50</v>
      </c>
    </row>
    <row r="5" spans="1:11" ht="18.600000000000001">
      <c r="A5" s="7" t="s">
        <v>15</v>
      </c>
      <c r="B5" s="2" t="s">
        <v>16</v>
      </c>
      <c r="C5" s="2" t="s">
        <v>9</v>
      </c>
      <c r="D5" s="5" t="s">
        <v>17</v>
      </c>
      <c r="E5" s="3" t="s">
        <v>18</v>
      </c>
      <c r="J5" s="3">
        <v>0.3</v>
      </c>
      <c r="K5" s="3">
        <v>50</v>
      </c>
    </row>
    <row r="6" spans="1:11" ht="36.950000000000003">
      <c r="A6" s="2" t="s">
        <v>19</v>
      </c>
      <c r="B6" s="2" t="s">
        <v>16</v>
      </c>
      <c r="C6" s="2" t="s">
        <v>9</v>
      </c>
      <c r="D6" s="5" t="s">
        <v>20</v>
      </c>
      <c r="E6" s="3">
        <f>K6*J6</f>
        <v>500</v>
      </c>
      <c r="J6" s="3">
        <v>10</v>
      </c>
      <c r="K6" s="3">
        <v>50</v>
      </c>
    </row>
    <row r="7" spans="1:11" ht="18.600000000000001">
      <c r="A7" s="2" t="s">
        <v>21</v>
      </c>
      <c r="B7" s="2" t="s">
        <v>16</v>
      </c>
      <c r="C7" s="2" t="s">
        <v>22</v>
      </c>
      <c r="D7" s="5" t="s">
        <v>23</v>
      </c>
      <c r="E7" s="3">
        <f>K7*J7</f>
        <v>10</v>
      </c>
      <c r="J7" s="3">
        <v>0.2</v>
      </c>
      <c r="K7" s="3">
        <v>50</v>
      </c>
    </row>
    <row r="8" spans="1:11" ht="18.600000000000001">
      <c r="A8" s="2" t="s">
        <v>24</v>
      </c>
      <c r="B8" s="2" t="s">
        <v>16</v>
      </c>
      <c r="C8" s="2" t="s">
        <v>25</v>
      </c>
      <c r="D8" s="5" t="s">
        <v>26</v>
      </c>
      <c r="E8" s="3">
        <f>K8*J8</f>
        <v>10</v>
      </c>
      <c r="J8" s="3">
        <v>0.2</v>
      </c>
      <c r="K8" s="3">
        <v>50</v>
      </c>
    </row>
    <row r="9" spans="1:11" ht="18.600000000000001">
      <c r="A9" s="2" t="s">
        <v>27</v>
      </c>
      <c r="B9" s="2" t="s">
        <v>16</v>
      </c>
      <c r="C9" s="2" t="s">
        <v>25</v>
      </c>
      <c r="D9" s="5" t="s">
        <v>28</v>
      </c>
      <c r="E9" s="3" t="s">
        <v>29</v>
      </c>
      <c r="J9" s="3">
        <v>1</v>
      </c>
      <c r="K9" s="3">
        <v>50</v>
      </c>
    </row>
    <row r="10" spans="1:11" ht="18.600000000000001">
      <c r="A10" s="2" t="s">
        <v>30</v>
      </c>
      <c r="B10" s="2" t="s">
        <v>16</v>
      </c>
      <c r="C10" s="2" t="s">
        <v>9</v>
      </c>
      <c r="D10" s="5" t="s">
        <v>31</v>
      </c>
      <c r="E10" s="3">
        <v>13</v>
      </c>
      <c r="J10" s="3">
        <v>0.5</v>
      </c>
      <c r="K10" s="3">
        <v>50</v>
      </c>
    </row>
    <row r="11" spans="1:11" ht="18.600000000000001">
      <c r="A11" s="2" t="s">
        <v>32</v>
      </c>
      <c r="B11" s="2" t="s">
        <v>33</v>
      </c>
      <c r="C11" s="2" t="s">
        <v>34</v>
      </c>
      <c r="D11" s="5" t="s">
        <v>35</v>
      </c>
      <c r="E11" s="3">
        <f t="shared" ref="E11:E26" si="0">K11*J11</f>
        <v>50</v>
      </c>
      <c r="J11" s="3">
        <v>1</v>
      </c>
      <c r="K11" s="3">
        <v>50</v>
      </c>
    </row>
    <row r="12" spans="1:11" ht="18.600000000000001">
      <c r="A12" s="2" t="s">
        <v>36</v>
      </c>
      <c r="B12" s="2" t="s">
        <v>33</v>
      </c>
      <c r="C12" s="2" t="s">
        <v>37</v>
      </c>
      <c r="D12" s="5" t="s">
        <v>38</v>
      </c>
      <c r="E12" s="3">
        <f t="shared" si="0"/>
        <v>100</v>
      </c>
      <c r="J12" s="3">
        <v>2</v>
      </c>
      <c r="K12" s="3">
        <v>50</v>
      </c>
    </row>
    <row r="13" spans="1:11" ht="18.600000000000001">
      <c r="A13" s="2" t="s">
        <v>39</v>
      </c>
      <c r="B13" s="2" t="s">
        <v>33</v>
      </c>
      <c r="C13" s="2" t="s">
        <v>40</v>
      </c>
      <c r="D13" s="5" t="s">
        <v>41</v>
      </c>
      <c r="E13" s="3">
        <f t="shared" si="0"/>
        <v>800</v>
      </c>
      <c r="J13" s="3">
        <v>16</v>
      </c>
      <c r="K13" s="3">
        <v>50</v>
      </c>
    </row>
    <row r="14" spans="1:11" ht="18.600000000000001">
      <c r="A14" s="2">
        <v>3022276</v>
      </c>
      <c r="B14" s="2" t="s">
        <v>33</v>
      </c>
      <c r="C14" s="2" t="s">
        <v>9</v>
      </c>
      <c r="D14" s="5" t="s">
        <v>42</v>
      </c>
      <c r="E14" s="3">
        <f t="shared" si="0"/>
        <v>100</v>
      </c>
      <c r="J14" s="3">
        <v>2</v>
      </c>
      <c r="K14" s="3">
        <v>50</v>
      </c>
    </row>
    <row r="15" spans="1:11" ht="18.600000000000001">
      <c r="A15" s="2" t="s">
        <v>43</v>
      </c>
      <c r="B15" s="2" t="s">
        <v>33</v>
      </c>
      <c r="C15" s="2" t="s">
        <v>44</v>
      </c>
      <c r="D15" s="5" t="s">
        <v>45</v>
      </c>
      <c r="E15" s="3">
        <f t="shared" si="0"/>
        <v>50</v>
      </c>
      <c r="J15" s="3">
        <v>1</v>
      </c>
      <c r="K15" s="3">
        <v>50</v>
      </c>
    </row>
    <row r="16" spans="1:11" ht="18.600000000000001">
      <c r="A16" s="2" t="s">
        <v>46</v>
      </c>
      <c r="B16" s="2" t="s">
        <v>33</v>
      </c>
      <c r="C16" s="2" t="s">
        <v>47</v>
      </c>
      <c r="D16" s="5" t="s">
        <v>48</v>
      </c>
      <c r="E16" s="3">
        <f t="shared" si="0"/>
        <v>50</v>
      </c>
      <c r="J16" s="3">
        <v>1</v>
      </c>
      <c r="K16" s="3">
        <v>50</v>
      </c>
    </row>
    <row r="17" spans="1:11" ht="18.600000000000001">
      <c r="A17" s="2" t="s">
        <v>49</v>
      </c>
      <c r="B17" s="2" t="s">
        <v>33</v>
      </c>
      <c r="C17" s="2" t="s">
        <v>9</v>
      </c>
      <c r="D17" s="5" t="s">
        <v>50</v>
      </c>
      <c r="E17" s="3">
        <f t="shared" si="0"/>
        <v>300</v>
      </c>
      <c r="J17" s="3">
        <v>6</v>
      </c>
      <c r="K17" s="3">
        <v>50</v>
      </c>
    </row>
    <row r="18" spans="1:11" ht="18.600000000000001">
      <c r="A18" s="2">
        <v>190750003</v>
      </c>
      <c r="B18" s="2" t="s">
        <v>33</v>
      </c>
      <c r="C18" s="2" t="s">
        <v>9</v>
      </c>
      <c r="D18" s="5" t="s">
        <v>51</v>
      </c>
      <c r="E18" s="3">
        <f t="shared" si="0"/>
        <v>200</v>
      </c>
      <c r="J18" s="3">
        <v>4</v>
      </c>
      <c r="K18" s="3">
        <v>50</v>
      </c>
    </row>
    <row r="19" spans="1:11" ht="18.600000000000001">
      <c r="A19" s="7" t="s">
        <v>52</v>
      </c>
      <c r="B19" s="2" t="s">
        <v>33</v>
      </c>
      <c r="C19" s="2" t="s">
        <v>9</v>
      </c>
      <c r="D19" s="5" t="s">
        <v>53</v>
      </c>
      <c r="E19" s="3">
        <f t="shared" si="0"/>
        <v>25</v>
      </c>
      <c r="J19" s="3">
        <v>0.5</v>
      </c>
      <c r="K19" s="3">
        <v>50</v>
      </c>
    </row>
    <row r="20" spans="1:11" ht="18.600000000000001">
      <c r="A20" s="2" t="s">
        <v>54</v>
      </c>
      <c r="B20" s="2" t="s">
        <v>33</v>
      </c>
      <c r="C20" s="2" t="s">
        <v>55</v>
      </c>
      <c r="D20" s="5" t="s">
        <v>56</v>
      </c>
      <c r="E20" s="3">
        <f t="shared" si="0"/>
        <v>50</v>
      </c>
      <c r="J20" s="3">
        <v>1</v>
      </c>
      <c r="K20" s="3">
        <v>50</v>
      </c>
    </row>
    <row r="21" spans="1:11" ht="36.950000000000003">
      <c r="A21" s="2" t="s">
        <v>57</v>
      </c>
      <c r="B21" s="2" t="s">
        <v>16</v>
      </c>
      <c r="C21" s="2" t="s">
        <v>9</v>
      </c>
      <c r="D21" s="5" t="s">
        <v>58</v>
      </c>
      <c r="E21" s="3">
        <f t="shared" si="0"/>
        <v>200</v>
      </c>
      <c r="J21" s="3">
        <v>4</v>
      </c>
      <c r="K21" s="3">
        <v>50</v>
      </c>
    </row>
    <row r="22" spans="1:11" ht="18.600000000000001">
      <c r="A22" s="2" t="s">
        <v>59</v>
      </c>
      <c r="B22" s="2"/>
      <c r="C22" s="2" t="s">
        <v>9</v>
      </c>
      <c r="D22" s="5" t="s">
        <v>60</v>
      </c>
      <c r="E22" s="3">
        <f t="shared" si="0"/>
        <v>200</v>
      </c>
      <c r="J22" s="3">
        <v>4</v>
      </c>
      <c r="K22" s="3">
        <v>50</v>
      </c>
    </row>
    <row r="23" spans="1:11" ht="18.600000000000001">
      <c r="A23" s="16" t="s">
        <v>61</v>
      </c>
      <c r="B23" s="16"/>
      <c r="C23" s="2" t="s">
        <v>9</v>
      </c>
      <c r="D23" s="20" t="s">
        <v>62</v>
      </c>
      <c r="E23" s="3">
        <f t="shared" si="0"/>
        <v>200</v>
      </c>
      <c r="J23" s="19">
        <v>4</v>
      </c>
      <c r="K23" s="3">
        <v>50</v>
      </c>
    </row>
    <row r="24" spans="1:11" ht="18.600000000000001">
      <c r="A24" s="2" t="s">
        <v>63</v>
      </c>
      <c r="B24" s="2"/>
      <c r="C24" s="2" t="s">
        <v>9</v>
      </c>
      <c r="D24" s="5" t="s">
        <v>64</v>
      </c>
      <c r="E24" s="3">
        <f t="shared" si="0"/>
        <v>200</v>
      </c>
      <c r="J24" s="3">
        <v>4</v>
      </c>
      <c r="K24" s="3">
        <v>50</v>
      </c>
    </row>
    <row r="25" spans="1:11" ht="18.600000000000001">
      <c r="A25" s="2" t="s">
        <v>65</v>
      </c>
      <c r="B25" s="12" t="s">
        <v>66</v>
      </c>
      <c r="C25" s="2" t="s">
        <v>37</v>
      </c>
      <c r="D25" s="5" t="s">
        <v>67</v>
      </c>
      <c r="E25" s="3">
        <f t="shared" si="0"/>
        <v>50</v>
      </c>
      <c r="J25" s="3">
        <v>1</v>
      </c>
      <c r="K25" s="3">
        <v>50</v>
      </c>
    </row>
    <row r="26" spans="1:11" ht="18.600000000000001">
      <c r="A26" s="2" t="s">
        <v>68</v>
      </c>
      <c r="B26" s="2" t="s">
        <v>33</v>
      </c>
      <c r="C26" s="2" t="s">
        <v>37</v>
      </c>
      <c r="D26" s="5" t="s">
        <v>69</v>
      </c>
      <c r="E26" s="3">
        <f t="shared" si="0"/>
        <v>100</v>
      </c>
      <c r="J26" s="3">
        <v>2</v>
      </c>
      <c r="K26" s="3">
        <v>50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33CA-B1D2-43C8-9FB2-BA23A339B39D}">
  <dimension ref="A1:R9"/>
  <sheetViews>
    <sheetView workbookViewId="0">
      <selection activeCell="H8" sqref="H8"/>
    </sheetView>
  </sheetViews>
  <sheetFormatPr defaultRowHeight="15"/>
  <cols>
    <col min="2" max="2" width="14.42578125" customWidth="1"/>
    <col min="5" max="5" width="100.85546875" bestFit="1" customWidth="1"/>
  </cols>
  <sheetData>
    <row r="1" spans="1:18" ht="52.5">
      <c r="A1" s="8" t="s">
        <v>70</v>
      </c>
      <c r="B1" s="8" t="s">
        <v>0</v>
      </c>
      <c r="C1" s="8" t="s">
        <v>1</v>
      </c>
      <c r="D1" s="8" t="s">
        <v>2</v>
      </c>
      <c r="E1" s="9" t="s">
        <v>3</v>
      </c>
      <c r="F1" s="10" t="s">
        <v>5</v>
      </c>
      <c r="G1" s="10" t="s">
        <v>6</v>
      </c>
      <c r="H1" s="10" t="s">
        <v>4</v>
      </c>
      <c r="I1" s="10" t="s">
        <v>78</v>
      </c>
      <c r="J1" s="9" t="s">
        <v>74</v>
      </c>
      <c r="K1" s="9" t="s">
        <v>183</v>
      </c>
      <c r="L1" s="9" t="s">
        <v>184</v>
      </c>
      <c r="N1" s="36" t="s">
        <v>185</v>
      </c>
      <c r="O1" t="s">
        <v>189</v>
      </c>
    </row>
    <row r="2" spans="1:18" s="30" customFormat="1" ht="18.75">
      <c r="A2" s="27">
        <v>3</v>
      </c>
      <c r="B2" s="27">
        <v>10007388</v>
      </c>
      <c r="C2" s="27" t="s">
        <v>86</v>
      </c>
      <c r="D2" s="27" t="s">
        <v>83</v>
      </c>
      <c r="E2" s="29" t="s">
        <v>89</v>
      </c>
      <c r="F2" s="29">
        <v>1</v>
      </c>
      <c r="G2" s="29">
        <v>233</v>
      </c>
      <c r="H2" s="29">
        <f t="shared" ref="H2:H7" si="0">G2*F2</f>
        <v>233</v>
      </c>
      <c r="I2" s="29"/>
      <c r="J2" s="29">
        <v>50</v>
      </c>
      <c r="K2" s="29">
        <v>7</v>
      </c>
      <c r="L2" s="3">
        <f>J2-K2</f>
        <v>43</v>
      </c>
      <c r="M2" s="30" t="s">
        <v>192</v>
      </c>
      <c r="N2" s="37">
        <f t="shared" ref="N2:N3" si="1">(F2*50) - J2</f>
        <v>0</v>
      </c>
    </row>
    <row r="3" spans="1:18" s="30" customFormat="1" ht="18.75">
      <c r="A3" s="27">
        <v>11</v>
      </c>
      <c r="B3" s="28">
        <v>10006709</v>
      </c>
      <c r="C3" s="27" t="s">
        <v>86</v>
      </c>
      <c r="D3" s="28" t="s">
        <v>83</v>
      </c>
      <c r="E3" s="29" t="s">
        <v>101</v>
      </c>
      <c r="F3" s="29">
        <v>1</v>
      </c>
      <c r="G3" s="29">
        <v>233</v>
      </c>
      <c r="H3" s="29">
        <f t="shared" si="0"/>
        <v>233</v>
      </c>
      <c r="I3" s="29"/>
      <c r="J3" s="29">
        <v>50</v>
      </c>
      <c r="K3" s="29">
        <v>7</v>
      </c>
      <c r="L3" s="3">
        <f t="shared" ref="L3" si="2">J3-K3</f>
        <v>43</v>
      </c>
      <c r="M3" s="30" t="s">
        <v>192</v>
      </c>
      <c r="N3" s="37">
        <f t="shared" si="1"/>
        <v>0</v>
      </c>
    </row>
    <row r="4" spans="1:18" ht="36">
      <c r="A4" s="2">
        <v>29</v>
      </c>
      <c r="B4" s="12">
        <v>10003869</v>
      </c>
      <c r="C4" s="4" t="s">
        <v>117</v>
      </c>
      <c r="D4" s="4" t="s">
        <v>83</v>
      </c>
      <c r="E4" s="3" t="s">
        <v>118</v>
      </c>
      <c r="F4" s="6">
        <v>4</v>
      </c>
      <c r="G4" s="3">
        <v>233</v>
      </c>
      <c r="H4" s="3">
        <f t="shared" si="0"/>
        <v>932</v>
      </c>
      <c r="I4" s="3"/>
      <c r="J4" s="3"/>
      <c r="K4" s="3">
        <v>28</v>
      </c>
      <c r="L4" s="3"/>
      <c r="M4" s="30" t="s">
        <v>192</v>
      </c>
      <c r="N4" s="37"/>
    </row>
    <row r="5" spans="1:18" ht="36">
      <c r="A5" s="2">
        <v>30</v>
      </c>
      <c r="B5" s="2">
        <v>10003043</v>
      </c>
      <c r="C5" s="4" t="s">
        <v>117</v>
      </c>
      <c r="D5" s="4" t="s">
        <v>83</v>
      </c>
      <c r="E5" s="3" t="s">
        <v>119</v>
      </c>
      <c r="F5" s="3">
        <v>4</v>
      </c>
      <c r="G5" s="3">
        <v>233</v>
      </c>
      <c r="H5" s="3">
        <f t="shared" si="0"/>
        <v>932</v>
      </c>
      <c r="I5" s="3"/>
      <c r="J5" s="3"/>
      <c r="K5" s="3">
        <v>28</v>
      </c>
      <c r="L5" s="3"/>
      <c r="M5" s="30" t="s">
        <v>192</v>
      </c>
      <c r="N5" s="37"/>
    </row>
    <row r="6" spans="1:18" ht="36">
      <c r="A6" s="2">
        <v>31</v>
      </c>
      <c r="B6" s="2">
        <v>10000568</v>
      </c>
      <c r="C6" s="4" t="s">
        <v>117</v>
      </c>
      <c r="D6" s="4" t="s">
        <v>83</v>
      </c>
      <c r="E6" s="3" t="s">
        <v>120</v>
      </c>
      <c r="F6" s="3">
        <v>4</v>
      </c>
      <c r="G6" s="3">
        <v>233</v>
      </c>
      <c r="H6" s="3">
        <f t="shared" si="0"/>
        <v>932</v>
      </c>
      <c r="I6" s="3"/>
      <c r="J6" s="3"/>
      <c r="K6" s="3">
        <v>28</v>
      </c>
      <c r="L6" s="3"/>
      <c r="M6" s="30" t="s">
        <v>192</v>
      </c>
      <c r="N6" s="37"/>
    </row>
    <row r="7" spans="1:18" ht="90.75">
      <c r="A7" s="2">
        <v>32</v>
      </c>
      <c r="B7" s="2">
        <v>10001206</v>
      </c>
      <c r="C7" s="4" t="s">
        <v>117</v>
      </c>
      <c r="D7" s="4" t="s">
        <v>83</v>
      </c>
      <c r="E7" s="3" t="s">
        <v>121</v>
      </c>
      <c r="F7" s="3">
        <v>4</v>
      </c>
      <c r="G7" s="3">
        <v>233</v>
      </c>
      <c r="H7" s="3">
        <f t="shared" si="0"/>
        <v>932</v>
      </c>
      <c r="I7" s="3"/>
      <c r="J7" s="3"/>
      <c r="K7" s="3"/>
      <c r="L7" s="3">
        <v>28</v>
      </c>
      <c r="M7" s="3"/>
      <c r="N7">
        <f t="shared" ref="N7" si="3">F7*19</f>
        <v>76</v>
      </c>
      <c r="O7">
        <f t="shared" ref="O7" si="4">K7-N7</f>
        <v>-76</v>
      </c>
      <c r="R7" s="37"/>
    </row>
    <row r="8" spans="1:18">
      <c r="E8" t="s">
        <v>200</v>
      </c>
      <c r="F8">
        <v>4</v>
      </c>
    </row>
    <row r="9" spans="1:18">
      <c r="E9" t="s">
        <v>201</v>
      </c>
      <c r="F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2959-0DF6-4638-83BD-59F4F3116B1C}">
  <dimension ref="A1:O5"/>
  <sheetViews>
    <sheetView workbookViewId="0">
      <selection activeCell="G20" sqref="G20"/>
    </sheetView>
  </sheetViews>
  <sheetFormatPr defaultRowHeight="15"/>
  <cols>
    <col min="2" max="2" width="27.5703125" customWidth="1"/>
    <col min="3" max="3" width="32.5703125" customWidth="1"/>
    <col min="4" max="4" width="16.28515625" customWidth="1"/>
    <col min="5" max="5" width="45.28515625" customWidth="1"/>
  </cols>
  <sheetData>
    <row r="1" spans="1:15" ht="52.5">
      <c r="A1" s="8" t="s">
        <v>202</v>
      </c>
      <c r="B1" s="8" t="s">
        <v>0</v>
      </c>
      <c r="C1" s="8" t="s">
        <v>1</v>
      </c>
      <c r="D1" s="8" t="s">
        <v>2</v>
      </c>
      <c r="E1" s="9" t="s">
        <v>3</v>
      </c>
      <c r="F1" s="10" t="s">
        <v>5</v>
      </c>
      <c r="G1" s="10" t="s">
        <v>6</v>
      </c>
      <c r="H1" s="10" t="s">
        <v>4</v>
      </c>
      <c r="I1" s="10" t="s">
        <v>78</v>
      </c>
      <c r="J1" s="9" t="s">
        <v>74</v>
      </c>
      <c r="K1" s="9" t="s">
        <v>183</v>
      </c>
      <c r="L1" s="9" t="s">
        <v>184</v>
      </c>
      <c r="N1" s="36" t="s">
        <v>185</v>
      </c>
      <c r="O1" t="s">
        <v>189</v>
      </c>
    </row>
    <row r="2" spans="1:15" ht="18.75">
      <c r="A2" s="2">
        <v>44</v>
      </c>
      <c r="B2" s="2" t="s">
        <v>131</v>
      </c>
      <c r="C2" s="2" t="s">
        <v>33</v>
      </c>
      <c r="D2" s="2" t="s">
        <v>127</v>
      </c>
      <c r="E2" s="3" t="s">
        <v>132</v>
      </c>
      <c r="F2" s="3">
        <v>1</v>
      </c>
      <c r="G2" s="3">
        <v>233</v>
      </c>
      <c r="H2" s="3">
        <f t="shared" ref="H2:H5" si="0">G2*F2</f>
        <v>233</v>
      </c>
      <c r="I2" s="3"/>
      <c r="J2" s="3">
        <v>235</v>
      </c>
      <c r="K2" s="3">
        <v>7</v>
      </c>
      <c r="L2" s="3">
        <f t="shared" ref="L2:L5" si="1">J2-K2</f>
        <v>228</v>
      </c>
      <c r="N2" s="37">
        <f t="shared" ref="N2" si="2">(F2*50) - J2</f>
        <v>-185</v>
      </c>
    </row>
    <row r="3" spans="1:15" ht="18.75">
      <c r="A3" s="16">
        <v>67</v>
      </c>
      <c r="B3" s="33" t="s">
        <v>154</v>
      </c>
      <c r="C3" s="32" t="s">
        <v>155</v>
      </c>
      <c r="D3" s="32"/>
      <c r="E3" s="34" t="s">
        <v>156</v>
      </c>
      <c r="F3" s="35">
        <v>2</v>
      </c>
      <c r="G3" s="3">
        <v>233</v>
      </c>
      <c r="H3" s="3">
        <f t="shared" si="0"/>
        <v>466</v>
      </c>
      <c r="I3" s="3"/>
      <c r="J3" s="3">
        <v>200</v>
      </c>
      <c r="K3" s="3">
        <v>14</v>
      </c>
      <c r="L3" s="3">
        <f t="shared" si="1"/>
        <v>186</v>
      </c>
      <c r="N3" s="37"/>
    </row>
    <row r="4" spans="1:15" ht="18.75">
      <c r="A4" s="16">
        <v>68</v>
      </c>
      <c r="B4" s="33" t="s">
        <v>157</v>
      </c>
      <c r="C4" s="32" t="s">
        <v>155</v>
      </c>
      <c r="D4" s="32"/>
      <c r="E4" s="34" t="s">
        <v>158</v>
      </c>
      <c r="F4" s="35">
        <v>4</v>
      </c>
      <c r="G4" s="3">
        <v>233</v>
      </c>
      <c r="H4" s="3">
        <f t="shared" si="0"/>
        <v>932</v>
      </c>
      <c r="I4" s="3"/>
      <c r="J4" s="3">
        <v>200</v>
      </c>
      <c r="K4" s="3">
        <v>28</v>
      </c>
      <c r="L4" s="3">
        <f t="shared" si="1"/>
        <v>172</v>
      </c>
      <c r="N4" s="37"/>
    </row>
    <row r="5" spans="1:15" ht="18.75">
      <c r="A5" s="32">
        <v>69</v>
      </c>
      <c r="B5" s="33" t="s">
        <v>159</v>
      </c>
      <c r="C5" s="32" t="s">
        <v>155</v>
      </c>
      <c r="D5" s="32"/>
      <c r="E5" s="34" t="s">
        <v>160</v>
      </c>
      <c r="F5" s="35">
        <v>2</v>
      </c>
      <c r="G5" s="3">
        <v>233</v>
      </c>
      <c r="H5" s="3">
        <f t="shared" si="0"/>
        <v>466</v>
      </c>
      <c r="I5" s="3"/>
      <c r="J5" s="3">
        <v>200</v>
      </c>
      <c r="K5" s="3">
        <v>14</v>
      </c>
      <c r="L5" s="3">
        <f t="shared" si="1"/>
        <v>186</v>
      </c>
      <c r="N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85"/>
  <sheetViews>
    <sheetView tabSelected="1" zoomScale="52" zoomScaleNormal="52" workbookViewId="0">
      <pane ySplit="1" topLeftCell="A2" activePane="bottomLeft" state="frozen"/>
      <selection pane="bottomLeft" activeCell="M51" sqref="M51"/>
    </sheetView>
  </sheetViews>
  <sheetFormatPr defaultRowHeight="15" customHeight="1"/>
  <cols>
    <col min="1" max="1" width="1" style="1" customWidth="1"/>
    <col min="2" max="2" width="16.28515625" style="1" customWidth="1"/>
    <col min="3" max="3" width="23.28515625" style="1" customWidth="1"/>
    <col min="4" max="4" width="15.85546875" style="1" customWidth="1"/>
    <col min="5" max="5" width="74" customWidth="1"/>
    <col min="6" max="6" width="6.5703125" customWidth="1"/>
    <col min="7" max="7" width="5.7109375" customWidth="1"/>
    <col min="8" max="8" width="8.7109375" customWidth="1"/>
    <col min="9" max="9" width="8.85546875" customWidth="1"/>
    <col min="10" max="10" width="11" style="37" customWidth="1"/>
    <col min="11" max="11" width="14.140625" style="37" customWidth="1"/>
    <col min="12" max="12" width="13.85546875" style="37" customWidth="1"/>
    <col min="13" max="13" width="15.7109375" style="37" customWidth="1"/>
    <col min="14" max="14" width="12.140625" style="37" customWidth="1"/>
    <col min="15" max="15" width="8.5703125" customWidth="1"/>
    <col min="16" max="16" width="15.140625" style="37" customWidth="1"/>
    <col min="23" max="23" width="9.140625" customWidth="1"/>
    <col min="24" max="24" width="12.140625" customWidth="1"/>
    <col min="26" max="26" width="11.28515625" customWidth="1"/>
  </cols>
  <sheetData>
    <row r="1" spans="1:26" ht="56.25" customHeight="1">
      <c r="A1" s="65" t="s">
        <v>70</v>
      </c>
      <c r="B1" s="65" t="s">
        <v>0</v>
      </c>
      <c r="C1" s="65" t="s">
        <v>1</v>
      </c>
      <c r="D1" s="65" t="s">
        <v>71</v>
      </c>
      <c r="E1" s="66" t="s">
        <v>3</v>
      </c>
      <c r="F1" s="66" t="s">
        <v>72</v>
      </c>
      <c r="G1" s="66" t="s">
        <v>73</v>
      </c>
      <c r="H1" s="67" t="s">
        <v>4</v>
      </c>
      <c r="I1" s="66" t="s">
        <v>74</v>
      </c>
      <c r="J1" s="66" t="s">
        <v>75</v>
      </c>
      <c r="K1" s="66" t="s">
        <v>76</v>
      </c>
      <c r="L1" s="66" t="s">
        <v>77</v>
      </c>
      <c r="M1" s="69" t="s">
        <v>78</v>
      </c>
      <c r="N1" s="66" t="s">
        <v>79</v>
      </c>
      <c r="O1" s="66" t="s">
        <v>80</v>
      </c>
      <c r="P1" s="68" t="s">
        <v>81</v>
      </c>
      <c r="W1" s="45"/>
      <c r="X1" s="45"/>
      <c r="Z1" s="67"/>
    </row>
    <row r="2" spans="1:26" ht="18.75">
      <c r="A2" s="2">
        <v>1</v>
      </c>
      <c r="B2" s="2">
        <v>10008207</v>
      </c>
      <c r="C2" s="2" t="s">
        <v>82</v>
      </c>
      <c r="D2" s="2" t="s">
        <v>83</v>
      </c>
      <c r="E2" s="3" t="s">
        <v>84</v>
      </c>
      <c r="F2" s="3">
        <v>1</v>
      </c>
      <c r="G2" s="3">
        <v>233</v>
      </c>
      <c r="H2" s="3">
        <f t="shared" ref="H2:H59" si="0">G2*F2</f>
        <v>233</v>
      </c>
      <c r="I2" s="3">
        <v>50</v>
      </c>
      <c r="J2" s="68">
        <f>F2*15</f>
        <v>15</v>
      </c>
      <c r="K2" s="68">
        <f>I2-J2</f>
        <v>35</v>
      </c>
      <c r="L2" s="68">
        <v>33</v>
      </c>
      <c r="M2" s="68" t="s">
        <v>85</v>
      </c>
      <c r="N2" s="68">
        <f>(F2*50) - I2</f>
        <v>0</v>
      </c>
      <c r="O2" s="3"/>
      <c r="P2" s="68"/>
      <c r="W2" s="3"/>
      <c r="X2" s="3"/>
      <c r="Z2" s="3"/>
    </row>
    <row r="3" spans="1:26" ht="18.75">
      <c r="A3" s="2">
        <v>2</v>
      </c>
      <c r="B3" s="2">
        <v>10007157</v>
      </c>
      <c r="C3" s="2" t="s">
        <v>86</v>
      </c>
      <c r="D3" s="2" t="s">
        <v>83</v>
      </c>
      <c r="E3" s="3" t="s">
        <v>87</v>
      </c>
      <c r="F3" s="3">
        <v>1</v>
      </c>
      <c r="G3" s="3">
        <v>233</v>
      </c>
      <c r="H3" s="3">
        <f t="shared" si="0"/>
        <v>233</v>
      </c>
      <c r="I3" s="3">
        <v>50</v>
      </c>
      <c r="J3" s="68">
        <f>F3*19</f>
        <v>19</v>
      </c>
      <c r="K3" s="68">
        <f>I3-J3</f>
        <v>31</v>
      </c>
      <c r="L3" s="68">
        <v>31</v>
      </c>
      <c r="M3" s="68" t="s">
        <v>88</v>
      </c>
      <c r="N3" s="68">
        <f>(F3*50) - I3</f>
        <v>0</v>
      </c>
      <c r="O3" s="3"/>
      <c r="P3" s="68"/>
      <c r="W3" s="3"/>
      <c r="X3" s="3"/>
      <c r="Z3" s="3"/>
    </row>
    <row r="4" spans="1:26" ht="18.75">
      <c r="A4" s="2">
        <v>3</v>
      </c>
      <c r="B4" s="2">
        <v>10007388</v>
      </c>
      <c r="C4" s="2" t="s">
        <v>86</v>
      </c>
      <c r="D4" s="2" t="s">
        <v>83</v>
      </c>
      <c r="E4" s="3" t="s">
        <v>89</v>
      </c>
      <c r="F4" s="3">
        <v>1</v>
      </c>
      <c r="G4" s="3">
        <v>233</v>
      </c>
      <c r="H4" s="3">
        <f t="shared" si="0"/>
        <v>233</v>
      </c>
      <c r="I4" s="3">
        <v>50</v>
      </c>
      <c r="J4" s="68">
        <f>F4*19</f>
        <v>19</v>
      </c>
      <c r="K4" s="68">
        <f>I4-J4</f>
        <v>31</v>
      </c>
      <c r="L4" s="68">
        <v>31</v>
      </c>
      <c r="M4" s="68"/>
      <c r="N4" s="68">
        <f>(F4*50) - I4</f>
        <v>0</v>
      </c>
      <c r="O4" s="3"/>
      <c r="P4" s="68"/>
      <c r="W4" s="3"/>
      <c r="X4" s="3"/>
      <c r="Z4" s="3"/>
    </row>
    <row r="5" spans="1:26" ht="36">
      <c r="A5" s="2">
        <v>4</v>
      </c>
      <c r="B5" s="4">
        <v>10006853</v>
      </c>
      <c r="C5" s="2" t="s">
        <v>86</v>
      </c>
      <c r="D5" s="4" t="s">
        <v>83</v>
      </c>
      <c r="E5" s="5" t="s">
        <v>90</v>
      </c>
      <c r="F5" s="3">
        <v>1</v>
      </c>
      <c r="G5" s="3">
        <v>233</v>
      </c>
      <c r="H5" s="3">
        <f t="shared" si="0"/>
        <v>233</v>
      </c>
      <c r="I5" s="3">
        <v>50</v>
      </c>
      <c r="J5" s="68">
        <f>F5*19</f>
        <v>19</v>
      </c>
      <c r="K5" s="68">
        <f>I5-J5</f>
        <v>31</v>
      </c>
      <c r="L5" s="68">
        <v>31</v>
      </c>
      <c r="M5" s="68"/>
      <c r="N5" s="68">
        <f>(F5*50) - I5</f>
        <v>0</v>
      </c>
      <c r="O5" s="3"/>
      <c r="P5" s="68"/>
      <c r="W5" s="3"/>
      <c r="X5" s="3"/>
      <c r="Z5" s="3"/>
    </row>
    <row r="6" spans="1:26" ht="36">
      <c r="A6" s="2">
        <v>5</v>
      </c>
      <c r="B6" s="4">
        <v>10005194</v>
      </c>
      <c r="C6" s="2" t="s">
        <v>86</v>
      </c>
      <c r="D6" s="4" t="s">
        <v>83</v>
      </c>
      <c r="E6" s="5" t="s">
        <v>91</v>
      </c>
      <c r="F6" s="3">
        <v>1</v>
      </c>
      <c r="G6" s="3">
        <v>233</v>
      </c>
      <c r="H6" s="3">
        <f t="shared" si="0"/>
        <v>233</v>
      </c>
      <c r="I6" s="3">
        <v>99</v>
      </c>
      <c r="J6" s="68">
        <f>F6*19</f>
        <v>19</v>
      </c>
      <c r="K6" s="68">
        <f>I6-J6</f>
        <v>80</v>
      </c>
      <c r="L6" s="68">
        <v>78</v>
      </c>
      <c r="M6" s="68"/>
      <c r="N6" s="68">
        <f>(F6*50) - I6</f>
        <v>-49</v>
      </c>
      <c r="O6" s="3"/>
      <c r="P6" s="68"/>
      <c r="W6" s="3"/>
      <c r="X6" s="3"/>
      <c r="Z6" s="3"/>
    </row>
    <row r="7" spans="1:26" ht="18.75">
      <c r="A7" s="2">
        <v>6</v>
      </c>
      <c r="B7" s="2">
        <v>10005193</v>
      </c>
      <c r="C7" s="2" t="s">
        <v>86</v>
      </c>
      <c r="D7" s="2" t="s">
        <v>83</v>
      </c>
      <c r="E7" s="3" t="s">
        <v>92</v>
      </c>
      <c r="F7" s="3">
        <v>2</v>
      </c>
      <c r="G7" s="3">
        <v>233</v>
      </c>
      <c r="H7" s="3">
        <f t="shared" si="0"/>
        <v>466</v>
      </c>
      <c r="I7" s="3">
        <v>198</v>
      </c>
      <c r="J7" s="68">
        <f>F7*19</f>
        <v>38</v>
      </c>
      <c r="K7" s="68">
        <f>I7-J7</f>
        <v>160</v>
      </c>
      <c r="L7" s="68">
        <v>155</v>
      </c>
      <c r="M7" s="68" t="s">
        <v>93</v>
      </c>
      <c r="N7" s="68">
        <f>(F7*50) - I7</f>
        <v>-98</v>
      </c>
      <c r="O7" s="3"/>
      <c r="P7" s="68"/>
      <c r="W7" s="3"/>
      <c r="X7" s="3"/>
      <c r="Z7" s="3"/>
    </row>
    <row r="8" spans="1:26" ht="18.75">
      <c r="A8" s="2">
        <v>7</v>
      </c>
      <c r="B8" s="2">
        <v>10005195</v>
      </c>
      <c r="C8" s="2" t="s">
        <v>86</v>
      </c>
      <c r="D8" s="2" t="s">
        <v>83</v>
      </c>
      <c r="E8" s="3" t="s">
        <v>94</v>
      </c>
      <c r="F8" s="3">
        <v>4</v>
      </c>
      <c r="G8" s="3">
        <v>233</v>
      </c>
      <c r="H8" s="3">
        <f t="shared" si="0"/>
        <v>932</v>
      </c>
      <c r="I8" s="3">
        <v>396</v>
      </c>
      <c r="J8" s="68">
        <f>F8*19</f>
        <v>76</v>
      </c>
      <c r="K8" s="68">
        <f>I8-J8</f>
        <v>320</v>
      </c>
      <c r="L8" s="68">
        <v>260</v>
      </c>
      <c r="M8" s="68"/>
      <c r="N8" s="68">
        <f>(F8*50) - I8</f>
        <v>-196</v>
      </c>
      <c r="O8" s="3"/>
      <c r="P8" s="68"/>
      <c r="W8" s="3"/>
      <c r="X8" s="3"/>
      <c r="Z8" s="3"/>
    </row>
    <row r="9" spans="1:26" s="40" customFormat="1" ht="18.75">
      <c r="A9" s="38">
        <v>8</v>
      </c>
      <c r="B9" s="38">
        <v>10007184</v>
      </c>
      <c r="C9" s="38" t="s">
        <v>86</v>
      </c>
      <c r="D9" s="38" t="s">
        <v>95</v>
      </c>
      <c r="E9" s="39" t="s">
        <v>96</v>
      </c>
      <c r="F9" s="39">
        <v>2</v>
      </c>
      <c r="G9" s="39">
        <v>233</v>
      </c>
      <c r="H9" s="39">
        <f t="shared" si="0"/>
        <v>466</v>
      </c>
      <c r="I9" s="39">
        <v>62</v>
      </c>
      <c r="J9" s="68">
        <f>F9*19</f>
        <v>38</v>
      </c>
      <c r="K9" s="68">
        <f>I9-J9</f>
        <v>24</v>
      </c>
      <c r="L9" s="70">
        <v>19</v>
      </c>
      <c r="M9" s="68" t="s">
        <v>97</v>
      </c>
      <c r="N9" s="70">
        <f>(F9*50) - I9</f>
        <v>38</v>
      </c>
      <c r="O9" s="39"/>
      <c r="P9" s="70"/>
      <c r="W9" s="39"/>
      <c r="X9" s="39"/>
      <c r="Z9" s="39"/>
    </row>
    <row r="10" spans="1:26" ht="18.75">
      <c r="A10" s="2">
        <v>9</v>
      </c>
      <c r="B10" s="2">
        <v>10007407</v>
      </c>
      <c r="C10" s="2" t="s">
        <v>86</v>
      </c>
      <c r="D10" s="2" t="s">
        <v>95</v>
      </c>
      <c r="E10" s="3" t="s">
        <v>98</v>
      </c>
      <c r="F10" s="3">
        <v>1</v>
      </c>
      <c r="G10" s="3">
        <v>233</v>
      </c>
      <c r="H10" s="3">
        <f t="shared" si="0"/>
        <v>233</v>
      </c>
      <c r="I10" s="3">
        <v>50</v>
      </c>
      <c r="J10" s="68">
        <f>F10*19</f>
        <v>19</v>
      </c>
      <c r="K10" s="68">
        <f>I10-J10</f>
        <v>31</v>
      </c>
      <c r="L10" s="68">
        <v>31</v>
      </c>
      <c r="M10" s="68"/>
      <c r="N10" s="68">
        <f>(F10*50) - I10</f>
        <v>0</v>
      </c>
      <c r="O10" s="3"/>
      <c r="P10" s="68"/>
      <c r="W10" s="3"/>
      <c r="X10" s="3"/>
      <c r="Z10" s="3"/>
    </row>
    <row r="11" spans="1:26" ht="18.75">
      <c r="A11" s="2">
        <v>10</v>
      </c>
      <c r="B11" s="4">
        <v>10002736</v>
      </c>
      <c r="C11" s="2" t="s">
        <v>86</v>
      </c>
      <c r="D11" s="4" t="s">
        <v>83</v>
      </c>
      <c r="E11" s="3" t="s">
        <v>99</v>
      </c>
      <c r="F11" s="3">
        <v>1</v>
      </c>
      <c r="G11" s="3">
        <v>233</v>
      </c>
      <c r="H11" s="3">
        <f t="shared" si="0"/>
        <v>233</v>
      </c>
      <c r="I11" s="3">
        <v>50</v>
      </c>
      <c r="J11" s="68">
        <f>F11*19</f>
        <v>19</v>
      </c>
      <c r="K11" s="68">
        <f>I11-J11</f>
        <v>31</v>
      </c>
      <c r="L11" s="68">
        <v>30</v>
      </c>
      <c r="M11" s="68" t="s">
        <v>100</v>
      </c>
      <c r="N11" s="68">
        <f>(F11*50) - I11</f>
        <v>0</v>
      </c>
      <c r="O11" s="3"/>
      <c r="P11" s="68"/>
      <c r="W11" s="3"/>
      <c r="X11" s="3"/>
      <c r="Z11" s="3"/>
    </row>
    <row r="12" spans="1:26" ht="18.75">
      <c r="A12" s="2">
        <v>11</v>
      </c>
      <c r="B12" s="4">
        <v>10006709</v>
      </c>
      <c r="C12" s="2" t="s">
        <v>86</v>
      </c>
      <c r="D12" s="4" t="s">
        <v>83</v>
      </c>
      <c r="E12" s="3" t="s">
        <v>101</v>
      </c>
      <c r="F12" s="3">
        <v>1</v>
      </c>
      <c r="G12" s="3">
        <v>233</v>
      </c>
      <c r="H12" s="3">
        <f t="shared" si="0"/>
        <v>233</v>
      </c>
      <c r="I12" s="3">
        <v>50</v>
      </c>
      <c r="J12" s="68">
        <f>F12*19</f>
        <v>19</v>
      </c>
      <c r="K12" s="68">
        <f>I12-J12</f>
        <v>31</v>
      </c>
      <c r="L12" s="68"/>
      <c r="M12" s="68"/>
      <c r="N12" s="68">
        <f>(F12*50) - I12</f>
        <v>0</v>
      </c>
      <c r="O12" s="3"/>
      <c r="P12" s="68"/>
      <c r="W12" s="3"/>
      <c r="X12" s="3"/>
      <c r="Z12" s="3"/>
    </row>
    <row r="13" spans="1:26" ht="51.75" customHeight="1">
      <c r="A13" s="2">
        <v>12</v>
      </c>
      <c r="B13" s="4" t="s">
        <v>102</v>
      </c>
      <c r="C13" s="2" t="s">
        <v>86</v>
      </c>
      <c r="D13" s="4" t="s">
        <v>83</v>
      </c>
      <c r="E13" s="3" t="s">
        <v>103</v>
      </c>
      <c r="F13" s="3">
        <v>1</v>
      </c>
      <c r="G13" s="3">
        <v>233</v>
      </c>
      <c r="H13" s="3">
        <f t="shared" si="0"/>
        <v>233</v>
      </c>
      <c r="I13" s="3">
        <v>50</v>
      </c>
      <c r="J13" s="68">
        <f>F13*19</f>
        <v>19</v>
      </c>
      <c r="K13" s="68">
        <f>I13-J13</f>
        <v>31</v>
      </c>
      <c r="L13" s="68"/>
      <c r="M13" s="68"/>
      <c r="N13" s="68">
        <f>(F13*50) - I13</f>
        <v>0</v>
      </c>
      <c r="O13" s="3"/>
      <c r="P13" s="68"/>
      <c r="W13" s="3"/>
      <c r="X13" s="3"/>
      <c r="Z13" s="3"/>
    </row>
    <row r="14" spans="1:26" ht="59.25" customHeight="1">
      <c r="A14" s="2">
        <v>13</v>
      </c>
      <c r="B14" s="4" t="s">
        <v>104</v>
      </c>
      <c r="C14" s="2" t="s">
        <v>86</v>
      </c>
      <c r="D14" s="4" t="s">
        <v>83</v>
      </c>
      <c r="E14" s="3" t="s">
        <v>105</v>
      </c>
      <c r="F14" s="3">
        <v>1</v>
      </c>
      <c r="G14" s="3">
        <v>233</v>
      </c>
      <c r="H14" s="3">
        <f t="shared" si="0"/>
        <v>233</v>
      </c>
      <c r="I14" s="3">
        <v>50</v>
      </c>
      <c r="J14" s="68">
        <f>F14*19</f>
        <v>19</v>
      </c>
      <c r="K14" s="68">
        <f>I14-J14</f>
        <v>31</v>
      </c>
      <c r="L14" s="68"/>
      <c r="M14" s="68"/>
      <c r="N14" s="68">
        <f>(F14*50) - I14</f>
        <v>0</v>
      </c>
      <c r="O14" s="3"/>
      <c r="P14" s="68"/>
      <c r="W14" s="3"/>
      <c r="X14" s="3"/>
      <c r="Z14" s="3"/>
    </row>
    <row r="15" spans="1:26" ht="54.75">
      <c r="A15" s="2">
        <v>14</v>
      </c>
      <c r="B15" s="4" t="s">
        <v>106</v>
      </c>
      <c r="C15" s="2" t="s">
        <v>86</v>
      </c>
      <c r="D15" s="4" t="s">
        <v>83</v>
      </c>
      <c r="E15" s="3" t="s">
        <v>107</v>
      </c>
      <c r="F15" s="3">
        <v>1</v>
      </c>
      <c r="G15" s="3">
        <v>233</v>
      </c>
      <c r="H15" s="3">
        <f t="shared" si="0"/>
        <v>233</v>
      </c>
      <c r="I15" s="3">
        <v>50</v>
      </c>
      <c r="J15" s="68">
        <f>F15*19</f>
        <v>19</v>
      </c>
      <c r="K15" s="68">
        <f>I15-J15</f>
        <v>31</v>
      </c>
      <c r="L15" s="68"/>
      <c r="M15" s="68"/>
      <c r="N15" s="68">
        <f>(F15*50) - I15</f>
        <v>0</v>
      </c>
      <c r="O15" s="3"/>
      <c r="P15" s="68"/>
      <c r="W15" s="3"/>
      <c r="X15" s="3"/>
      <c r="Z15" s="3"/>
    </row>
    <row r="16" spans="1:26" ht="18.75">
      <c r="A16" s="2">
        <v>15</v>
      </c>
      <c r="B16" s="4">
        <v>10005821</v>
      </c>
      <c r="C16" s="2" t="s">
        <v>86</v>
      </c>
      <c r="D16" s="4" t="s">
        <v>83</v>
      </c>
      <c r="E16" s="3" t="s">
        <v>108</v>
      </c>
      <c r="F16" s="3">
        <v>1</v>
      </c>
      <c r="G16" s="3">
        <v>233</v>
      </c>
      <c r="H16" s="3">
        <f t="shared" si="0"/>
        <v>233</v>
      </c>
      <c r="I16" s="3">
        <v>50</v>
      </c>
      <c r="J16" s="68">
        <f>F16*19</f>
        <v>19</v>
      </c>
      <c r="K16" s="68">
        <f>I16-J16</f>
        <v>31</v>
      </c>
      <c r="L16" s="68"/>
      <c r="M16" s="68"/>
      <c r="N16" s="68">
        <f>(F16*50) - I16</f>
        <v>0</v>
      </c>
      <c r="O16" s="3"/>
      <c r="P16" s="68"/>
      <c r="W16" s="3"/>
      <c r="X16" s="3"/>
      <c r="Z16" s="3"/>
    </row>
    <row r="17" spans="1:26" ht="41.25" customHeight="1">
      <c r="A17" s="2">
        <v>16</v>
      </c>
      <c r="B17" s="4">
        <v>10005333</v>
      </c>
      <c r="C17" s="2" t="s">
        <v>86</v>
      </c>
      <c r="D17" s="4" t="s">
        <v>83</v>
      </c>
      <c r="E17" s="5" t="s">
        <v>109</v>
      </c>
      <c r="F17" s="3">
        <v>4</v>
      </c>
      <c r="G17" s="3">
        <v>233</v>
      </c>
      <c r="H17" s="3">
        <f t="shared" si="0"/>
        <v>932</v>
      </c>
      <c r="I17" s="3">
        <v>200</v>
      </c>
      <c r="J17" s="68">
        <f>F17*19</f>
        <v>76</v>
      </c>
      <c r="K17" s="68">
        <f>I17-J17</f>
        <v>124</v>
      </c>
      <c r="L17" s="68"/>
      <c r="M17" s="68"/>
      <c r="N17" s="68">
        <f>(F17*50) - I17</f>
        <v>0</v>
      </c>
      <c r="O17" s="3"/>
      <c r="P17" s="68"/>
      <c r="W17" s="3"/>
      <c r="X17" s="3"/>
      <c r="Z17" s="3"/>
    </row>
    <row r="18" spans="1:26" ht="18.75">
      <c r="A18" s="2">
        <v>17</v>
      </c>
      <c r="B18" s="4">
        <v>10002481</v>
      </c>
      <c r="C18" s="2" t="s">
        <v>86</v>
      </c>
      <c r="D18" s="4" t="s">
        <v>83</v>
      </c>
      <c r="E18" s="3" t="s">
        <v>110</v>
      </c>
      <c r="F18" s="3">
        <v>4</v>
      </c>
      <c r="G18" s="3">
        <v>233</v>
      </c>
      <c r="H18" s="3">
        <f t="shared" si="0"/>
        <v>932</v>
      </c>
      <c r="I18" s="3">
        <v>200</v>
      </c>
      <c r="J18" s="68">
        <f>F18*19</f>
        <v>76</v>
      </c>
      <c r="K18" s="68">
        <f>I18-J18</f>
        <v>124</v>
      </c>
      <c r="L18" s="68"/>
      <c r="M18" s="68"/>
      <c r="N18" s="68">
        <f>(F18*50) - I18</f>
        <v>0</v>
      </c>
      <c r="O18" s="3"/>
      <c r="P18" s="68"/>
      <c r="W18" s="3"/>
      <c r="X18" s="3"/>
      <c r="Z18" s="3"/>
    </row>
    <row r="19" spans="1:26" ht="36">
      <c r="A19" s="2">
        <v>18</v>
      </c>
      <c r="B19" s="4">
        <v>10007427</v>
      </c>
      <c r="C19" s="2" t="s">
        <v>86</v>
      </c>
      <c r="D19" s="4" t="s">
        <v>83</v>
      </c>
      <c r="E19" s="5" t="s">
        <v>111</v>
      </c>
      <c r="F19" s="3">
        <v>8</v>
      </c>
      <c r="G19" s="3">
        <v>233</v>
      </c>
      <c r="H19" s="3">
        <f t="shared" si="0"/>
        <v>1864</v>
      </c>
      <c r="I19" s="3">
        <v>400</v>
      </c>
      <c r="J19" s="68">
        <f>F19*19</f>
        <v>152</v>
      </c>
      <c r="K19" s="68">
        <f>I19-J19</f>
        <v>248</v>
      </c>
      <c r="L19" s="68"/>
      <c r="M19" s="68"/>
      <c r="N19" s="68">
        <f>(F19*50) - I19</f>
        <v>0</v>
      </c>
      <c r="O19" s="3"/>
      <c r="P19" s="68"/>
      <c r="W19" s="3"/>
      <c r="X19" s="3"/>
      <c r="Z19" s="3"/>
    </row>
    <row r="20" spans="1:26" ht="36">
      <c r="A20" s="2">
        <v>19</v>
      </c>
      <c r="B20" s="4">
        <v>10007428</v>
      </c>
      <c r="C20" s="2" t="s">
        <v>86</v>
      </c>
      <c r="D20" s="4" t="s">
        <v>83</v>
      </c>
      <c r="E20" s="5" t="s">
        <v>112</v>
      </c>
      <c r="F20" s="3">
        <v>8</v>
      </c>
      <c r="G20" s="3">
        <v>233</v>
      </c>
      <c r="H20" s="3">
        <f t="shared" si="0"/>
        <v>1864</v>
      </c>
      <c r="I20" s="3">
        <v>400</v>
      </c>
      <c r="J20" s="68">
        <f>F20*19</f>
        <v>152</v>
      </c>
      <c r="K20" s="68">
        <f>I20-J20</f>
        <v>248</v>
      </c>
      <c r="L20" s="68"/>
      <c r="M20" s="68"/>
      <c r="N20" s="68">
        <f>(F20*50) - I20</f>
        <v>0</v>
      </c>
      <c r="O20" s="3"/>
      <c r="P20" s="68"/>
      <c r="W20" s="3"/>
      <c r="X20" s="3"/>
      <c r="Z20" s="3"/>
    </row>
    <row r="21" spans="1:26" ht="39.75" customHeight="1">
      <c r="A21" s="2">
        <v>20</v>
      </c>
      <c r="B21" s="4">
        <v>10007429</v>
      </c>
      <c r="C21" s="2" t="s">
        <v>86</v>
      </c>
      <c r="D21" s="4" t="s">
        <v>83</v>
      </c>
      <c r="E21" s="5" t="s">
        <v>113</v>
      </c>
      <c r="F21" s="3">
        <v>8</v>
      </c>
      <c r="G21" s="3">
        <v>233</v>
      </c>
      <c r="H21" s="3">
        <f t="shared" si="0"/>
        <v>1864</v>
      </c>
      <c r="I21" s="3">
        <v>400</v>
      </c>
      <c r="J21" s="68">
        <f>F21*19</f>
        <v>152</v>
      </c>
      <c r="K21" s="68">
        <f>I21-J21</f>
        <v>248</v>
      </c>
      <c r="L21" s="68"/>
      <c r="M21" s="68"/>
      <c r="N21" s="68">
        <f>(F21*50) - I21</f>
        <v>0</v>
      </c>
      <c r="O21" s="3"/>
      <c r="P21" s="68"/>
      <c r="W21" s="3"/>
      <c r="X21" s="3"/>
      <c r="Z21" s="3"/>
    </row>
    <row r="22" spans="1:26" ht="18.75">
      <c r="A22" s="2">
        <v>21</v>
      </c>
      <c r="B22" s="2">
        <v>10005332</v>
      </c>
      <c r="C22" s="2" t="s">
        <v>86</v>
      </c>
      <c r="D22" s="2" t="s">
        <v>83</v>
      </c>
      <c r="E22" s="3" t="s">
        <v>114</v>
      </c>
      <c r="F22" s="3">
        <v>4</v>
      </c>
      <c r="G22" s="3">
        <v>233</v>
      </c>
      <c r="H22" s="3">
        <f t="shared" si="0"/>
        <v>932</v>
      </c>
      <c r="I22" s="3" t="s">
        <v>115</v>
      </c>
      <c r="J22" s="68">
        <f>F22*19</f>
        <v>76</v>
      </c>
      <c r="K22" s="68" t="e">
        <f>I22-J22</f>
        <v>#VALUE!</v>
      </c>
      <c r="L22" s="68"/>
      <c r="M22" s="68"/>
      <c r="N22" s="68"/>
      <c r="O22" s="3"/>
      <c r="P22" s="68"/>
      <c r="W22" s="3"/>
      <c r="X22" s="3"/>
      <c r="Z22" s="3"/>
    </row>
    <row r="23" spans="1:26" ht="36">
      <c r="A23" s="2">
        <v>22</v>
      </c>
      <c r="B23" s="2">
        <v>10005333</v>
      </c>
      <c r="C23" s="2" t="s">
        <v>86</v>
      </c>
      <c r="D23" s="2"/>
      <c r="E23" s="5" t="s">
        <v>116</v>
      </c>
      <c r="F23" s="3">
        <v>4</v>
      </c>
      <c r="G23" s="3">
        <v>233</v>
      </c>
      <c r="H23" s="3">
        <f t="shared" si="0"/>
        <v>932</v>
      </c>
      <c r="I23" s="3" t="s">
        <v>115</v>
      </c>
      <c r="J23" s="68">
        <f>F23*19</f>
        <v>76</v>
      </c>
      <c r="K23" s="68" t="e">
        <f>I23-J23</f>
        <v>#VALUE!</v>
      </c>
      <c r="L23" s="68"/>
      <c r="M23" s="68"/>
      <c r="N23" s="68"/>
      <c r="O23" s="3"/>
      <c r="P23" s="68"/>
      <c r="W23" s="3"/>
      <c r="X23" s="3"/>
      <c r="Z23" s="3"/>
    </row>
    <row r="24" spans="1:26" ht="36">
      <c r="A24" s="2">
        <v>29</v>
      </c>
      <c r="B24" s="12">
        <v>10003869</v>
      </c>
      <c r="C24" s="4" t="s">
        <v>117</v>
      </c>
      <c r="D24" s="4" t="s">
        <v>83</v>
      </c>
      <c r="E24" s="3" t="s">
        <v>118</v>
      </c>
      <c r="F24" s="6">
        <v>4</v>
      </c>
      <c r="G24" s="3">
        <v>233</v>
      </c>
      <c r="H24" s="3">
        <f>G24*F24</f>
        <v>932</v>
      </c>
      <c r="I24" s="3" t="s">
        <v>115</v>
      </c>
      <c r="J24" s="68">
        <f>F24*19</f>
        <v>76</v>
      </c>
      <c r="K24" s="68" t="e">
        <f>I24-J24</f>
        <v>#VALUE!</v>
      </c>
      <c r="L24" s="68"/>
      <c r="M24" s="68"/>
      <c r="N24" s="68"/>
      <c r="O24" s="3"/>
      <c r="P24" s="68"/>
      <c r="W24" s="3"/>
      <c r="X24" s="3"/>
      <c r="Z24" s="3"/>
    </row>
    <row r="25" spans="1:26" ht="36">
      <c r="A25" s="2">
        <v>30</v>
      </c>
      <c r="B25" s="2">
        <v>10003043</v>
      </c>
      <c r="C25" s="4" t="s">
        <v>117</v>
      </c>
      <c r="D25" s="4" t="s">
        <v>83</v>
      </c>
      <c r="E25" s="3" t="s">
        <v>119</v>
      </c>
      <c r="F25" s="3">
        <v>4</v>
      </c>
      <c r="G25" s="3">
        <v>233</v>
      </c>
      <c r="H25" s="3">
        <f>G25*F25</f>
        <v>932</v>
      </c>
      <c r="I25" s="3" t="s">
        <v>115</v>
      </c>
      <c r="J25" s="68">
        <f>F25*19</f>
        <v>76</v>
      </c>
      <c r="K25" s="68" t="e">
        <f>I25-J25</f>
        <v>#VALUE!</v>
      </c>
      <c r="L25" s="68"/>
      <c r="M25" s="68"/>
      <c r="N25" s="68"/>
      <c r="O25" s="3"/>
      <c r="P25" s="68"/>
      <c r="W25" s="3"/>
      <c r="X25" s="3"/>
      <c r="Z25" s="3"/>
    </row>
    <row r="26" spans="1:26" ht="36">
      <c r="A26" s="2">
        <v>31</v>
      </c>
      <c r="B26" s="2">
        <v>10000568</v>
      </c>
      <c r="C26" s="4" t="s">
        <v>117</v>
      </c>
      <c r="D26" s="4" t="s">
        <v>83</v>
      </c>
      <c r="E26" s="3" t="s">
        <v>120</v>
      </c>
      <c r="F26" s="3">
        <v>4</v>
      </c>
      <c r="G26" s="3">
        <v>233</v>
      </c>
      <c r="H26" s="3">
        <f>G26*F26</f>
        <v>932</v>
      </c>
      <c r="I26" s="3" t="s">
        <v>115</v>
      </c>
      <c r="J26" s="68">
        <f>F26*19</f>
        <v>76</v>
      </c>
      <c r="K26" s="68" t="e">
        <f>I26-J26</f>
        <v>#VALUE!</v>
      </c>
      <c r="L26" s="68"/>
      <c r="M26" s="68"/>
      <c r="N26" s="68"/>
      <c r="O26" s="3"/>
      <c r="P26" s="68"/>
      <c r="W26" s="3"/>
      <c r="X26" s="3"/>
      <c r="Z26" s="3"/>
    </row>
    <row r="27" spans="1:26" ht="36">
      <c r="A27" s="2">
        <v>32</v>
      </c>
      <c r="B27" s="2">
        <v>10001206</v>
      </c>
      <c r="C27" s="4" t="s">
        <v>117</v>
      </c>
      <c r="D27" s="4" t="s">
        <v>83</v>
      </c>
      <c r="E27" s="3" t="s">
        <v>121</v>
      </c>
      <c r="F27" s="3">
        <v>4</v>
      </c>
      <c r="G27" s="3">
        <v>233</v>
      </c>
      <c r="H27" s="3">
        <f>G27*F27</f>
        <v>932</v>
      </c>
      <c r="I27" s="3" t="s">
        <v>115</v>
      </c>
      <c r="J27" s="68">
        <f>F27*19</f>
        <v>76</v>
      </c>
      <c r="K27" s="68" t="e">
        <f>I27-J27</f>
        <v>#VALUE!</v>
      </c>
      <c r="L27" s="68"/>
      <c r="M27" s="68"/>
      <c r="N27" s="68"/>
      <c r="O27" s="3"/>
      <c r="P27" s="68"/>
      <c r="W27" s="3"/>
      <c r="X27" s="3"/>
      <c r="Z27" s="3"/>
    </row>
    <row r="28" spans="1:26" s="26" customFormat="1" ht="36">
      <c r="A28" s="21">
        <v>33</v>
      </c>
      <c r="B28" s="57" t="s">
        <v>122</v>
      </c>
      <c r="C28" s="21" t="s">
        <v>8</v>
      </c>
      <c r="D28" s="21" t="s">
        <v>9</v>
      </c>
      <c r="E28" s="25" t="s">
        <v>10</v>
      </c>
      <c r="F28" s="25">
        <v>1</v>
      </c>
      <c r="G28" s="25">
        <v>233</v>
      </c>
      <c r="H28" s="25">
        <f t="shared" si="0"/>
        <v>233</v>
      </c>
      <c r="I28" s="25"/>
      <c r="J28" s="71">
        <f>F28*19</f>
        <v>19</v>
      </c>
      <c r="K28" s="71">
        <f>I28-J28</f>
        <v>-19</v>
      </c>
      <c r="L28" s="71"/>
      <c r="M28" s="71" t="s">
        <v>123</v>
      </c>
      <c r="N28" s="71"/>
      <c r="O28" s="25"/>
      <c r="P28" s="71"/>
      <c r="W28" s="25"/>
      <c r="X28" s="25"/>
      <c r="Z28" s="25"/>
    </row>
    <row r="29" spans="1:26" s="63" customFormat="1" ht="18.75">
      <c r="A29" s="60">
        <v>34</v>
      </c>
      <c r="B29" s="61" t="s">
        <v>11</v>
      </c>
      <c r="C29" s="60" t="s">
        <v>8</v>
      </c>
      <c r="D29" s="60" t="s">
        <v>9</v>
      </c>
      <c r="E29" s="62" t="s">
        <v>12</v>
      </c>
      <c r="F29" s="62">
        <v>4</v>
      </c>
      <c r="G29" s="62">
        <v>233</v>
      </c>
      <c r="H29" s="62">
        <f t="shared" si="0"/>
        <v>932</v>
      </c>
      <c r="I29" s="62">
        <v>500</v>
      </c>
      <c r="J29" s="72">
        <f>F29*19</f>
        <v>76</v>
      </c>
      <c r="K29" s="72">
        <f>I29-J29</f>
        <v>424</v>
      </c>
      <c r="L29" s="72"/>
      <c r="M29" s="72" t="s">
        <v>124</v>
      </c>
      <c r="N29" s="72">
        <f>(F29*50) - I29</f>
        <v>-300</v>
      </c>
      <c r="O29" s="62"/>
      <c r="P29" s="72"/>
      <c r="W29" s="62"/>
      <c r="X29" s="62"/>
      <c r="Z29" s="62"/>
    </row>
    <row r="30" spans="1:26" ht="18.75">
      <c r="A30" s="21">
        <v>35</v>
      </c>
      <c r="B30" s="64" t="s">
        <v>13</v>
      </c>
      <c r="C30" s="21" t="s">
        <v>8</v>
      </c>
      <c r="D30" s="21" t="s">
        <v>9</v>
      </c>
      <c r="E30" s="25" t="s">
        <v>14</v>
      </c>
      <c r="F30" s="25">
        <v>4</v>
      </c>
      <c r="G30" s="25">
        <v>233</v>
      </c>
      <c r="H30" s="25">
        <f t="shared" si="0"/>
        <v>932</v>
      </c>
      <c r="I30" s="25"/>
      <c r="J30" s="71">
        <f>F30*19</f>
        <v>76</v>
      </c>
      <c r="K30" s="71">
        <f>I30-J30</f>
        <v>-76</v>
      </c>
      <c r="L30" s="71"/>
      <c r="M30" s="71" t="s">
        <v>125</v>
      </c>
      <c r="N30" s="71"/>
      <c r="O30" s="25"/>
      <c r="P30" s="71"/>
      <c r="W30" s="25"/>
      <c r="X30" s="25"/>
      <c r="Z30" s="25"/>
    </row>
    <row r="31" spans="1:26" ht="18.75">
      <c r="A31" s="2">
        <v>36</v>
      </c>
      <c r="B31" s="7" t="s">
        <v>15</v>
      </c>
      <c r="C31" s="2" t="s">
        <v>16</v>
      </c>
      <c r="D31" s="18" t="s">
        <v>9</v>
      </c>
      <c r="E31" s="3" t="s">
        <v>17</v>
      </c>
      <c r="F31" s="3">
        <v>0.3</v>
      </c>
      <c r="G31" s="3">
        <v>233</v>
      </c>
      <c r="H31" s="3">
        <f t="shared" si="0"/>
        <v>69.899999999999991</v>
      </c>
      <c r="I31" s="3"/>
      <c r="J31" s="68">
        <f>F31*19</f>
        <v>5.7</v>
      </c>
      <c r="K31" s="68">
        <f>I31-J31</f>
        <v>-5.7</v>
      </c>
      <c r="L31" s="68"/>
      <c r="M31" s="68"/>
      <c r="N31" s="68"/>
      <c r="O31" s="3"/>
      <c r="P31" s="68"/>
      <c r="W31" s="3"/>
      <c r="X31" s="3"/>
      <c r="Z31" s="3"/>
    </row>
    <row r="32" spans="1:26" ht="18.75">
      <c r="A32" s="2">
        <v>37</v>
      </c>
      <c r="B32" s="2" t="s">
        <v>19</v>
      </c>
      <c r="C32" s="2" t="s">
        <v>16</v>
      </c>
      <c r="D32" s="2" t="s">
        <v>9</v>
      </c>
      <c r="E32" s="3" t="s">
        <v>20</v>
      </c>
      <c r="F32" s="3">
        <f>50/1000</f>
        <v>0.05</v>
      </c>
      <c r="G32" s="3">
        <v>233</v>
      </c>
      <c r="H32" s="3">
        <f t="shared" si="0"/>
        <v>11.65</v>
      </c>
      <c r="I32" s="3">
        <v>1000</v>
      </c>
      <c r="J32" s="68">
        <f>F32*19</f>
        <v>0.95000000000000007</v>
      </c>
      <c r="K32" s="68">
        <f>I32-J32</f>
        <v>999.05</v>
      </c>
      <c r="L32" s="68"/>
      <c r="M32" s="3" t="s">
        <v>126</v>
      </c>
      <c r="N32" s="68">
        <f>(F32*50) - I32</f>
        <v>-997.5</v>
      </c>
      <c r="O32" s="3"/>
      <c r="P32" s="68"/>
      <c r="W32" s="3"/>
      <c r="X32" s="3"/>
    </row>
    <row r="33" spans="1:26" ht="18.75">
      <c r="A33" s="2">
        <v>38</v>
      </c>
      <c r="B33" s="2" t="s">
        <v>21</v>
      </c>
      <c r="C33" s="2" t="s">
        <v>16</v>
      </c>
      <c r="D33" s="2" t="s">
        <v>22</v>
      </c>
      <c r="E33" s="3" t="s">
        <v>23</v>
      </c>
      <c r="F33" s="3">
        <v>0.2</v>
      </c>
      <c r="G33" s="3">
        <v>233</v>
      </c>
      <c r="H33" s="3">
        <f t="shared" si="0"/>
        <v>46.6</v>
      </c>
      <c r="I33" s="3"/>
      <c r="J33" s="68">
        <f>F33*19</f>
        <v>3.8000000000000003</v>
      </c>
      <c r="K33" s="68">
        <f>I33-J33</f>
        <v>-3.8000000000000003</v>
      </c>
      <c r="L33" s="68"/>
      <c r="M33" s="68"/>
      <c r="N33" s="68"/>
      <c r="O33" s="3"/>
      <c r="P33" s="68"/>
      <c r="W33" s="3"/>
      <c r="X33" s="3"/>
      <c r="Z33" s="3"/>
    </row>
    <row r="34" spans="1:26" ht="18.75">
      <c r="A34" s="2">
        <v>39</v>
      </c>
      <c r="B34" s="2" t="s">
        <v>24</v>
      </c>
      <c r="C34" s="2" t="s">
        <v>16</v>
      </c>
      <c r="D34" s="2" t="s">
        <v>25</v>
      </c>
      <c r="E34" s="3" t="s">
        <v>26</v>
      </c>
      <c r="F34" s="3">
        <v>0.2</v>
      </c>
      <c r="G34" s="3">
        <v>233</v>
      </c>
      <c r="H34" s="3">
        <f t="shared" si="0"/>
        <v>46.6</v>
      </c>
      <c r="I34" s="3"/>
      <c r="J34" s="68">
        <f>F34*19</f>
        <v>3.8000000000000003</v>
      </c>
      <c r="K34" s="68">
        <f>I34-J34</f>
        <v>-3.8000000000000003</v>
      </c>
      <c r="L34" s="68"/>
      <c r="M34" s="68"/>
      <c r="N34" s="68"/>
      <c r="O34" s="3"/>
      <c r="P34" s="68"/>
      <c r="W34" s="3"/>
      <c r="X34" s="3"/>
      <c r="Z34" s="3"/>
    </row>
    <row r="35" spans="1:26" ht="18.75">
      <c r="A35" s="38">
        <v>40</v>
      </c>
      <c r="B35" s="38" t="s">
        <v>30</v>
      </c>
      <c r="C35" s="38" t="s">
        <v>16</v>
      </c>
      <c r="D35" s="38" t="s">
        <v>9</v>
      </c>
      <c r="E35" s="39" t="s">
        <v>31</v>
      </c>
      <c r="F35" s="39">
        <v>0.5</v>
      </c>
      <c r="G35" s="39">
        <v>233</v>
      </c>
      <c r="H35" s="39">
        <f t="shared" si="0"/>
        <v>116.5</v>
      </c>
      <c r="I35" s="39"/>
      <c r="J35" s="68">
        <f>F35*19</f>
        <v>9.5</v>
      </c>
      <c r="K35" s="68">
        <f>I35-J35</f>
        <v>-9.5</v>
      </c>
      <c r="L35" s="68"/>
      <c r="M35" s="68"/>
      <c r="N35" s="68">
        <v>20</v>
      </c>
      <c r="O35" s="39"/>
      <c r="P35" s="68"/>
      <c r="W35" s="39"/>
      <c r="X35" s="39"/>
      <c r="Z35" s="39"/>
    </row>
    <row r="36" spans="1:26" ht="18.600000000000001" customHeight="1">
      <c r="A36" s="2">
        <v>41</v>
      </c>
      <c r="B36" s="2"/>
      <c r="C36" s="2"/>
      <c r="D36" s="2"/>
      <c r="E36" s="3"/>
      <c r="F36" s="3"/>
      <c r="G36" s="3">
        <v>233</v>
      </c>
      <c r="H36" s="3">
        <f t="shared" si="0"/>
        <v>0</v>
      </c>
      <c r="I36" s="3"/>
      <c r="J36" s="68">
        <f>F36*19</f>
        <v>0</v>
      </c>
      <c r="K36" s="68">
        <f>I36-J36</f>
        <v>0</v>
      </c>
      <c r="L36" s="68"/>
      <c r="M36" s="68"/>
      <c r="N36" s="68"/>
      <c r="O36" s="3"/>
      <c r="P36" s="73"/>
      <c r="W36" s="3"/>
      <c r="X36" s="3"/>
      <c r="Z36" s="3"/>
    </row>
    <row r="37" spans="1:26" ht="18.75">
      <c r="A37" s="38">
        <v>42</v>
      </c>
      <c r="B37" s="38">
        <v>85263716</v>
      </c>
      <c r="C37" s="38" t="s">
        <v>33</v>
      </c>
      <c r="D37" s="38" t="s">
        <v>127</v>
      </c>
      <c r="E37" s="39" t="s">
        <v>128</v>
      </c>
      <c r="F37" s="39">
        <v>4</v>
      </c>
      <c r="G37" s="39">
        <v>233</v>
      </c>
      <c r="H37" s="39">
        <f>G37*F37</f>
        <v>932</v>
      </c>
      <c r="I37" s="39">
        <v>80</v>
      </c>
      <c r="J37" s="68">
        <f>F37*19</f>
        <v>76</v>
      </c>
      <c r="K37" s="68">
        <f>I37-J37</f>
        <v>4</v>
      </c>
      <c r="L37" s="68"/>
      <c r="M37" s="68"/>
      <c r="N37" s="68">
        <f>(F37*50) - I37</f>
        <v>120</v>
      </c>
      <c r="O37" s="39"/>
      <c r="P37" s="68" t="s">
        <v>129</v>
      </c>
      <c r="W37" s="39"/>
      <c r="X37" s="39"/>
      <c r="Z37" s="39"/>
    </row>
    <row r="38" spans="1:26" ht="18.75">
      <c r="A38" s="2">
        <v>43</v>
      </c>
      <c r="B38" s="2">
        <v>85263715</v>
      </c>
      <c r="C38" s="2" t="s">
        <v>33</v>
      </c>
      <c r="D38" s="2" t="s">
        <v>127</v>
      </c>
      <c r="E38" s="3" t="s">
        <v>130</v>
      </c>
      <c r="F38" s="3">
        <v>2</v>
      </c>
      <c r="G38" s="3">
        <v>233</v>
      </c>
      <c r="H38" s="3">
        <f t="shared" si="0"/>
        <v>466</v>
      </c>
      <c r="I38" s="3">
        <v>140</v>
      </c>
      <c r="J38" s="68">
        <f>F38*19</f>
        <v>38</v>
      </c>
      <c r="K38" s="68">
        <f>I38-J38</f>
        <v>102</v>
      </c>
      <c r="L38" s="68"/>
      <c r="M38" s="68"/>
      <c r="N38" s="68">
        <f>(F38*50) - I38</f>
        <v>-40</v>
      </c>
      <c r="O38" s="3"/>
      <c r="P38" s="68"/>
      <c r="W38" s="3"/>
      <c r="X38" s="3"/>
      <c r="Z38" s="3"/>
    </row>
    <row r="39" spans="1:26" ht="18.75">
      <c r="A39" s="2">
        <v>44</v>
      </c>
      <c r="B39" s="2" t="s">
        <v>131</v>
      </c>
      <c r="C39" s="2" t="s">
        <v>33</v>
      </c>
      <c r="D39" s="2" t="s">
        <v>127</v>
      </c>
      <c r="E39" s="3" t="s">
        <v>132</v>
      </c>
      <c r="F39" s="3">
        <v>1</v>
      </c>
      <c r="G39" s="3">
        <v>233</v>
      </c>
      <c r="H39" s="3">
        <f t="shared" si="0"/>
        <v>233</v>
      </c>
      <c r="I39" s="3">
        <v>235</v>
      </c>
      <c r="J39" s="68">
        <f>F39*19</f>
        <v>19</v>
      </c>
      <c r="K39" s="68">
        <f>I39-J39</f>
        <v>216</v>
      </c>
      <c r="L39" s="68">
        <v>216</v>
      </c>
      <c r="M39" s="68" t="s">
        <v>88</v>
      </c>
      <c r="N39" s="68">
        <f>(F39*50) - I39</f>
        <v>-185</v>
      </c>
      <c r="O39" s="3"/>
      <c r="P39" s="68"/>
      <c r="W39" s="3"/>
      <c r="X39" s="3"/>
      <c r="Z39" s="3"/>
    </row>
    <row r="40" spans="1:26" ht="18.75">
      <c r="A40" s="2">
        <v>45</v>
      </c>
      <c r="B40" s="2" t="s">
        <v>133</v>
      </c>
      <c r="C40" s="2" t="s">
        <v>33</v>
      </c>
      <c r="D40" s="2" t="s">
        <v>127</v>
      </c>
      <c r="E40" s="3" t="s">
        <v>134</v>
      </c>
      <c r="F40" s="3">
        <v>1</v>
      </c>
      <c r="G40" s="3">
        <v>233</v>
      </c>
      <c r="H40" s="3">
        <f t="shared" si="0"/>
        <v>233</v>
      </c>
      <c r="I40" s="3">
        <v>235</v>
      </c>
      <c r="J40" s="68">
        <f>F40*19</f>
        <v>19</v>
      </c>
      <c r="K40" s="68">
        <f>I40-J40</f>
        <v>216</v>
      </c>
      <c r="L40" s="68"/>
      <c r="M40" s="68"/>
      <c r="N40" s="68">
        <f>(F40*50) - I40</f>
        <v>-185</v>
      </c>
      <c r="O40" s="3"/>
      <c r="P40" s="68"/>
      <c r="W40" s="3"/>
      <c r="X40" s="3"/>
      <c r="Z40" s="3"/>
    </row>
    <row r="41" spans="1:26" ht="15.75" customHeight="1">
      <c r="A41" s="38">
        <v>46</v>
      </c>
      <c r="B41" s="38" t="s">
        <v>135</v>
      </c>
      <c r="C41" s="38" t="s">
        <v>33</v>
      </c>
      <c r="D41" s="38" t="s">
        <v>55</v>
      </c>
      <c r="E41" s="39" t="s">
        <v>136</v>
      </c>
      <c r="F41" s="39">
        <v>1</v>
      </c>
      <c r="G41" s="39">
        <v>233</v>
      </c>
      <c r="H41" s="39">
        <f t="shared" si="0"/>
        <v>233</v>
      </c>
      <c r="I41" s="39">
        <v>39</v>
      </c>
      <c r="J41" s="68">
        <f>F41*19</f>
        <v>19</v>
      </c>
      <c r="K41" s="68">
        <f>I41-J41</f>
        <v>20</v>
      </c>
      <c r="L41" s="68"/>
      <c r="M41" s="68"/>
      <c r="N41" s="68">
        <f>(F41*50) - I41</f>
        <v>11</v>
      </c>
      <c r="O41" s="39"/>
      <c r="P41" s="68"/>
      <c r="W41" s="39"/>
      <c r="X41" s="39"/>
      <c r="Z41" s="39"/>
    </row>
    <row r="42" spans="1:26" ht="15.75" customHeight="1">
      <c r="A42" s="38">
        <v>47</v>
      </c>
      <c r="B42" s="38" t="s">
        <v>32</v>
      </c>
      <c r="C42" s="38" t="s">
        <v>33</v>
      </c>
      <c r="D42" s="38" t="s">
        <v>34</v>
      </c>
      <c r="E42" s="39" t="s">
        <v>35</v>
      </c>
      <c r="F42" s="39">
        <v>1</v>
      </c>
      <c r="G42" s="39">
        <v>233</v>
      </c>
      <c r="H42" s="39">
        <f t="shared" si="0"/>
        <v>233</v>
      </c>
      <c r="I42" s="39"/>
      <c r="J42" s="68">
        <f>F42*19</f>
        <v>19</v>
      </c>
      <c r="K42" s="68">
        <f>I42-J42</f>
        <v>-19</v>
      </c>
      <c r="L42" s="68"/>
      <c r="M42" s="68"/>
      <c r="N42" s="68">
        <v>10</v>
      </c>
      <c r="O42" s="39"/>
      <c r="P42" s="68" t="s">
        <v>137</v>
      </c>
      <c r="W42" s="39"/>
      <c r="X42" s="39"/>
      <c r="Z42" s="39"/>
    </row>
    <row r="43" spans="1:26" ht="18.75">
      <c r="A43" s="38">
        <v>49</v>
      </c>
      <c r="B43" s="38" t="s">
        <v>36</v>
      </c>
      <c r="C43" s="38" t="s">
        <v>33</v>
      </c>
      <c r="D43" s="38" t="s">
        <v>37</v>
      </c>
      <c r="E43" s="39" t="s">
        <v>138</v>
      </c>
      <c r="F43" s="39">
        <v>2</v>
      </c>
      <c r="G43" s="39">
        <v>233</v>
      </c>
      <c r="H43" s="39">
        <f t="shared" si="0"/>
        <v>466</v>
      </c>
      <c r="I43" s="39">
        <v>72</v>
      </c>
      <c r="J43" s="68">
        <f>F43*19</f>
        <v>38</v>
      </c>
      <c r="K43" s="68">
        <f>I43-J43</f>
        <v>34</v>
      </c>
      <c r="L43" s="68"/>
      <c r="M43" s="68"/>
      <c r="N43" s="68">
        <f>(F43*50) - I43</f>
        <v>28</v>
      </c>
      <c r="O43" s="39"/>
      <c r="P43" s="68" t="s">
        <v>139</v>
      </c>
      <c r="W43" s="39"/>
      <c r="X43" s="39"/>
      <c r="Z43" s="39"/>
    </row>
    <row r="44" spans="1:26" ht="18.75">
      <c r="A44" s="2">
        <v>50</v>
      </c>
      <c r="B44" s="2" t="s">
        <v>39</v>
      </c>
      <c r="C44" s="2" t="s">
        <v>33</v>
      </c>
      <c r="D44" s="2" t="s">
        <v>40</v>
      </c>
      <c r="E44" s="3" t="s">
        <v>41</v>
      </c>
      <c r="F44" s="3">
        <v>16</v>
      </c>
      <c r="G44" s="3">
        <v>233</v>
      </c>
      <c r="H44" s="3">
        <f t="shared" si="0"/>
        <v>3728</v>
      </c>
      <c r="I44" s="3"/>
      <c r="J44" s="68">
        <f>F44*19</f>
        <v>304</v>
      </c>
      <c r="K44" s="68">
        <f>I44-J44</f>
        <v>-304</v>
      </c>
      <c r="L44" s="68"/>
      <c r="M44" s="68"/>
      <c r="N44" s="68"/>
      <c r="O44" s="3"/>
      <c r="P44" s="68"/>
      <c r="W44" s="3"/>
      <c r="X44" s="3"/>
      <c r="Z44" s="3"/>
    </row>
    <row r="45" spans="1:26" ht="18.75">
      <c r="A45" s="38">
        <v>51</v>
      </c>
      <c r="B45" s="38">
        <v>3022276</v>
      </c>
      <c r="C45" s="38" t="s">
        <v>33</v>
      </c>
      <c r="D45" s="38" t="s">
        <v>9</v>
      </c>
      <c r="E45" s="39" t="s">
        <v>42</v>
      </c>
      <c r="F45" s="39">
        <v>2</v>
      </c>
      <c r="G45" s="39">
        <v>233</v>
      </c>
      <c r="H45" s="39">
        <f t="shared" si="0"/>
        <v>466</v>
      </c>
      <c r="I45" s="39"/>
      <c r="J45" s="68">
        <f>F45*19</f>
        <v>38</v>
      </c>
      <c r="K45" s="68">
        <f>I45-J45</f>
        <v>-38</v>
      </c>
      <c r="L45" s="68">
        <v>12</v>
      </c>
      <c r="M45" s="68"/>
      <c r="N45" s="68">
        <v>200</v>
      </c>
      <c r="O45" s="39"/>
      <c r="P45" s="68"/>
      <c r="W45" s="39"/>
      <c r="X45" s="39"/>
      <c r="Z45" s="39"/>
    </row>
    <row r="46" spans="1:26" ht="15.75" customHeight="1">
      <c r="A46" s="2">
        <v>52</v>
      </c>
      <c r="B46" s="2" t="s">
        <v>43</v>
      </c>
      <c r="C46" s="2" t="s">
        <v>33</v>
      </c>
      <c r="D46" s="2" t="s">
        <v>44</v>
      </c>
      <c r="E46" s="3" t="s">
        <v>45</v>
      </c>
      <c r="F46" s="3">
        <v>1</v>
      </c>
      <c r="G46" s="3">
        <v>233</v>
      </c>
      <c r="H46" s="3">
        <f t="shared" si="0"/>
        <v>233</v>
      </c>
      <c r="I46" s="3">
        <v>233</v>
      </c>
      <c r="J46" s="68">
        <f>F46*19</f>
        <v>19</v>
      </c>
      <c r="K46" s="68">
        <f>I46-J46</f>
        <v>214</v>
      </c>
      <c r="L46" s="68"/>
      <c r="M46" s="68"/>
      <c r="N46" s="68"/>
      <c r="O46" s="3"/>
      <c r="P46" s="68"/>
      <c r="W46" s="3"/>
      <c r="X46" s="3"/>
      <c r="Z46" s="3"/>
    </row>
    <row r="47" spans="1:26" ht="15.75" customHeight="1">
      <c r="A47" s="2">
        <v>53</v>
      </c>
      <c r="B47" s="2" t="s">
        <v>140</v>
      </c>
      <c r="C47" s="2" t="s">
        <v>33</v>
      </c>
      <c r="D47" s="2" t="s">
        <v>47</v>
      </c>
      <c r="E47" s="3" t="s">
        <v>141</v>
      </c>
      <c r="F47" s="3">
        <v>1</v>
      </c>
      <c r="G47" s="3">
        <v>233</v>
      </c>
      <c r="H47" s="3">
        <f t="shared" si="0"/>
        <v>233</v>
      </c>
      <c r="I47" s="3">
        <v>235</v>
      </c>
      <c r="J47" s="68">
        <f>F47*19</f>
        <v>19</v>
      </c>
      <c r="K47" s="68">
        <f>I47-J47</f>
        <v>216</v>
      </c>
      <c r="L47" s="68"/>
      <c r="M47" s="68"/>
      <c r="N47" s="68">
        <f>(F47*50) - I47</f>
        <v>-185</v>
      </c>
      <c r="O47" s="3"/>
      <c r="P47" s="68" t="s">
        <v>142</v>
      </c>
      <c r="W47" s="3"/>
      <c r="X47" s="3"/>
      <c r="Z47" s="3"/>
    </row>
    <row r="48" spans="1:26" ht="18.75">
      <c r="A48" s="2">
        <v>54</v>
      </c>
      <c r="B48" s="2" t="s">
        <v>49</v>
      </c>
      <c r="C48" s="2" t="s">
        <v>33</v>
      </c>
      <c r="D48" s="2" t="s">
        <v>9</v>
      </c>
      <c r="E48" s="3" t="s">
        <v>50</v>
      </c>
      <c r="F48" s="3">
        <v>6</v>
      </c>
      <c r="G48" s="3">
        <v>233</v>
      </c>
      <c r="H48" s="3">
        <f t="shared" si="0"/>
        <v>1398</v>
      </c>
      <c r="I48" s="3">
        <v>500</v>
      </c>
      <c r="J48" s="68">
        <f>F48*19</f>
        <v>114</v>
      </c>
      <c r="K48" s="68">
        <f>I48-J48</f>
        <v>386</v>
      </c>
      <c r="L48" s="68"/>
      <c r="M48" s="68"/>
      <c r="N48" s="68">
        <f>(F48*50) - I48</f>
        <v>-200</v>
      </c>
      <c r="O48" s="3"/>
      <c r="P48" s="68"/>
      <c r="W48" s="3"/>
      <c r="X48" s="3"/>
      <c r="Z48" s="3"/>
    </row>
    <row r="49" spans="1:26" ht="18.75">
      <c r="A49" s="38">
        <v>55</v>
      </c>
      <c r="B49" s="38">
        <v>190750003</v>
      </c>
      <c r="C49" s="38" t="s">
        <v>33</v>
      </c>
      <c r="D49" s="38" t="s">
        <v>9</v>
      </c>
      <c r="E49" s="39" t="s">
        <v>143</v>
      </c>
      <c r="F49" s="39">
        <v>4</v>
      </c>
      <c r="G49" s="39">
        <v>233</v>
      </c>
      <c r="H49" s="39">
        <f t="shared" si="0"/>
        <v>932</v>
      </c>
      <c r="I49" s="39">
        <v>100</v>
      </c>
      <c r="J49" s="68">
        <f>F49*19</f>
        <v>76</v>
      </c>
      <c r="K49" s="68">
        <f>I49-J49</f>
        <v>24</v>
      </c>
      <c r="L49" s="68"/>
      <c r="M49" s="68"/>
      <c r="N49" s="68">
        <f>(F49*50) - I49</f>
        <v>100</v>
      </c>
      <c r="O49" s="39"/>
      <c r="P49" s="68"/>
      <c r="W49" s="39"/>
      <c r="X49" s="39"/>
      <c r="Z49" s="39"/>
    </row>
    <row r="50" spans="1:26" ht="18.75">
      <c r="A50" s="2">
        <v>56</v>
      </c>
      <c r="B50" s="7" t="s">
        <v>52</v>
      </c>
      <c r="C50" s="2" t="s">
        <v>33</v>
      </c>
      <c r="D50" s="2" t="s">
        <v>9</v>
      </c>
      <c r="E50" s="3" t="s">
        <v>53</v>
      </c>
      <c r="F50" s="3">
        <v>0.5</v>
      </c>
      <c r="G50" s="3">
        <v>233</v>
      </c>
      <c r="H50" s="3">
        <f t="shared" si="0"/>
        <v>116.5</v>
      </c>
      <c r="I50" s="3">
        <v>1</v>
      </c>
      <c r="J50" s="68">
        <f>F50*19</f>
        <v>9.5</v>
      </c>
      <c r="K50" s="68">
        <f>I50-J50</f>
        <v>-8.5</v>
      </c>
      <c r="L50" s="68"/>
      <c r="M50" s="3" t="s">
        <v>144</v>
      </c>
      <c r="N50" s="68">
        <f>(F50*50) - I50</f>
        <v>24</v>
      </c>
      <c r="O50" s="3"/>
      <c r="P50" s="68"/>
      <c r="W50" s="3"/>
      <c r="X50" s="3"/>
    </row>
    <row r="51" spans="1:26" ht="18.75">
      <c r="A51" s="2">
        <v>57</v>
      </c>
      <c r="B51" s="2" t="s">
        <v>54</v>
      </c>
      <c r="C51" s="2" t="s">
        <v>33</v>
      </c>
      <c r="D51" s="2" t="s">
        <v>55</v>
      </c>
      <c r="E51" s="3" t="s">
        <v>145</v>
      </c>
      <c r="F51" s="3">
        <v>1</v>
      </c>
      <c r="G51" s="3">
        <v>233</v>
      </c>
      <c r="H51" s="3">
        <f t="shared" si="0"/>
        <v>233</v>
      </c>
      <c r="I51" s="3"/>
      <c r="J51" s="68">
        <f>F51*19</f>
        <v>19</v>
      </c>
      <c r="K51" s="68">
        <f>I51-J51</f>
        <v>-19</v>
      </c>
      <c r="L51" s="68"/>
      <c r="M51" s="68"/>
      <c r="N51" s="68"/>
      <c r="O51" s="3"/>
      <c r="P51" s="68"/>
      <c r="W51" s="3"/>
      <c r="X51" s="3"/>
      <c r="Z51" s="3"/>
    </row>
    <row r="52" spans="1:26" ht="18.75">
      <c r="A52" s="2">
        <v>58</v>
      </c>
      <c r="B52" s="2" t="s">
        <v>57</v>
      </c>
      <c r="C52" s="2" t="s">
        <v>16</v>
      </c>
      <c r="D52" s="2" t="s">
        <v>9</v>
      </c>
      <c r="E52" s="3" t="s">
        <v>58</v>
      </c>
      <c r="F52" s="3">
        <v>4</v>
      </c>
      <c r="G52" s="3">
        <v>233</v>
      </c>
      <c r="H52" s="3">
        <f t="shared" si="0"/>
        <v>932</v>
      </c>
      <c r="I52" s="74"/>
      <c r="J52" s="68">
        <f>F52*19</f>
        <v>76</v>
      </c>
      <c r="K52" s="68">
        <f>I52-J52</f>
        <v>-76</v>
      </c>
      <c r="L52" s="68"/>
      <c r="M52" s="3" t="s">
        <v>146</v>
      </c>
      <c r="N52" s="68"/>
      <c r="O52" s="3"/>
      <c r="P52" s="68"/>
      <c r="W52" s="3"/>
      <c r="X52" s="3"/>
    </row>
    <row r="53" spans="1:26" ht="18.75">
      <c r="A53" s="2">
        <v>59</v>
      </c>
      <c r="B53" s="13" t="s">
        <v>59</v>
      </c>
      <c r="C53" s="13"/>
      <c r="D53" s="18" t="s">
        <v>9</v>
      </c>
      <c r="E53" s="14" t="s">
        <v>60</v>
      </c>
      <c r="F53" s="14">
        <v>4</v>
      </c>
      <c r="G53" s="3">
        <v>233</v>
      </c>
      <c r="H53" s="3">
        <f t="shared" si="0"/>
        <v>932</v>
      </c>
      <c r="I53" s="3">
        <v>250</v>
      </c>
      <c r="J53" s="68">
        <f>F53*19</f>
        <v>76</v>
      </c>
      <c r="K53" s="68">
        <f>I53-J53</f>
        <v>174</v>
      </c>
      <c r="L53" s="68"/>
      <c r="M53" s="3" t="s">
        <v>147</v>
      </c>
      <c r="N53" s="68">
        <f>(F53*50) - I53</f>
        <v>-50</v>
      </c>
      <c r="O53" s="3"/>
      <c r="P53" s="68"/>
      <c r="W53" s="3"/>
      <c r="X53" s="3"/>
    </row>
    <row r="54" spans="1:26" ht="18.75">
      <c r="A54" s="2">
        <v>60</v>
      </c>
      <c r="B54" s="13" t="s">
        <v>61</v>
      </c>
      <c r="C54" s="13"/>
      <c r="D54" s="18" t="s">
        <v>9</v>
      </c>
      <c r="E54" s="14" t="s">
        <v>62</v>
      </c>
      <c r="F54" s="14">
        <v>4</v>
      </c>
      <c r="G54" s="3">
        <v>233</v>
      </c>
      <c r="H54" s="3">
        <f t="shared" si="0"/>
        <v>932</v>
      </c>
      <c r="I54" s="3">
        <v>250</v>
      </c>
      <c r="J54" s="68">
        <f>F54*19</f>
        <v>76</v>
      </c>
      <c r="K54" s="68">
        <f>I54-J54</f>
        <v>174</v>
      </c>
      <c r="L54" s="68"/>
      <c r="M54" s="3" t="s">
        <v>147</v>
      </c>
      <c r="N54" s="68">
        <f>(F54*50) - I54</f>
        <v>-50</v>
      </c>
      <c r="O54" s="3"/>
      <c r="P54" s="68"/>
      <c r="W54" s="3"/>
      <c r="X54" s="3"/>
    </row>
    <row r="55" spans="1:26" ht="14.45" customHeight="1">
      <c r="A55" s="2">
        <v>61</v>
      </c>
      <c r="B55" s="13" t="s">
        <v>63</v>
      </c>
      <c r="C55" s="13"/>
      <c r="D55" s="18" t="s">
        <v>9</v>
      </c>
      <c r="E55" s="15" t="s">
        <v>64</v>
      </c>
      <c r="F55" s="14">
        <v>4</v>
      </c>
      <c r="G55" s="3">
        <v>233</v>
      </c>
      <c r="H55" s="3">
        <f t="shared" si="0"/>
        <v>932</v>
      </c>
      <c r="I55" s="3">
        <v>250</v>
      </c>
      <c r="J55" s="68">
        <f>F55*19</f>
        <v>76</v>
      </c>
      <c r="K55" s="68">
        <f>I55-J55</f>
        <v>174</v>
      </c>
      <c r="L55" s="68"/>
      <c r="M55" s="3" t="s">
        <v>147</v>
      </c>
      <c r="N55" s="68">
        <f>(F55*50) - I55</f>
        <v>-50</v>
      </c>
      <c r="O55" s="3"/>
      <c r="P55" s="68"/>
      <c r="W55" s="3"/>
      <c r="X55" s="3"/>
    </row>
    <row r="56" spans="1:26" ht="14.45" customHeight="1">
      <c r="A56" s="38">
        <v>62</v>
      </c>
      <c r="B56" s="38" t="s">
        <v>65</v>
      </c>
      <c r="C56" s="42" t="s">
        <v>66</v>
      </c>
      <c r="D56" s="43" t="s">
        <v>37</v>
      </c>
      <c r="E56" s="39" t="s">
        <v>67</v>
      </c>
      <c r="F56" s="39">
        <v>1</v>
      </c>
      <c r="G56" s="39">
        <v>233</v>
      </c>
      <c r="H56" s="39">
        <f t="shared" si="0"/>
        <v>233</v>
      </c>
      <c r="I56" s="39">
        <v>20</v>
      </c>
      <c r="J56" s="68">
        <f>F56*19</f>
        <v>19</v>
      </c>
      <c r="K56" s="68">
        <f>I56-J56</f>
        <v>1</v>
      </c>
      <c r="L56" s="68"/>
      <c r="M56" s="68"/>
      <c r="N56" s="68">
        <f>(F56*50) - I56</f>
        <v>30</v>
      </c>
      <c r="O56" s="39"/>
      <c r="P56" s="68"/>
      <c r="W56" s="39"/>
      <c r="X56" s="39"/>
      <c r="Z56" s="39"/>
    </row>
    <row r="57" spans="1:26" ht="14.45" customHeight="1">
      <c r="A57" s="2">
        <v>63</v>
      </c>
      <c r="B57" s="13" t="s">
        <v>148</v>
      </c>
      <c r="C57" s="17" t="s">
        <v>66</v>
      </c>
      <c r="D57" s="18" t="s">
        <v>37</v>
      </c>
      <c r="E57" s="15" t="s">
        <v>149</v>
      </c>
      <c r="F57" s="14">
        <v>1</v>
      </c>
      <c r="G57" s="3">
        <v>233</v>
      </c>
      <c r="H57" s="3">
        <f t="shared" si="0"/>
        <v>233</v>
      </c>
      <c r="I57" s="3">
        <v>450</v>
      </c>
      <c r="J57" s="68">
        <f>F57*19</f>
        <v>19</v>
      </c>
      <c r="K57" s="68">
        <f>I57-J57</f>
        <v>431</v>
      </c>
      <c r="L57" s="68"/>
      <c r="M57" s="68"/>
      <c r="N57" s="68">
        <f>(F57*50) - I57</f>
        <v>-400</v>
      </c>
      <c r="O57" s="3"/>
      <c r="P57" s="68"/>
      <c r="W57" s="3"/>
      <c r="X57" s="3"/>
      <c r="Z57" s="3"/>
    </row>
    <row r="58" spans="1:26" ht="14.45" customHeight="1">
      <c r="A58" s="2">
        <v>64</v>
      </c>
      <c r="B58" s="13" t="s">
        <v>150</v>
      </c>
      <c r="C58" s="17" t="s">
        <v>66</v>
      </c>
      <c r="D58" s="18" t="s">
        <v>37</v>
      </c>
      <c r="E58" s="15" t="s">
        <v>151</v>
      </c>
      <c r="F58" s="14">
        <v>1</v>
      </c>
      <c r="G58" s="3">
        <v>233</v>
      </c>
      <c r="H58" s="3">
        <f t="shared" ref="H58" si="1">G58*F58</f>
        <v>233</v>
      </c>
      <c r="I58" s="3"/>
      <c r="J58" s="68">
        <f>F58*19</f>
        <v>19</v>
      </c>
      <c r="K58" s="68">
        <f>I58-J58</f>
        <v>-19</v>
      </c>
      <c r="L58" s="68"/>
      <c r="M58" s="3" t="s">
        <v>152</v>
      </c>
      <c r="N58" s="68"/>
      <c r="O58" s="3"/>
      <c r="P58" s="68"/>
      <c r="W58" s="3"/>
      <c r="X58" s="3"/>
    </row>
    <row r="59" spans="1:26" s="26" customFormat="1" ht="14.45" customHeight="1">
      <c r="A59" s="21">
        <v>64</v>
      </c>
      <c r="B59" s="21" t="s">
        <v>150</v>
      </c>
      <c r="C59" s="22" t="s">
        <v>66</v>
      </c>
      <c r="D59" s="23" t="s">
        <v>37</v>
      </c>
      <c r="E59" s="24" t="s">
        <v>153</v>
      </c>
      <c r="F59" s="25">
        <v>1</v>
      </c>
      <c r="G59" s="25">
        <v>233</v>
      </c>
      <c r="H59" s="25">
        <f t="shared" si="0"/>
        <v>233</v>
      </c>
      <c r="I59" s="25"/>
      <c r="J59" s="68">
        <f>F59*19</f>
        <v>19</v>
      </c>
      <c r="K59" s="68">
        <f>I59-J59</f>
        <v>-19</v>
      </c>
      <c r="L59" s="71"/>
      <c r="M59" s="68"/>
      <c r="N59" s="68"/>
      <c r="O59" s="25"/>
      <c r="P59" s="71"/>
      <c r="R59"/>
      <c r="W59" s="25"/>
      <c r="X59" s="3"/>
      <c r="Z59" s="25"/>
    </row>
    <row r="60" spans="1:26" ht="18.75">
      <c r="A60" s="2">
        <v>65</v>
      </c>
      <c r="B60" s="2" t="s">
        <v>68</v>
      </c>
      <c r="C60" s="2" t="s">
        <v>33</v>
      </c>
      <c r="D60" s="2" t="s">
        <v>37</v>
      </c>
      <c r="E60" s="3" t="s">
        <v>69</v>
      </c>
      <c r="F60" s="3">
        <v>2</v>
      </c>
      <c r="G60" s="3">
        <v>233</v>
      </c>
      <c r="H60" s="3">
        <f t="shared" ref="H60:H64" si="2">G60*F60</f>
        <v>466</v>
      </c>
      <c r="I60" s="3">
        <v>100</v>
      </c>
      <c r="J60" s="68">
        <f>F60*19</f>
        <v>38</v>
      </c>
      <c r="K60" s="68">
        <f>I60-J60</f>
        <v>62</v>
      </c>
      <c r="L60" s="68"/>
      <c r="M60" s="68"/>
      <c r="N60" s="68">
        <f>(F60*50) - I60</f>
        <v>0</v>
      </c>
      <c r="O60" s="3"/>
      <c r="P60" s="68"/>
      <c r="W60" s="3"/>
      <c r="X60" s="3"/>
      <c r="Z60" s="3"/>
    </row>
    <row r="61" spans="1:26" ht="18.75">
      <c r="A61" s="2">
        <v>67</v>
      </c>
      <c r="B61" s="33" t="s">
        <v>154</v>
      </c>
      <c r="C61" s="32" t="s">
        <v>155</v>
      </c>
      <c r="D61" s="32"/>
      <c r="E61" s="34" t="s">
        <v>156</v>
      </c>
      <c r="F61" s="35">
        <v>2</v>
      </c>
      <c r="G61" s="3">
        <v>233</v>
      </c>
      <c r="H61" s="3">
        <f t="shared" si="2"/>
        <v>466</v>
      </c>
      <c r="I61" s="3">
        <v>200</v>
      </c>
      <c r="J61" s="68">
        <f>F61*19</f>
        <v>38</v>
      </c>
      <c r="K61" s="68">
        <f>I61-J61</f>
        <v>162</v>
      </c>
      <c r="L61" s="68"/>
      <c r="M61" s="68"/>
      <c r="N61" s="68"/>
      <c r="O61" s="3"/>
      <c r="P61" s="68"/>
      <c r="W61" s="3"/>
      <c r="X61" s="3"/>
      <c r="Z61" s="3"/>
    </row>
    <row r="62" spans="1:26" ht="18.75">
      <c r="A62" s="2">
        <v>68</v>
      </c>
      <c r="B62" s="33" t="s">
        <v>157</v>
      </c>
      <c r="C62" s="32" t="s">
        <v>155</v>
      </c>
      <c r="D62" s="32"/>
      <c r="E62" s="34" t="s">
        <v>158</v>
      </c>
      <c r="F62" s="35">
        <v>4</v>
      </c>
      <c r="G62" s="3">
        <v>233</v>
      </c>
      <c r="H62" s="3">
        <f t="shared" si="2"/>
        <v>932</v>
      </c>
      <c r="I62" s="3">
        <v>200</v>
      </c>
      <c r="J62" s="68">
        <f>F62*19</f>
        <v>76</v>
      </c>
      <c r="K62" s="68">
        <f>I62-J62</f>
        <v>124</v>
      </c>
      <c r="L62" s="68"/>
      <c r="M62" s="68"/>
      <c r="N62" s="68"/>
      <c r="O62" s="3"/>
      <c r="P62" s="68"/>
      <c r="W62" s="3"/>
      <c r="X62" s="3"/>
      <c r="Z62" s="3"/>
    </row>
    <row r="63" spans="1:26" ht="18.75">
      <c r="A63" s="32">
        <v>69</v>
      </c>
      <c r="B63" s="33" t="s">
        <v>159</v>
      </c>
      <c r="C63" s="32" t="s">
        <v>155</v>
      </c>
      <c r="D63" s="32"/>
      <c r="E63" s="34" t="s">
        <v>160</v>
      </c>
      <c r="F63" s="35">
        <v>2</v>
      </c>
      <c r="G63" s="3">
        <v>233</v>
      </c>
      <c r="H63" s="3">
        <f t="shared" si="2"/>
        <v>466</v>
      </c>
      <c r="I63" s="3">
        <v>200</v>
      </c>
      <c r="J63" s="68">
        <f>F63*19</f>
        <v>38</v>
      </c>
      <c r="K63" s="68">
        <f>I63-J63</f>
        <v>162</v>
      </c>
      <c r="L63" s="68"/>
      <c r="M63" s="68"/>
      <c r="N63" s="68"/>
      <c r="O63" s="3"/>
      <c r="P63" s="68"/>
      <c r="W63" s="3"/>
      <c r="X63" s="3"/>
      <c r="Z63" s="3"/>
    </row>
    <row r="64" spans="1:26" s="40" customFormat="1" ht="18.75">
      <c r="A64" s="38"/>
      <c r="B64" s="38" t="s">
        <v>161</v>
      </c>
      <c r="C64" s="38" t="s">
        <v>33</v>
      </c>
      <c r="D64" s="38"/>
      <c r="E64" s="39" t="s">
        <v>162</v>
      </c>
      <c r="F64" s="39">
        <v>4</v>
      </c>
      <c r="G64" s="39">
        <v>233</v>
      </c>
      <c r="H64" s="39">
        <f t="shared" si="2"/>
        <v>932</v>
      </c>
      <c r="I64" s="39"/>
      <c r="J64" s="70">
        <f>F64*19</f>
        <v>76</v>
      </c>
      <c r="K64" s="70">
        <f>I64-J64</f>
        <v>-76</v>
      </c>
      <c r="L64" s="70"/>
      <c r="M64" s="70"/>
      <c r="N64" s="70"/>
      <c r="O64" s="39"/>
      <c r="P64" s="70"/>
      <c r="W64" s="39"/>
      <c r="X64" s="39"/>
      <c r="Z64" s="39"/>
    </row>
    <row r="65" spans="1:26" ht="18.75">
      <c r="A65" s="2"/>
      <c r="B65" s="2"/>
      <c r="C65" s="2"/>
      <c r="D65" s="2"/>
      <c r="E65" s="3"/>
      <c r="F65" s="3"/>
      <c r="G65" s="3"/>
      <c r="H65" s="3"/>
      <c r="I65" s="3"/>
      <c r="J65" s="68">
        <f>F65*19</f>
        <v>0</v>
      </c>
      <c r="K65" s="68">
        <f>I65-J65</f>
        <v>0</v>
      </c>
      <c r="L65" s="68"/>
      <c r="M65" s="68"/>
      <c r="N65" s="68"/>
      <c r="O65" s="3"/>
      <c r="P65" s="68"/>
      <c r="W65" s="3"/>
      <c r="X65" s="3"/>
      <c r="Z65" s="3"/>
    </row>
    <row r="66" spans="1:26" ht="14.45" customHeight="1">
      <c r="A66" s="81" t="s">
        <v>163</v>
      </c>
      <c r="B66" s="81"/>
      <c r="C66" s="81"/>
      <c r="D66" s="81"/>
      <c r="E66" s="81"/>
      <c r="F66" s="81"/>
      <c r="G66" s="3"/>
      <c r="H66" s="3"/>
      <c r="I66" s="3"/>
      <c r="J66" s="68">
        <f>F66*19</f>
        <v>0</v>
      </c>
      <c r="K66" s="68">
        <f>I66-J66</f>
        <v>0</v>
      </c>
      <c r="L66" s="68"/>
      <c r="M66" s="68"/>
      <c r="N66" s="68"/>
      <c r="O66" s="3"/>
      <c r="P66" s="68"/>
      <c r="W66" s="3"/>
      <c r="X66" s="3"/>
      <c r="Z66" s="3"/>
    </row>
    <row r="67" spans="1:26" ht="18.75">
      <c r="A67" s="2">
        <v>1</v>
      </c>
      <c r="B67" s="75">
        <v>64933</v>
      </c>
      <c r="C67" s="75"/>
      <c r="D67" s="76"/>
      <c r="E67" s="76" t="s">
        <v>164</v>
      </c>
      <c r="F67" s="2">
        <v>1</v>
      </c>
      <c r="G67" s="3"/>
      <c r="H67" s="3"/>
      <c r="I67" s="3"/>
      <c r="J67" s="68">
        <f>F67*19</f>
        <v>19</v>
      </c>
      <c r="K67" s="68">
        <f>I67-J67</f>
        <v>-19</v>
      </c>
      <c r="L67" s="68"/>
      <c r="M67" s="68"/>
      <c r="N67" s="68"/>
      <c r="O67" s="3"/>
      <c r="P67" s="68"/>
      <c r="W67" s="3"/>
      <c r="X67" s="3"/>
      <c r="Z67" s="3"/>
    </row>
    <row r="68" spans="1:26" ht="18.75">
      <c r="A68" s="2">
        <v>2</v>
      </c>
      <c r="B68" s="77" t="s">
        <v>165</v>
      </c>
      <c r="C68" s="77"/>
      <c r="D68" s="78"/>
      <c r="E68" s="76" t="s">
        <v>166</v>
      </c>
      <c r="F68" s="2">
        <v>1</v>
      </c>
      <c r="G68" s="3"/>
      <c r="H68" s="3"/>
      <c r="I68" s="3"/>
      <c r="J68" s="68">
        <f>F68*19</f>
        <v>19</v>
      </c>
      <c r="K68" s="68">
        <f>I68-J68</f>
        <v>-19</v>
      </c>
      <c r="L68" s="68"/>
      <c r="M68" s="68"/>
      <c r="N68" s="68"/>
      <c r="O68" s="3"/>
      <c r="P68" s="68"/>
      <c r="W68" s="3"/>
      <c r="X68" s="3"/>
      <c r="Z68" s="3"/>
    </row>
    <row r="69" spans="1:26" ht="18.75">
      <c r="A69" s="79">
        <v>3</v>
      </c>
      <c r="B69" s="79"/>
      <c r="C69" s="79"/>
      <c r="D69" s="79"/>
      <c r="E69" s="79" t="s">
        <v>167</v>
      </c>
      <c r="F69" s="79">
        <v>1</v>
      </c>
      <c r="G69" s="3"/>
      <c r="H69" s="3"/>
      <c r="I69" s="3"/>
      <c r="J69" s="68">
        <f>F69*19</f>
        <v>19</v>
      </c>
      <c r="K69" s="68">
        <f>I69-J69</f>
        <v>-19</v>
      </c>
      <c r="L69" s="68"/>
      <c r="M69" s="68"/>
      <c r="N69" s="68"/>
      <c r="O69" s="3"/>
      <c r="P69" s="68"/>
      <c r="W69" s="3"/>
      <c r="X69" s="3"/>
      <c r="Z69" s="3"/>
    </row>
    <row r="70" spans="1:26" ht="18.75">
      <c r="A70" s="79"/>
      <c r="B70" s="79"/>
      <c r="C70" s="79"/>
      <c r="D70" s="79"/>
      <c r="E70" s="74"/>
      <c r="F70" s="74"/>
      <c r="G70" s="3"/>
      <c r="H70" s="3"/>
      <c r="I70" s="3"/>
      <c r="J70" s="68">
        <f>F70*19</f>
        <v>0</v>
      </c>
      <c r="K70" s="68">
        <f>I70-J70</f>
        <v>0</v>
      </c>
      <c r="L70" s="68"/>
      <c r="M70" s="68"/>
      <c r="N70" s="68"/>
      <c r="O70" s="3"/>
      <c r="P70" s="68"/>
      <c r="W70" s="3"/>
      <c r="X70" s="3"/>
      <c r="Z70" s="3"/>
    </row>
    <row r="71" spans="1:26" ht="18.75">
      <c r="A71" s="79"/>
      <c r="B71" s="79"/>
      <c r="C71" s="79"/>
      <c r="D71" s="79"/>
      <c r="E71" s="74"/>
      <c r="F71" s="74"/>
      <c r="G71" s="3"/>
      <c r="H71" s="3"/>
      <c r="I71" s="3"/>
      <c r="J71" s="68">
        <f>F71*19</f>
        <v>0</v>
      </c>
      <c r="K71" s="68">
        <f>I71-J71</f>
        <v>0</v>
      </c>
      <c r="L71" s="68"/>
      <c r="M71" s="68"/>
      <c r="N71" s="68"/>
      <c r="O71" s="3"/>
      <c r="P71" s="68"/>
      <c r="W71" s="3"/>
      <c r="X71" s="3"/>
      <c r="Z71" s="3"/>
    </row>
    <row r="72" spans="1:26" ht="18.75">
      <c r="A72" s="80" t="s">
        <v>168</v>
      </c>
      <c r="B72" s="79" t="s">
        <v>169</v>
      </c>
      <c r="C72" s="79"/>
      <c r="D72" s="79"/>
      <c r="E72" s="74"/>
      <c r="F72" s="74"/>
      <c r="G72" s="3"/>
      <c r="H72" s="3"/>
      <c r="I72" s="3"/>
      <c r="J72" s="68">
        <f>F72*19</f>
        <v>0</v>
      </c>
      <c r="K72" s="68">
        <f>I72-J72</f>
        <v>0</v>
      </c>
      <c r="L72" s="68"/>
      <c r="M72" s="68"/>
      <c r="N72" s="68"/>
      <c r="O72" s="3"/>
      <c r="P72" s="68"/>
      <c r="W72" s="3"/>
      <c r="X72" s="3"/>
      <c r="Z72" s="3"/>
    </row>
    <row r="73" spans="1:26" ht="18.75">
      <c r="A73" s="2">
        <v>62</v>
      </c>
      <c r="B73" s="2" t="s">
        <v>170</v>
      </c>
      <c r="C73" s="2" t="s">
        <v>33</v>
      </c>
      <c r="D73" s="2"/>
      <c r="E73" s="3" t="s">
        <v>171</v>
      </c>
      <c r="F73" s="3">
        <v>4</v>
      </c>
      <c r="G73" s="3">
        <v>233</v>
      </c>
      <c r="H73" s="3">
        <f t="shared" ref="H73" si="3">G73*F73</f>
        <v>932</v>
      </c>
      <c r="I73" s="3"/>
      <c r="J73" s="68">
        <f>F73*19</f>
        <v>76</v>
      </c>
      <c r="K73" s="68">
        <f>I73-J73</f>
        <v>-76</v>
      </c>
      <c r="L73" s="68"/>
      <c r="M73" s="68"/>
      <c r="N73" s="68"/>
      <c r="O73" s="3"/>
      <c r="P73" s="68"/>
      <c r="W73" s="3"/>
      <c r="X73" s="3"/>
      <c r="Z73" s="3"/>
    </row>
    <row r="77" spans="1:26" ht="15" customHeight="1">
      <c r="A77" s="31"/>
    </row>
    <row r="78" spans="1:26" ht="18.75">
      <c r="A78" s="2">
        <v>23</v>
      </c>
      <c r="B78" s="4">
        <v>10006484</v>
      </c>
      <c r="C78" s="2" t="s">
        <v>86</v>
      </c>
      <c r="D78" s="4" t="s">
        <v>83</v>
      </c>
      <c r="E78" s="5" t="s">
        <v>172</v>
      </c>
      <c r="F78" s="3">
        <v>1</v>
      </c>
      <c r="G78" s="3">
        <v>233</v>
      </c>
      <c r="H78" s="3">
        <f>G78*F78</f>
        <v>233</v>
      </c>
      <c r="I78" s="3"/>
      <c r="J78" s="37">
        <f>F78*19</f>
        <v>19</v>
      </c>
      <c r="K78" s="37">
        <f>I78-J78</f>
        <v>-19</v>
      </c>
      <c r="O78" s="3"/>
      <c r="W78" s="3"/>
      <c r="X78" s="3"/>
      <c r="Z78" s="3"/>
    </row>
    <row r="79" spans="1:26" ht="36">
      <c r="A79" s="2">
        <v>24</v>
      </c>
      <c r="B79" s="4">
        <v>10007618</v>
      </c>
      <c r="C79" s="4" t="s">
        <v>117</v>
      </c>
      <c r="D79" s="4" t="s">
        <v>83</v>
      </c>
      <c r="E79" s="5" t="s">
        <v>173</v>
      </c>
      <c r="F79" s="3">
        <v>1</v>
      </c>
      <c r="G79" s="3">
        <v>233</v>
      </c>
      <c r="H79" s="3">
        <f>G79*F79</f>
        <v>233</v>
      </c>
      <c r="I79" s="3"/>
      <c r="J79" s="37">
        <f>F79*19</f>
        <v>19</v>
      </c>
      <c r="K79" s="37">
        <f>I79-J79</f>
        <v>-19</v>
      </c>
      <c r="M79" s="3" t="s">
        <v>174</v>
      </c>
      <c r="O79" s="3"/>
      <c r="W79" s="3"/>
      <c r="X79" s="3"/>
    </row>
    <row r="80" spans="1:26" ht="36">
      <c r="A80" s="2">
        <v>25</v>
      </c>
      <c r="B80" s="4">
        <v>10007619</v>
      </c>
      <c r="C80" s="4" t="s">
        <v>117</v>
      </c>
      <c r="D80" s="4" t="s">
        <v>83</v>
      </c>
      <c r="E80" s="5" t="s">
        <v>175</v>
      </c>
      <c r="F80" s="3">
        <v>1</v>
      </c>
      <c r="G80" s="3">
        <v>233</v>
      </c>
      <c r="H80" s="3">
        <f>G80*F80</f>
        <v>233</v>
      </c>
      <c r="I80" s="3"/>
      <c r="J80" s="37">
        <f>F80*19</f>
        <v>19</v>
      </c>
      <c r="K80" s="37">
        <f>I80-J80</f>
        <v>-19</v>
      </c>
      <c r="M80" s="3" t="s">
        <v>174</v>
      </c>
      <c r="O80" s="3"/>
      <c r="W80" s="3"/>
      <c r="X80" s="3"/>
    </row>
    <row r="81" spans="1:24" ht="36">
      <c r="A81" s="2">
        <v>26</v>
      </c>
      <c r="B81" s="4">
        <v>10007620</v>
      </c>
      <c r="C81" s="4" t="s">
        <v>117</v>
      </c>
      <c r="D81" s="4" t="s">
        <v>83</v>
      </c>
      <c r="E81" s="5" t="s">
        <v>176</v>
      </c>
      <c r="F81" s="3">
        <v>1</v>
      </c>
      <c r="G81" s="3">
        <v>233</v>
      </c>
      <c r="H81" s="3">
        <f>G81*F81</f>
        <v>233</v>
      </c>
      <c r="I81" s="3"/>
      <c r="J81" s="37">
        <f>F81*19</f>
        <v>19</v>
      </c>
      <c r="K81" s="37">
        <f>I81-J81</f>
        <v>-19</v>
      </c>
      <c r="M81" s="3" t="s">
        <v>174</v>
      </c>
      <c r="O81" s="3"/>
      <c r="W81" s="3"/>
      <c r="X81" s="3"/>
    </row>
    <row r="82" spans="1:24" ht="36">
      <c r="A82" s="2">
        <v>27</v>
      </c>
      <c r="B82" s="4">
        <v>10007621</v>
      </c>
      <c r="C82" s="4" t="s">
        <v>117</v>
      </c>
      <c r="D82" s="4" t="s">
        <v>83</v>
      </c>
      <c r="E82" s="5" t="s">
        <v>177</v>
      </c>
      <c r="F82" s="3">
        <v>1</v>
      </c>
      <c r="G82" s="3">
        <v>233</v>
      </c>
      <c r="H82" s="3">
        <f>G82*F82</f>
        <v>233</v>
      </c>
      <c r="I82" s="3"/>
      <c r="J82" s="37">
        <f>F82*19</f>
        <v>19</v>
      </c>
      <c r="K82" s="37">
        <f>I82-J82</f>
        <v>-19</v>
      </c>
      <c r="M82" s="3" t="s">
        <v>174</v>
      </c>
      <c r="O82" s="3"/>
      <c r="W82" s="3"/>
      <c r="X82" s="3"/>
    </row>
    <row r="83" spans="1:24" ht="36">
      <c r="A83" s="2">
        <v>28</v>
      </c>
      <c r="B83" s="4">
        <v>10007622</v>
      </c>
      <c r="C83" s="4" t="s">
        <v>117</v>
      </c>
      <c r="D83" s="4" t="s">
        <v>83</v>
      </c>
      <c r="E83" s="5" t="s">
        <v>178</v>
      </c>
      <c r="F83" s="3">
        <v>1</v>
      </c>
      <c r="G83" s="3">
        <v>233</v>
      </c>
      <c r="H83" s="3">
        <f>G83*F83</f>
        <v>233</v>
      </c>
      <c r="I83" s="3"/>
      <c r="J83" s="37">
        <f>F83*19</f>
        <v>19</v>
      </c>
      <c r="K83" s="37">
        <f>I83-J83</f>
        <v>-19</v>
      </c>
      <c r="M83" s="3" t="s">
        <v>179</v>
      </c>
      <c r="O83" s="3"/>
      <c r="W83" s="3"/>
      <c r="X83" s="3"/>
    </row>
    <row r="84" spans="1:24" ht="15" customHeight="1">
      <c r="A84" s="31"/>
    </row>
    <row r="85" spans="1:24" ht="15" customHeight="1">
      <c r="A85" s="31"/>
    </row>
  </sheetData>
  <autoFilter ref="A1:P63" xr:uid="{00000000-0001-0000-0000-000000000000}"/>
  <mergeCells count="1">
    <mergeCell ref="A66:F66"/>
  </mergeCells>
  <hyperlinks>
    <hyperlink ref="B68" r:id="rId1" display="https://www.mouser.com/ProductDetail/IDEC/S3TL-H15-16WR?qs=tlsG%2FOw5FFjmVuaUfxaMvw%3D%3D" xr:uid="{00000000-0004-0000-0000-000000000000}"/>
  </hyperlinks>
  <pageMargins left="0.7" right="0.7" top="0.75" bottom="0.75" header="0.3" footer="0.3"/>
  <pageSetup scale="2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34EE-1C1F-4019-876C-659F2DA4911E}">
  <dimension ref="A1:R4"/>
  <sheetViews>
    <sheetView workbookViewId="0">
      <selection activeCell="E18" sqref="E18"/>
    </sheetView>
  </sheetViews>
  <sheetFormatPr defaultRowHeight="15"/>
  <cols>
    <col min="2" max="2" width="18.140625" customWidth="1"/>
    <col min="3" max="3" width="16.5703125" customWidth="1"/>
    <col min="4" max="4" width="19.7109375" customWidth="1"/>
    <col min="5" max="5" width="44" customWidth="1"/>
  </cols>
  <sheetData>
    <row r="1" spans="1:18" ht="18.75">
      <c r="A1" s="38">
        <v>51</v>
      </c>
      <c r="B1" s="38">
        <v>3022276</v>
      </c>
      <c r="C1" s="38" t="s">
        <v>33</v>
      </c>
      <c r="D1" s="38" t="s">
        <v>9</v>
      </c>
      <c r="E1" s="39" t="s">
        <v>42</v>
      </c>
      <c r="F1" s="39">
        <v>2</v>
      </c>
      <c r="G1" s="39">
        <v>233</v>
      </c>
      <c r="H1" s="39">
        <f t="shared" ref="H1" si="0">G1*F1</f>
        <v>466</v>
      </c>
      <c r="I1" s="39"/>
      <c r="J1" s="39"/>
      <c r="K1" s="39">
        <v>14</v>
      </c>
      <c r="L1" s="39"/>
      <c r="M1">
        <f t="shared" ref="M1" si="1">F1*19</f>
        <v>38</v>
      </c>
      <c r="N1">
        <f t="shared" ref="N1" si="2">J1-M1</f>
        <v>-38</v>
      </c>
      <c r="O1">
        <v>12</v>
      </c>
      <c r="Q1" s="37">
        <v>200</v>
      </c>
    </row>
    <row r="2" spans="1:18">
      <c r="E2" t="s">
        <v>180</v>
      </c>
    </row>
    <row r="3" spans="1:18" ht="18.75">
      <c r="A3" s="38">
        <v>42</v>
      </c>
      <c r="B3" s="38">
        <v>85263716</v>
      </c>
      <c r="C3" s="38" t="s">
        <v>33</v>
      </c>
      <c r="D3" s="38" t="s">
        <v>127</v>
      </c>
      <c r="E3" s="39" t="s">
        <v>128</v>
      </c>
      <c r="F3" s="39">
        <v>4</v>
      </c>
      <c r="G3" s="39">
        <v>233</v>
      </c>
      <c r="H3" s="39">
        <f t="shared" ref="H3" si="3">G3*F3</f>
        <v>932</v>
      </c>
      <c r="I3" s="39"/>
      <c r="J3" s="39">
        <v>80</v>
      </c>
      <c r="K3" s="39">
        <v>28</v>
      </c>
      <c r="L3" s="39">
        <f t="shared" ref="L3" si="4">J3-K3</f>
        <v>52</v>
      </c>
      <c r="M3">
        <f t="shared" ref="M3" si="5">F3*19</f>
        <v>76</v>
      </c>
      <c r="N3">
        <f t="shared" ref="N3" si="6">J3-M3</f>
        <v>4</v>
      </c>
      <c r="Q3" s="37">
        <f t="shared" ref="Q3" si="7">(F3*50) - J3</f>
        <v>120</v>
      </c>
      <c r="R3" t="s">
        <v>129</v>
      </c>
    </row>
    <row r="4" spans="1:18">
      <c r="E4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5CB2-B6CC-48E0-8A3B-8433AA9F8791}">
  <dimension ref="A1:F9"/>
  <sheetViews>
    <sheetView workbookViewId="0">
      <selection activeCell="B5" sqref="B5"/>
    </sheetView>
  </sheetViews>
  <sheetFormatPr defaultRowHeight="15"/>
  <cols>
    <col min="1" max="1" width="19.42578125" customWidth="1"/>
    <col min="2" max="2" width="23.140625" customWidth="1"/>
    <col min="3" max="3" width="29.42578125" customWidth="1"/>
    <col min="4" max="4" width="40.28515625" customWidth="1"/>
    <col min="5" max="5" width="20.7109375" customWidth="1"/>
    <col min="6" max="6" width="24.140625" customWidth="1"/>
  </cols>
  <sheetData>
    <row r="1" spans="1:6" ht="18.75">
      <c r="A1" s="52" t="s">
        <v>70</v>
      </c>
      <c r="B1" s="53" t="s">
        <v>0</v>
      </c>
      <c r="C1" s="47" t="s">
        <v>1</v>
      </c>
      <c r="D1" s="48" t="s">
        <v>3</v>
      </c>
      <c r="E1" s="47" t="s">
        <v>5</v>
      </c>
      <c r="F1" s="48" t="s">
        <v>182</v>
      </c>
    </row>
    <row r="2" spans="1:6" ht="36">
      <c r="A2" s="54">
        <v>1</v>
      </c>
      <c r="B2" s="55" t="s">
        <v>30</v>
      </c>
      <c r="C2" s="49" t="s">
        <v>16</v>
      </c>
      <c r="D2" s="50" t="s">
        <v>31</v>
      </c>
      <c r="E2" s="49">
        <v>0.5</v>
      </c>
      <c r="F2" s="49">
        <v>25</v>
      </c>
    </row>
    <row r="3" spans="1:6" ht="36">
      <c r="A3" s="54">
        <v>2</v>
      </c>
      <c r="B3" s="55" t="s">
        <v>32</v>
      </c>
      <c r="C3" s="49" t="s">
        <v>33</v>
      </c>
      <c r="D3" s="50" t="s">
        <v>35</v>
      </c>
      <c r="E3" s="49">
        <v>1</v>
      </c>
      <c r="F3" s="49">
        <v>20</v>
      </c>
    </row>
    <row r="4" spans="1:6" ht="18.75">
      <c r="A4" s="54">
        <v>3</v>
      </c>
      <c r="B4" s="55">
        <v>3022276</v>
      </c>
      <c r="C4" s="49" t="s">
        <v>33</v>
      </c>
      <c r="D4" s="50" t="s">
        <v>42</v>
      </c>
      <c r="E4" s="49">
        <v>2</v>
      </c>
      <c r="F4" s="49">
        <v>200</v>
      </c>
    </row>
    <row r="5" spans="1:6" ht="18.75">
      <c r="A5" s="54">
        <v>4</v>
      </c>
      <c r="B5" s="55">
        <v>190750003</v>
      </c>
      <c r="C5" s="49" t="s">
        <v>33</v>
      </c>
      <c r="D5" s="50" t="s">
        <v>143</v>
      </c>
      <c r="E5" s="49">
        <v>4</v>
      </c>
      <c r="F5" s="49">
        <v>100</v>
      </c>
    </row>
    <row r="6" spans="1:6" ht="54.75">
      <c r="A6" s="54">
        <v>5</v>
      </c>
      <c r="B6" s="55" t="s">
        <v>19</v>
      </c>
      <c r="C6" s="49" t="s">
        <v>16</v>
      </c>
      <c r="D6" s="50" t="s">
        <v>20</v>
      </c>
      <c r="E6" s="49">
        <v>0.05</v>
      </c>
      <c r="F6" s="49">
        <v>3000</v>
      </c>
    </row>
    <row r="7" spans="1:6" ht="18.75">
      <c r="A7" s="54">
        <v>6</v>
      </c>
      <c r="B7" s="56" t="s">
        <v>154</v>
      </c>
      <c r="C7" s="49" t="s">
        <v>155</v>
      </c>
      <c r="D7" s="51" t="s">
        <v>156</v>
      </c>
      <c r="E7" s="49">
        <v>2</v>
      </c>
      <c r="F7" s="49">
        <v>200</v>
      </c>
    </row>
    <row r="8" spans="1:6" ht="18.75">
      <c r="A8" s="54">
        <v>7</v>
      </c>
      <c r="B8" s="56" t="s">
        <v>157</v>
      </c>
      <c r="C8" s="49" t="s">
        <v>155</v>
      </c>
      <c r="D8" s="51" t="s">
        <v>158</v>
      </c>
      <c r="E8" s="49">
        <v>4</v>
      </c>
      <c r="F8" s="49">
        <v>200</v>
      </c>
    </row>
    <row r="9" spans="1:6" ht="18.75">
      <c r="A9" s="54">
        <v>8</v>
      </c>
      <c r="B9" s="56" t="s">
        <v>159</v>
      </c>
      <c r="C9" s="49" t="s">
        <v>155</v>
      </c>
      <c r="D9" s="51" t="s">
        <v>160</v>
      </c>
      <c r="E9" s="49">
        <v>2</v>
      </c>
      <c r="F9" s="49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8A58-671E-44C8-9BCB-65674D6AB59D}">
  <dimension ref="A1:T12"/>
  <sheetViews>
    <sheetView workbookViewId="0">
      <selection activeCell="N13" sqref="N13"/>
    </sheetView>
  </sheetViews>
  <sheetFormatPr defaultRowHeight="15"/>
  <cols>
    <col min="1" max="1" width="18.5703125" customWidth="1"/>
    <col min="2" max="2" width="17.85546875" customWidth="1"/>
    <col min="3" max="3" width="27.140625" customWidth="1"/>
    <col min="4" max="4" width="25.42578125" customWidth="1"/>
    <col min="5" max="5" width="143.28515625" bestFit="1" customWidth="1"/>
    <col min="13" max="13" width="23.7109375" customWidth="1"/>
  </cols>
  <sheetData>
    <row r="1" spans="1:20" ht="52.5">
      <c r="A1" s="8" t="s">
        <v>70</v>
      </c>
      <c r="B1" s="8" t="s">
        <v>0</v>
      </c>
      <c r="C1" s="8" t="s">
        <v>1</v>
      </c>
      <c r="D1" s="8" t="s">
        <v>2</v>
      </c>
      <c r="E1" s="9" t="s">
        <v>3</v>
      </c>
      <c r="F1" s="10" t="s">
        <v>5</v>
      </c>
      <c r="G1" s="10" t="s">
        <v>6</v>
      </c>
      <c r="H1" s="10" t="s">
        <v>4</v>
      </c>
      <c r="I1" s="10" t="s">
        <v>78</v>
      </c>
      <c r="J1" s="9" t="s">
        <v>74</v>
      </c>
      <c r="K1" s="9" t="s">
        <v>183</v>
      </c>
      <c r="L1" s="9" t="s">
        <v>184</v>
      </c>
      <c r="N1" s="36" t="s">
        <v>185</v>
      </c>
    </row>
    <row r="2" spans="1:20" ht="18.75">
      <c r="A2" s="38">
        <v>40</v>
      </c>
      <c r="B2" s="38" t="s">
        <v>30</v>
      </c>
      <c r="C2" s="38" t="s">
        <v>16</v>
      </c>
      <c r="D2" s="38" t="s">
        <v>9</v>
      </c>
      <c r="E2" s="39" t="s">
        <v>31</v>
      </c>
      <c r="F2" s="39">
        <v>0.5</v>
      </c>
      <c r="G2" s="39">
        <v>233</v>
      </c>
      <c r="H2" s="39">
        <f t="shared" ref="H2:H5" si="0">G2*F2</f>
        <v>116.5</v>
      </c>
      <c r="I2" s="39"/>
      <c r="J2" s="39"/>
      <c r="K2" s="39">
        <v>3.5</v>
      </c>
      <c r="L2" s="39"/>
      <c r="N2" s="37">
        <v>25</v>
      </c>
    </row>
    <row r="3" spans="1:20" ht="18.75">
      <c r="A3" s="38">
        <v>42</v>
      </c>
      <c r="B3" s="38">
        <v>85263716</v>
      </c>
      <c r="C3" s="38" t="s">
        <v>33</v>
      </c>
      <c r="D3" s="38" t="s">
        <v>127</v>
      </c>
      <c r="E3" s="39" t="s">
        <v>128</v>
      </c>
      <c r="F3" s="39">
        <v>4</v>
      </c>
      <c r="G3" s="39">
        <v>233</v>
      </c>
      <c r="H3" s="39">
        <f t="shared" si="0"/>
        <v>932</v>
      </c>
      <c r="I3" s="39"/>
      <c r="J3" s="39">
        <v>80</v>
      </c>
      <c r="K3" s="39">
        <v>28</v>
      </c>
      <c r="L3" s="39">
        <f t="shared" ref="L3:L4" si="1">J3-K3</f>
        <v>52</v>
      </c>
      <c r="N3" s="37">
        <f t="shared" ref="N3:N4" si="2">(F3*50) - J3</f>
        <v>120</v>
      </c>
    </row>
    <row r="4" spans="1:20" ht="18.75">
      <c r="A4" s="38">
        <v>46</v>
      </c>
      <c r="B4" s="38" t="s">
        <v>135</v>
      </c>
      <c r="C4" s="38" t="s">
        <v>33</v>
      </c>
      <c r="D4" s="38" t="s">
        <v>55</v>
      </c>
      <c r="E4" s="39" t="s">
        <v>136</v>
      </c>
      <c r="F4" s="39">
        <v>1</v>
      </c>
      <c r="G4" s="39">
        <v>233</v>
      </c>
      <c r="H4" s="39">
        <f t="shared" si="0"/>
        <v>233</v>
      </c>
      <c r="I4" s="39"/>
      <c r="J4" s="39">
        <v>39</v>
      </c>
      <c r="K4" s="39">
        <v>7</v>
      </c>
      <c r="L4" s="39">
        <f t="shared" si="1"/>
        <v>32</v>
      </c>
      <c r="N4" s="37">
        <f t="shared" si="2"/>
        <v>11</v>
      </c>
    </row>
    <row r="5" spans="1:20" ht="18.75">
      <c r="A5" s="38">
        <v>47</v>
      </c>
      <c r="B5" s="38" t="s">
        <v>32</v>
      </c>
      <c r="C5" s="38" t="s">
        <v>33</v>
      </c>
      <c r="D5" s="38" t="s">
        <v>34</v>
      </c>
      <c r="E5" s="39" t="s">
        <v>35</v>
      </c>
      <c r="F5" s="39">
        <v>1</v>
      </c>
      <c r="G5" s="39">
        <v>233</v>
      </c>
      <c r="H5" s="39">
        <f t="shared" si="0"/>
        <v>233</v>
      </c>
      <c r="I5" s="39"/>
      <c r="J5" s="39"/>
      <c r="K5" s="39">
        <v>7</v>
      </c>
      <c r="L5" s="39"/>
      <c r="N5" s="37">
        <v>10</v>
      </c>
    </row>
    <row r="6" spans="1:20" ht="18.75">
      <c r="A6" s="38">
        <v>51</v>
      </c>
      <c r="B6" s="38">
        <v>3022276</v>
      </c>
      <c r="C6" s="38" t="s">
        <v>33</v>
      </c>
      <c r="D6" s="38" t="s">
        <v>9</v>
      </c>
      <c r="E6" s="39" t="s">
        <v>42</v>
      </c>
      <c r="F6" s="39">
        <v>2</v>
      </c>
      <c r="G6" s="39">
        <v>233</v>
      </c>
      <c r="H6" s="39">
        <f>G6*F6</f>
        <v>466</v>
      </c>
      <c r="I6" s="39"/>
      <c r="J6" s="39"/>
      <c r="K6" s="39">
        <v>14</v>
      </c>
      <c r="L6" s="39"/>
      <c r="N6" s="37">
        <v>200</v>
      </c>
    </row>
    <row r="7" spans="1:20" ht="18.75">
      <c r="A7" s="38">
        <v>55</v>
      </c>
      <c r="B7" s="38">
        <v>190750003</v>
      </c>
      <c r="C7" s="38" t="s">
        <v>33</v>
      </c>
      <c r="D7" s="38" t="s">
        <v>9</v>
      </c>
      <c r="E7" s="39" t="s">
        <v>143</v>
      </c>
      <c r="F7" s="39">
        <v>4</v>
      </c>
      <c r="G7" s="39">
        <v>233</v>
      </c>
      <c r="H7" s="39">
        <f>G7*F7</f>
        <v>932</v>
      </c>
      <c r="I7" s="39"/>
      <c r="J7" s="39">
        <v>100</v>
      </c>
      <c r="K7" s="39">
        <v>28</v>
      </c>
      <c r="L7" s="39">
        <f>J7-K7</f>
        <v>72</v>
      </c>
      <c r="N7" s="37">
        <f>(F7*50) - J7</f>
        <v>100</v>
      </c>
    </row>
    <row r="8" spans="1:20" ht="18.75">
      <c r="A8" s="2">
        <v>37</v>
      </c>
      <c r="B8" s="2" t="s">
        <v>19</v>
      </c>
      <c r="C8" s="2" t="s">
        <v>16</v>
      </c>
      <c r="D8" s="2" t="s">
        <v>9</v>
      </c>
      <c r="E8" s="3" t="s">
        <v>20</v>
      </c>
      <c r="F8" s="3">
        <f>50/1000</f>
        <v>0.05</v>
      </c>
      <c r="G8" s="3">
        <v>233</v>
      </c>
      <c r="H8" s="3">
        <f t="shared" ref="H8" si="3">G8*F8</f>
        <v>11.65</v>
      </c>
      <c r="I8" s="3"/>
      <c r="J8" s="3">
        <v>1000</v>
      </c>
      <c r="K8" s="3">
        <v>0.35</v>
      </c>
      <c r="L8" s="3">
        <f t="shared" ref="L8" si="4">J8-K8</f>
        <v>999.65</v>
      </c>
      <c r="N8">
        <v>3000</v>
      </c>
    </row>
    <row r="9" spans="1:20" ht="18.75">
      <c r="A9" s="38">
        <v>62</v>
      </c>
      <c r="B9" s="38" t="s">
        <v>65</v>
      </c>
      <c r="C9" s="42" t="s">
        <v>66</v>
      </c>
      <c r="D9" s="43" t="s">
        <v>37</v>
      </c>
      <c r="E9" s="39" t="s">
        <v>67</v>
      </c>
      <c r="F9" s="39">
        <v>1</v>
      </c>
      <c r="G9" s="39">
        <v>233</v>
      </c>
      <c r="H9" s="39">
        <f>G9*F9</f>
        <v>233</v>
      </c>
      <c r="I9" s="39"/>
      <c r="J9" s="39">
        <v>20</v>
      </c>
      <c r="K9" s="39">
        <v>7</v>
      </c>
      <c r="L9" s="39">
        <f t="shared" ref="L9" si="5">J9-K9</f>
        <v>13</v>
      </c>
      <c r="M9" t="s">
        <v>186</v>
      </c>
      <c r="N9" s="37">
        <f>(F9*50) - J9</f>
        <v>30</v>
      </c>
    </row>
    <row r="10" spans="1:20" ht="18.75">
      <c r="A10" s="38">
        <v>49</v>
      </c>
      <c r="B10" s="38" t="s">
        <v>36</v>
      </c>
      <c r="C10" s="38" t="s">
        <v>33</v>
      </c>
      <c r="D10" s="38" t="s">
        <v>37</v>
      </c>
      <c r="E10" s="39" t="s">
        <v>138</v>
      </c>
      <c r="F10" s="39">
        <v>2</v>
      </c>
      <c r="G10" s="39">
        <v>233</v>
      </c>
      <c r="H10" s="39">
        <f>G10*F10</f>
        <v>466</v>
      </c>
      <c r="I10" s="39"/>
      <c r="J10" s="39">
        <v>24</v>
      </c>
      <c r="K10" s="39">
        <v>14</v>
      </c>
      <c r="L10" s="39">
        <f>J10-K10</f>
        <v>10</v>
      </c>
      <c r="M10" t="s">
        <v>186</v>
      </c>
      <c r="N10" s="37">
        <f>(F10*50) - J10</f>
        <v>76</v>
      </c>
    </row>
    <row r="11" spans="1:20" ht="18.75">
      <c r="A11" s="38">
        <v>8</v>
      </c>
      <c r="B11" s="38">
        <v>10007184</v>
      </c>
      <c r="C11" s="38" t="s">
        <v>86</v>
      </c>
      <c r="D11" s="38" t="s">
        <v>95</v>
      </c>
      <c r="E11" s="39" t="s">
        <v>187</v>
      </c>
      <c r="F11" s="39">
        <v>2</v>
      </c>
      <c r="G11" s="39">
        <v>233</v>
      </c>
      <c r="H11" s="39">
        <f>G11*F11</f>
        <v>466</v>
      </c>
      <c r="I11" s="39"/>
      <c r="J11" s="39">
        <v>62</v>
      </c>
      <c r="K11" s="39">
        <v>14</v>
      </c>
      <c r="L11" s="39">
        <f t="shared" ref="L11" si="6">J11-K11</f>
        <v>48</v>
      </c>
      <c r="M11" s="40" t="s">
        <v>188</v>
      </c>
      <c r="N11" s="41">
        <f t="shared" ref="N11" si="7">(F11*50) - J11</f>
        <v>38</v>
      </c>
    </row>
    <row r="12" spans="1:20" ht="18.75">
      <c r="A12" s="58"/>
      <c r="B12" s="58" t="s">
        <v>161</v>
      </c>
      <c r="C12" s="58" t="s">
        <v>33</v>
      </c>
      <c r="D12" s="58"/>
      <c r="E12" s="59" t="s">
        <v>162</v>
      </c>
      <c r="F12" s="59">
        <v>4</v>
      </c>
      <c r="G12" s="39">
        <v>233</v>
      </c>
      <c r="H12" s="39">
        <f t="shared" ref="H12" si="8">G12*F12</f>
        <v>932</v>
      </c>
      <c r="I12" s="39"/>
      <c r="J12" s="39"/>
      <c r="K12" s="39"/>
      <c r="L12" s="39"/>
      <c r="M12" s="40"/>
      <c r="N12" s="40">
        <v>1000</v>
      </c>
      <c r="O12" s="40"/>
      <c r="P12" s="40"/>
      <c r="Q12" s="41"/>
      <c r="R12" s="40"/>
      <c r="S12" s="40"/>
      <c r="T12" s="40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C7AE-0760-4A0B-B260-F9D548C2EABB}">
  <dimension ref="A1:P14"/>
  <sheetViews>
    <sheetView workbookViewId="0">
      <selection activeCell="A7" sqref="A7"/>
    </sheetView>
  </sheetViews>
  <sheetFormatPr defaultRowHeight="15"/>
  <cols>
    <col min="2" max="2" width="21.140625" customWidth="1"/>
    <col min="3" max="3" width="18.42578125" customWidth="1"/>
    <col min="4" max="4" width="23" customWidth="1"/>
    <col min="5" max="5" width="39.28515625" customWidth="1"/>
    <col min="6" max="6" width="17.42578125" customWidth="1"/>
  </cols>
  <sheetData>
    <row r="1" spans="1:16" ht="52.5">
      <c r="A1" s="44" t="s">
        <v>70</v>
      </c>
      <c r="B1" s="44" t="s">
        <v>0</v>
      </c>
      <c r="C1" s="44" t="s">
        <v>1</v>
      </c>
      <c r="D1" s="44" t="s">
        <v>2</v>
      </c>
      <c r="E1" s="45" t="s">
        <v>3</v>
      </c>
      <c r="F1" s="46" t="s">
        <v>5</v>
      </c>
      <c r="G1" s="46" t="s">
        <v>6</v>
      </c>
      <c r="H1" s="46" t="s">
        <v>4</v>
      </c>
      <c r="I1" s="46" t="s">
        <v>78</v>
      </c>
      <c r="J1" s="45" t="s">
        <v>74</v>
      </c>
      <c r="K1" s="45" t="s">
        <v>183</v>
      </c>
      <c r="L1" s="45" t="s">
        <v>184</v>
      </c>
      <c r="N1" s="36" t="s">
        <v>185</v>
      </c>
      <c r="O1" t="s">
        <v>189</v>
      </c>
    </row>
    <row r="2" spans="1:16" ht="18.75">
      <c r="A2" s="2">
        <v>49</v>
      </c>
      <c r="B2" s="2" t="s">
        <v>36</v>
      </c>
      <c r="C2" s="2" t="s">
        <v>33</v>
      </c>
      <c r="D2" s="2" t="s">
        <v>37</v>
      </c>
      <c r="E2" s="3" t="s">
        <v>190</v>
      </c>
      <c r="F2" s="3">
        <v>2</v>
      </c>
      <c r="G2" s="3">
        <v>233</v>
      </c>
      <c r="H2" s="3">
        <f t="shared" ref="H2:H6" si="0">G2*F2</f>
        <v>466</v>
      </c>
      <c r="I2" s="3"/>
      <c r="J2" s="3">
        <v>24</v>
      </c>
      <c r="K2" s="3">
        <v>14</v>
      </c>
      <c r="L2" s="3">
        <f t="shared" ref="L2:L4" si="1">J2-K2</f>
        <v>10</v>
      </c>
      <c r="N2" s="37">
        <f t="shared" ref="N2:N4" si="2">(F2*50) - J2</f>
        <v>76</v>
      </c>
      <c r="P2" t="s">
        <v>139</v>
      </c>
    </row>
    <row r="3" spans="1:16" ht="14.45" customHeight="1">
      <c r="A3" s="2">
        <v>62</v>
      </c>
      <c r="B3" s="2" t="s">
        <v>65</v>
      </c>
      <c r="C3" s="12" t="s">
        <v>66</v>
      </c>
      <c r="D3" s="18" t="s">
        <v>37</v>
      </c>
      <c r="E3" s="3" t="s">
        <v>67</v>
      </c>
      <c r="F3" s="3">
        <v>1</v>
      </c>
      <c r="G3" s="3">
        <v>233</v>
      </c>
      <c r="H3" s="3">
        <f t="shared" si="0"/>
        <v>233</v>
      </c>
      <c r="I3" s="3"/>
      <c r="J3" s="3">
        <v>20</v>
      </c>
      <c r="K3" s="3">
        <v>7</v>
      </c>
      <c r="L3" s="3">
        <f t="shared" si="1"/>
        <v>13</v>
      </c>
      <c r="N3" s="37">
        <f t="shared" si="2"/>
        <v>30</v>
      </c>
    </row>
    <row r="4" spans="1:16" ht="14.45" customHeight="1">
      <c r="A4" s="2">
        <v>63</v>
      </c>
      <c r="B4" s="2" t="s">
        <v>148</v>
      </c>
      <c r="C4" s="12" t="s">
        <v>66</v>
      </c>
      <c r="D4" s="18" t="s">
        <v>37</v>
      </c>
      <c r="E4" s="5" t="s">
        <v>149</v>
      </c>
      <c r="F4" s="3">
        <v>1</v>
      </c>
      <c r="G4" s="3">
        <v>233</v>
      </c>
      <c r="H4" s="3">
        <f t="shared" si="0"/>
        <v>233</v>
      </c>
      <c r="I4" s="3"/>
      <c r="J4" s="3">
        <v>450</v>
      </c>
      <c r="K4" s="3">
        <v>7</v>
      </c>
      <c r="L4" s="3">
        <f t="shared" si="1"/>
        <v>443</v>
      </c>
      <c r="N4" s="37">
        <f t="shared" si="2"/>
        <v>-400</v>
      </c>
    </row>
    <row r="5" spans="1:16" ht="14.45" customHeight="1">
      <c r="A5" s="2">
        <v>64</v>
      </c>
      <c r="B5" s="2" t="s">
        <v>150</v>
      </c>
      <c r="C5" s="12" t="s">
        <v>66</v>
      </c>
      <c r="D5" s="18" t="s">
        <v>37</v>
      </c>
      <c r="E5" s="5" t="s">
        <v>151</v>
      </c>
      <c r="F5" s="3">
        <v>1</v>
      </c>
      <c r="G5" s="3">
        <v>233</v>
      </c>
      <c r="H5" s="3">
        <f t="shared" si="0"/>
        <v>233</v>
      </c>
      <c r="I5" s="3" t="s">
        <v>152</v>
      </c>
      <c r="J5" s="3"/>
      <c r="K5" s="3">
        <v>7</v>
      </c>
      <c r="L5" s="3"/>
      <c r="N5" s="37"/>
    </row>
    <row r="6" spans="1:16" ht="18.75">
      <c r="A6" s="2">
        <v>65</v>
      </c>
      <c r="B6" s="2" t="s">
        <v>68</v>
      </c>
      <c r="C6" s="2" t="s">
        <v>33</v>
      </c>
      <c r="D6" s="2" t="s">
        <v>37</v>
      </c>
      <c r="E6" s="3" t="s">
        <v>69</v>
      </c>
      <c r="F6" s="3">
        <v>2</v>
      </c>
      <c r="G6" s="3">
        <v>233</v>
      </c>
      <c r="H6" s="3">
        <f t="shared" si="0"/>
        <v>466</v>
      </c>
      <c r="I6" s="3"/>
      <c r="J6" s="3">
        <v>100</v>
      </c>
      <c r="K6" s="3">
        <v>14</v>
      </c>
      <c r="L6" s="3">
        <f t="shared" ref="L6" si="3">J6-K6</f>
        <v>86</v>
      </c>
      <c r="N6" s="37">
        <f t="shared" ref="N6" si="4">(F6*50) - J6</f>
        <v>0</v>
      </c>
    </row>
    <row r="14" spans="1:16">
      <c r="E14" t="s">
        <v>191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945A-1A22-463A-A2C8-D3EFAFB85733}">
  <dimension ref="A1:O4"/>
  <sheetViews>
    <sheetView workbookViewId="0">
      <selection activeCell="D26" sqref="D26"/>
    </sheetView>
  </sheetViews>
  <sheetFormatPr defaultRowHeight="15"/>
  <cols>
    <col min="1" max="1" width="19.5703125" customWidth="1"/>
    <col min="2" max="2" width="35" customWidth="1"/>
    <col min="3" max="3" width="31" customWidth="1"/>
    <col min="4" max="4" width="21.85546875" customWidth="1"/>
    <col min="5" max="5" width="42.28515625" customWidth="1"/>
    <col min="6" max="6" width="18.85546875" customWidth="1"/>
  </cols>
  <sheetData>
    <row r="1" spans="1:15" ht="52.5">
      <c r="A1" s="44" t="s">
        <v>70</v>
      </c>
      <c r="B1" s="44" t="s">
        <v>0</v>
      </c>
      <c r="C1" s="44" t="s">
        <v>1</v>
      </c>
      <c r="D1" s="44" t="s">
        <v>2</v>
      </c>
      <c r="E1" s="45" t="s">
        <v>3</v>
      </c>
      <c r="F1" s="46" t="s">
        <v>5</v>
      </c>
      <c r="G1" s="46" t="s">
        <v>6</v>
      </c>
      <c r="H1" s="46" t="s">
        <v>4</v>
      </c>
      <c r="I1" s="46" t="s">
        <v>78</v>
      </c>
      <c r="J1" s="45" t="s">
        <v>74</v>
      </c>
      <c r="K1" s="45" t="s">
        <v>183</v>
      </c>
      <c r="L1" s="45" t="s">
        <v>184</v>
      </c>
      <c r="N1" s="36" t="s">
        <v>185</v>
      </c>
      <c r="O1" t="s">
        <v>189</v>
      </c>
    </row>
    <row r="2" spans="1:15" ht="18.75">
      <c r="A2" s="2">
        <v>45</v>
      </c>
      <c r="B2" s="2" t="s">
        <v>133</v>
      </c>
      <c r="C2" s="2" t="s">
        <v>33</v>
      </c>
      <c r="D2" s="2" t="s">
        <v>127</v>
      </c>
      <c r="E2" s="3" t="s">
        <v>134</v>
      </c>
      <c r="F2" s="3">
        <v>1</v>
      </c>
      <c r="G2" s="3">
        <v>233</v>
      </c>
      <c r="H2" s="3">
        <f t="shared" ref="H2:H4" si="0">G2*F2</f>
        <v>233</v>
      </c>
      <c r="I2" s="3"/>
      <c r="J2" s="3">
        <v>235</v>
      </c>
      <c r="K2" s="3">
        <v>7</v>
      </c>
      <c r="L2" s="3">
        <f t="shared" ref="L2:L3" si="1">J2-K2</f>
        <v>228</v>
      </c>
      <c r="N2" s="37">
        <f t="shared" ref="N2:N3" si="2">(F2*50) - J2</f>
        <v>-185</v>
      </c>
    </row>
    <row r="3" spans="1:15" ht="104.25" customHeight="1">
      <c r="A3" s="2">
        <v>4</v>
      </c>
      <c r="B3" s="4">
        <v>10006853</v>
      </c>
      <c r="C3" s="2" t="s">
        <v>86</v>
      </c>
      <c r="D3" s="4" t="s">
        <v>83</v>
      </c>
      <c r="E3" s="5" t="s">
        <v>90</v>
      </c>
      <c r="F3" s="3">
        <v>1</v>
      </c>
      <c r="G3" s="3">
        <v>233</v>
      </c>
      <c r="H3" s="3">
        <f t="shared" si="0"/>
        <v>233</v>
      </c>
      <c r="I3" s="3"/>
      <c r="J3" s="3">
        <v>50</v>
      </c>
      <c r="K3" s="3">
        <v>7</v>
      </c>
      <c r="L3" s="3">
        <f t="shared" si="1"/>
        <v>43</v>
      </c>
      <c r="M3" t="s">
        <v>192</v>
      </c>
      <c r="N3" s="37">
        <f t="shared" si="2"/>
        <v>0</v>
      </c>
    </row>
    <row r="4" spans="1:15" ht="18.75">
      <c r="A4" s="2">
        <v>40</v>
      </c>
      <c r="B4" s="2" t="s">
        <v>30</v>
      </c>
      <c r="C4" s="2" t="s">
        <v>16</v>
      </c>
      <c r="D4" s="2" t="s">
        <v>9</v>
      </c>
      <c r="E4" s="3" t="s">
        <v>31</v>
      </c>
      <c r="F4" s="3">
        <v>0.5</v>
      </c>
      <c r="G4" s="3">
        <v>233</v>
      </c>
      <c r="H4" s="3">
        <f t="shared" si="0"/>
        <v>116.5</v>
      </c>
      <c r="I4" s="3"/>
      <c r="J4" s="3"/>
      <c r="K4" s="3">
        <v>3.5</v>
      </c>
      <c r="L4" s="3"/>
      <c r="N4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69D4-8B8D-4F5C-B7DD-8CFA01675D79}">
  <dimension ref="A1:U14"/>
  <sheetViews>
    <sheetView workbookViewId="0">
      <selection activeCell="B16" sqref="B16"/>
    </sheetView>
  </sheetViews>
  <sheetFormatPr defaultRowHeight="15"/>
  <cols>
    <col min="2" max="2" width="14.42578125" customWidth="1"/>
    <col min="5" max="5" width="50.5703125" customWidth="1"/>
  </cols>
  <sheetData>
    <row r="1" spans="1:21" ht="52.5">
      <c r="A1" s="8" t="s">
        <v>70</v>
      </c>
      <c r="B1" s="8" t="s">
        <v>0</v>
      </c>
      <c r="C1" s="8" t="s">
        <v>1</v>
      </c>
      <c r="D1" s="8" t="s">
        <v>2</v>
      </c>
      <c r="E1" s="9" t="s">
        <v>3</v>
      </c>
      <c r="F1" s="10" t="s">
        <v>5</v>
      </c>
      <c r="G1" s="10" t="s">
        <v>6</v>
      </c>
      <c r="H1" s="10" t="s">
        <v>4</v>
      </c>
      <c r="I1" s="10" t="s">
        <v>78</v>
      </c>
      <c r="J1" s="9" t="s">
        <v>74</v>
      </c>
      <c r="K1" s="9" t="s">
        <v>183</v>
      </c>
      <c r="L1" s="9" t="s">
        <v>184</v>
      </c>
      <c r="N1" s="36" t="s">
        <v>185</v>
      </c>
      <c r="O1" t="s">
        <v>189</v>
      </c>
    </row>
    <row r="2" spans="1:21" ht="15.75" customHeight="1">
      <c r="A2" s="2">
        <v>46</v>
      </c>
      <c r="B2" s="2" t="s">
        <v>135</v>
      </c>
      <c r="C2" s="2" t="s">
        <v>33</v>
      </c>
      <c r="D2" s="2" t="s">
        <v>55</v>
      </c>
      <c r="E2" s="3" t="s">
        <v>136</v>
      </c>
      <c r="F2" s="3">
        <v>1</v>
      </c>
      <c r="G2" s="3">
        <v>233</v>
      </c>
      <c r="H2" s="3">
        <f t="shared" ref="H2" si="0">G2*F2</f>
        <v>233</v>
      </c>
      <c r="I2" s="3"/>
      <c r="J2" s="3">
        <v>39</v>
      </c>
      <c r="K2" s="3">
        <v>7</v>
      </c>
      <c r="L2" s="3">
        <f t="shared" ref="L2" si="1">J2-K2</f>
        <v>32</v>
      </c>
      <c r="N2" s="37">
        <f t="shared" ref="N2" si="2">(F2*50) - J2</f>
        <v>11</v>
      </c>
    </row>
    <row r="3" spans="1:21" ht="15.75" customHeight="1">
      <c r="A3" s="2">
        <v>57</v>
      </c>
      <c r="B3" s="2" t="s">
        <v>54</v>
      </c>
      <c r="C3" s="2" t="s">
        <v>33</v>
      </c>
      <c r="D3" s="2" t="s">
        <v>55</v>
      </c>
      <c r="E3" s="3" t="s">
        <v>56</v>
      </c>
      <c r="F3" s="3">
        <v>1</v>
      </c>
      <c r="G3" s="3">
        <v>233</v>
      </c>
      <c r="H3" s="3">
        <f t="shared" ref="H3" si="3">G3*F3</f>
        <v>233</v>
      </c>
      <c r="I3" s="3"/>
      <c r="J3" s="3"/>
      <c r="K3" s="3">
        <v>7</v>
      </c>
      <c r="L3" s="3"/>
      <c r="N3" s="37">
        <v>10</v>
      </c>
      <c r="P3" t="s">
        <v>137</v>
      </c>
    </row>
    <row r="4" spans="1:21" ht="15.75" customHeight="1">
      <c r="A4" s="2">
        <v>52</v>
      </c>
      <c r="B4" s="2" t="s">
        <v>43</v>
      </c>
      <c r="C4" s="2" t="s">
        <v>33</v>
      </c>
      <c r="D4" s="2" t="s">
        <v>44</v>
      </c>
      <c r="E4" s="3" t="s">
        <v>45</v>
      </c>
      <c r="F4" s="3">
        <v>1</v>
      </c>
      <c r="G4" s="3">
        <v>233</v>
      </c>
      <c r="H4" s="3">
        <f>G4*F4</f>
        <v>233</v>
      </c>
      <c r="I4" s="3"/>
      <c r="J4" s="3">
        <v>233</v>
      </c>
      <c r="K4" s="3">
        <v>7</v>
      </c>
      <c r="L4" s="3">
        <f t="shared" ref="L4" si="4">J4-K4</f>
        <v>226</v>
      </c>
      <c r="N4" s="37"/>
    </row>
    <row r="6" spans="1:21" ht="18.75">
      <c r="A6" s="2">
        <v>53</v>
      </c>
      <c r="B6" s="2" t="s">
        <v>140</v>
      </c>
      <c r="C6" s="2" t="s">
        <v>33</v>
      </c>
      <c r="D6" s="2" t="s">
        <v>47</v>
      </c>
      <c r="E6" s="3" t="s">
        <v>141</v>
      </c>
      <c r="F6" s="3">
        <v>1</v>
      </c>
      <c r="G6" s="3">
        <v>233</v>
      </c>
      <c r="H6" s="3">
        <f>G6*F6</f>
        <v>233</v>
      </c>
      <c r="I6" s="3"/>
      <c r="J6" s="3"/>
      <c r="K6" s="3">
        <v>7</v>
      </c>
      <c r="L6" s="3"/>
    </row>
    <row r="7" spans="1:21" ht="18.75">
      <c r="A7" s="2">
        <v>51</v>
      </c>
      <c r="B7" s="2">
        <v>3022276</v>
      </c>
      <c r="C7" s="2" t="s">
        <v>33</v>
      </c>
      <c r="D7" s="2" t="s">
        <v>9</v>
      </c>
      <c r="E7" s="3" t="s">
        <v>42</v>
      </c>
      <c r="F7" s="3">
        <v>2</v>
      </c>
      <c r="G7" s="3">
        <v>233</v>
      </c>
      <c r="H7" s="3">
        <f>G7*F7</f>
        <v>466</v>
      </c>
      <c r="I7" s="3"/>
      <c r="J7" s="3"/>
      <c r="K7" s="3">
        <v>14</v>
      </c>
      <c r="L7" s="3"/>
    </row>
    <row r="8" spans="1:21" ht="18.75">
      <c r="A8" s="2">
        <v>54</v>
      </c>
      <c r="B8" s="2" t="s">
        <v>49</v>
      </c>
      <c r="C8" s="2" t="s">
        <v>33</v>
      </c>
      <c r="D8" s="2" t="s">
        <v>9</v>
      </c>
      <c r="E8" s="3" t="s">
        <v>50</v>
      </c>
      <c r="F8" s="3">
        <v>6</v>
      </c>
      <c r="G8" s="3">
        <v>233</v>
      </c>
      <c r="H8" s="3">
        <f>G8*F8</f>
        <v>1398</v>
      </c>
      <c r="I8" s="3"/>
      <c r="J8" s="3">
        <v>500</v>
      </c>
      <c r="K8" s="3">
        <v>42</v>
      </c>
      <c r="L8" s="3">
        <f t="shared" ref="L8" si="5">J8-K8</f>
        <v>458</v>
      </c>
    </row>
    <row r="9" spans="1:21">
      <c r="E9" t="s">
        <v>193</v>
      </c>
      <c r="F9">
        <v>4</v>
      </c>
    </row>
    <row r="10" spans="1:21">
      <c r="E10" t="s">
        <v>194</v>
      </c>
      <c r="F10">
        <v>8</v>
      </c>
    </row>
    <row r="11" spans="1:21">
      <c r="E11" t="s">
        <v>195</v>
      </c>
      <c r="F11">
        <v>4</v>
      </c>
    </row>
    <row r="12" spans="1:21" ht="18.75">
      <c r="A12" s="58"/>
      <c r="B12" s="58" t="s">
        <v>161</v>
      </c>
      <c r="C12" s="58" t="s">
        <v>33</v>
      </c>
      <c r="D12" s="58"/>
      <c r="E12" s="59" t="s">
        <v>162</v>
      </c>
      <c r="F12" s="59">
        <v>4</v>
      </c>
      <c r="G12" s="39">
        <v>233</v>
      </c>
      <c r="H12" s="39">
        <f t="shared" ref="H12" si="6">G12*F12</f>
        <v>932</v>
      </c>
      <c r="I12" s="39"/>
      <c r="J12" s="39"/>
      <c r="K12" s="39"/>
      <c r="L12" s="39"/>
      <c r="M12" s="39"/>
      <c r="N12" s="40">
        <f t="shared" ref="N12" si="7">F12*19</f>
        <v>76</v>
      </c>
      <c r="O12" s="40">
        <f t="shared" ref="O12" si="8">K12-N12</f>
        <v>-76</v>
      </c>
      <c r="P12" s="40"/>
      <c r="Q12" s="40"/>
      <c r="R12" s="41"/>
      <c r="S12" s="40"/>
      <c r="T12" s="40"/>
      <c r="U12" s="40"/>
    </row>
    <row r="13" spans="1:21" ht="18.75">
      <c r="N13" s="37">
        <f>(F8*50) - J8</f>
        <v>-200</v>
      </c>
    </row>
    <row r="14" spans="1:21" ht="15.75" customHeight="1">
      <c r="A14" s="2">
        <v>47</v>
      </c>
      <c r="B14" s="2" t="s">
        <v>32</v>
      </c>
      <c r="C14" s="2" t="s">
        <v>33</v>
      </c>
      <c r="D14" s="2" t="s">
        <v>34</v>
      </c>
      <c r="E14" s="3" t="s">
        <v>35</v>
      </c>
      <c r="F14" s="3">
        <v>1</v>
      </c>
      <c r="G14" s="3">
        <v>233</v>
      </c>
      <c r="H14" s="3">
        <f>G14*F14</f>
        <v>233</v>
      </c>
      <c r="I14" s="3"/>
      <c r="J14" s="3"/>
      <c r="K14" s="3">
        <v>7</v>
      </c>
      <c r="L14" s="3"/>
      <c r="N14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EDD9-5E47-4820-BB90-AF938FF5D0A3}">
  <dimension ref="A1:R33"/>
  <sheetViews>
    <sheetView topLeftCell="A17" workbookViewId="0">
      <selection activeCell="E18" sqref="E18"/>
    </sheetView>
  </sheetViews>
  <sheetFormatPr defaultColWidth="10.140625" defaultRowHeight="57" customHeight="1"/>
  <cols>
    <col min="2" max="2" width="20.85546875" customWidth="1"/>
    <col min="5" max="5" width="104" customWidth="1"/>
  </cols>
  <sheetData>
    <row r="1" spans="1:12" ht="57" customHeight="1">
      <c r="A1" s="44" t="s">
        <v>70</v>
      </c>
      <c r="B1" s="44" t="s">
        <v>0</v>
      </c>
      <c r="C1" s="44" t="s">
        <v>1</v>
      </c>
      <c r="D1" s="44" t="s">
        <v>2</v>
      </c>
      <c r="E1" s="45" t="s">
        <v>3</v>
      </c>
      <c r="F1" s="46" t="s">
        <v>5</v>
      </c>
      <c r="G1" s="46" t="s">
        <v>6</v>
      </c>
      <c r="H1" s="46" t="s">
        <v>4</v>
      </c>
      <c r="I1" s="46" t="s">
        <v>78</v>
      </c>
      <c r="J1" s="45" t="s">
        <v>74</v>
      </c>
      <c r="K1" s="45" t="s">
        <v>183</v>
      </c>
      <c r="L1" s="45" t="s">
        <v>184</v>
      </c>
    </row>
    <row r="2" spans="1:12" ht="57" customHeight="1">
      <c r="A2" s="2">
        <v>1</v>
      </c>
      <c r="B2" s="2">
        <v>10008207</v>
      </c>
      <c r="C2" s="2" t="s">
        <v>82</v>
      </c>
      <c r="D2" s="2" t="s">
        <v>83</v>
      </c>
      <c r="E2" s="3" t="s">
        <v>84</v>
      </c>
      <c r="F2" s="3">
        <v>1</v>
      </c>
      <c r="G2" s="3">
        <v>233</v>
      </c>
      <c r="H2" s="3">
        <f t="shared" ref="H2:H33" si="0">G2*F2</f>
        <v>233</v>
      </c>
      <c r="I2" s="3"/>
      <c r="J2" s="3">
        <v>50</v>
      </c>
      <c r="K2" s="3">
        <v>7</v>
      </c>
      <c r="L2" s="3">
        <f>J2-K2</f>
        <v>43</v>
      </c>
    </row>
    <row r="3" spans="1:12" ht="57" customHeight="1">
      <c r="A3" s="2">
        <v>2</v>
      </c>
      <c r="B3" s="2">
        <v>10007157</v>
      </c>
      <c r="C3" s="2" t="s">
        <v>86</v>
      </c>
      <c r="D3" s="2" t="s">
        <v>83</v>
      </c>
      <c r="E3" s="3" t="s">
        <v>87</v>
      </c>
      <c r="F3" s="3">
        <v>1</v>
      </c>
      <c r="G3" s="3">
        <v>233</v>
      </c>
      <c r="H3" s="3">
        <f t="shared" si="0"/>
        <v>233</v>
      </c>
      <c r="I3" s="3"/>
      <c r="J3" s="3">
        <v>50</v>
      </c>
      <c r="K3" s="3">
        <v>7</v>
      </c>
      <c r="L3" s="3">
        <f t="shared" ref="L3:L22" si="1">J3-K3</f>
        <v>43</v>
      </c>
    </row>
    <row r="4" spans="1:12" ht="57" customHeight="1">
      <c r="A4" s="2">
        <v>3</v>
      </c>
      <c r="B4" s="2">
        <v>10007388</v>
      </c>
      <c r="C4" s="2" t="s">
        <v>86</v>
      </c>
      <c r="D4" s="2" t="s">
        <v>83</v>
      </c>
      <c r="E4" s="3" t="s">
        <v>89</v>
      </c>
      <c r="F4" s="3">
        <v>1</v>
      </c>
      <c r="G4" s="3">
        <v>233</v>
      </c>
      <c r="H4" s="3">
        <f t="shared" si="0"/>
        <v>233</v>
      </c>
      <c r="I4" s="3"/>
      <c r="J4" s="3">
        <v>50</v>
      </c>
      <c r="K4" s="3">
        <v>7</v>
      </c>
      <c r="L4" s="3">
        <f>J4-K4</f>
        <v>43</v>
      </c>
    </row>
    <row r="5" spans="1:12" ht="57" customHeight="1">
      <c r="A5" s="2">
        <v>4</v>
      </c>
      <c r="B5" s="4">
        <v>10006853</v>
      </c>
      <c r="C5" s="2" t="s">
        <v>86</v>
      </c>
      <c r="D5" s="4" t="s">
        <v>83</v>
      </c>
      <c r="E5" s="5" t="s">
        <v>90</v>
      </c>
      <c r="F5" s="3">
        <v>1</v>
      </c>
      <c r="G5" s="3">
        <v>233</v>
      </c>
      <c r="H5" s="3">
        <f t="shared" si="0"/>
        <v>233</v>
      </c>
      <c r="I5" s="3"/>
      <c r="J5" s="3">
        <v>50</v>
      </c>
      <c r="K5" s="3">
        <v>7</v>
      </c>
      <c r="L5" s="3">
        <f t="shared" si="1"/>
        <v>43</v>
      </c>
    </row>
    <row r="6" spans="1:12" ht="57" customHeight="1">
      <c r="A6" s="2">
        <v>5</v>
      </c>
      <c r="B6" s="4">
        <v>10005194</v>
      </c>
      <c r="C6" s="2" t="s">
        <v>86</v>
      </c>
      <c r="D6" s="4" t="s">
        <v>83</v>
      </c>
      <c r="E6" s="5" t="s">
        <v>196</v>
      </c>
      <c r="F6" s="3">
        <v>1</v>
      </c>
      <c r="G6" s="3">
        <v>233</v>
      </c>
      <c r="H6" s="3">
        <f t="shared" si="0"/>
        <v>233</v>
      </c>
      <c r="I6" s="3"/>
      <c r="J6" s="3">
        <v>99</v>
      </c>
      <c r="K6" s="3">
        <v>7</v>
      </c>
      <c r="L6" s="3">
        <f t="shared" si="1"/>
        <v>92</v>
      </c>
    </row>
    <row r="7" spans="1:12" ht="57" customHeight="1">
      <c r="A7" s="2">
        <v>6</v>
      </c>
      <c r="B7" s="2">
        <v>10005193</v>
      </c>
      <c r="C7" s="2" t="s">
        <v>86</v>
      </c>
      <c r="D7" s="2" t="s">
        <v>83</v>
      </c>
      <c r="E7" s="3" t="s">
        <v>197</v>
      </c>
      <c r="F7" s="3">
        <v>2</v>
      </c>
      <c r="G7" s="3">
        <v>233</v>
      </c>
      <c r="H7" s="3">
        <f t="shared" si="0"/>
        <v>466</v>
      </c>
      <c r="I7" s="3"/>
      <c r="J7" s="3">
        <v>198</v>
      </c>
      <c r="K7" s="3">
        <v>14</v>
      </c>
      <c r="L7" s="3">
        <f t="shared" si="1"/>
        <v>184</v>
      </c>
    </row>
    <row r="8" spans="1:12" ht="57" customHeight="1">
      <c r="A8" s="2">
        <v>7</v>
      </c>
      <c r="B8" s="2">
        <v>10005195</v>
      </c>
      <c r="C8" s="2" t="s">
        <v>86</v>
      </c>
      <c r="D8" s="2" t="s">
        <v>83</v>
      </c>
      <c r="E8" s="3" t="s">
        <v>198</v>
      </c>
      <c r="F8" s="3">
        <v>4</v>
      </c>
      <c r="G8" s="3">
        <v>233</v>
      </c>
      <c r="H8" s="3">
        <f t="shared" si="0"/>
        <v>932</v>
      </c>
      <c r="I8" s="3"/>
      <c r="J8" s="3">
        <v>396</v>
      </c>
      <c r="K8" s="3">
        <v>28</v>
      </c>
      <c r="L8" s="3">
        <f>J8-K8</f>
        <v>368</v>
      </c>
    </row>
    <row r="9" spans="1:12" ht="57" customHeight="1">
      <c r="A9" s="2">
        <v>8</v>
      </c>
      <c r="B9" s="2">
        <v>10007184</v>
      </c>
      <c r="C9" s="2" t="s">
        <v>86</v>
      </c>
      <c r="D9" s="2" t="s">
        <v>95</v>
      </c>
      <c r="E9" s="3" t="s">
        <v>187</v>
      </c>
      <c r="F9" s="3">
        <v>2</v>
      </c>
      <c r="G9" s="3">
        <v>233</v>
      </c>
      <c r="H9" s="3">
        <f t="shared" si="0"/>
        <v>466</v>
      </c>
      <c r="I9" s="3"/>
      <c r="J9" s="3">
        <v>62</v>
      </c>
      <c r="K9" s="3">
        <v>14</v>
      </c>
      <c r="L9" s="3">
        <f t="shared" si="1"/>
        <v>48</v>
      </c>
    </row>
    <row r="10" spans="1:12" ht="57" customHeight="1">
      <c r="A10" s="2">
        <v>9</v>
      </c>
      <c r="B10" s="2">
        <v>10007407</v>
      </c>
      <c r="C10" s="2" t="s">
        <v>86</v>
      </c>
      <c r="D10" s="2" t="s">
        <v>95</v>
      </c>
      <c r="E10" s="3" t="s">
        <v>199</v>
      </c>
      <c r="F10" s="3">
        <v>1</v>
      </c>
      <c r="G10" s="3">
        <v>233</v>
      </c>
      <c r="H10" s="3">
        <f t="shared" si="0"/>
        <v>233</v>
      </c>
      <c r="I10" s="3"/>
      <c r="J10" s="3">
        <v>50</v>
      </c>
      <c r="K10" s="3">
        <v>7</v>
      </c>
      <c r="L10" s="3">
        <f t="shared" si="1"/>
        <v>43</v>
      </c>
    </row>
    <row r="11" spans="1:12" ht="57" customHeight="1">
      <c r="A11" s="2">
        <v>10</v>
      </c>
      <c r="B11" s="4">
        <v>10002736</v>
      </c>
      <c r="C11" s="2" t="s">
        <v>86</v>
      </c>
      <c r="D11" s="4" t="s">
        <v>83</v>
      </c>
      <c r="E11" s="3" t="s">
        <v>99</v>
      </c>
      <c r="F11" s="3">
        <v>1</v>
      </c>
      <c r="G11" s="3">
        <v>233</v>
      </c>
      <c r="H11" s="3">
        <f t="shared" si="0"/>
        <v>233</v>
      </c>
      <c r="I11" s="3"/>
      <c r="J11" s="3">
        <v>50</v>
      </c>
      <c r="K11" s="3">
        <v>7</v>
      </c>
      <c r="L11" s="3">
        <f t="shared" si="1"/>
        <v>43</v>
      </c>
    </row>
    <row r="12" spans="1:12" ht="57" customHeight="1">
      <c r="A12" s="2">
        <v>11</v>
      </c>
      <c r="B12" s="4">
        <v>10006709</v>
      </c>
      <c r="C12" s="2" t="s">
        <v>86</v>
      </c>
      <c r="D12" s="4" t="s">
        <v>83</v>
      </c>
      <c r="E12" s="3" t="s">
        <v>101</v>
      </c>
      <c r="F12" s="3">
        <v>1</v>
      </c>
      <c r="G12" s="3">
        <v>233</v>
      </c>
      <c r="H12" s="3">
        <f t="shared" si="0"/>
        <v>233</v>
      </c>
      <c r="I12" s="3"/>
      <c r="J12" s="3">
        <v>50</v>
      </c>
      <c r="K12" s="3">
        <v>7</v>
      </c>
      <c r="L12" s="3">
        <f t="shared" si="1"/>
        <v>43</v>
      </c>
    </row>
    <row r="13" spans="1:12" ht="57" customHeight="1">
      <c r="A13" s="2">
        <v>12</v>
      </c>
      <c r="B13" s="4" t="s">
        <v>102</v>
      </c>
      <c r="C13" s="2" t="s">
        <v>86</v>
      </c>
      <c r="D13" s="4" t="s">
        <v>83</v>
      </c>
      <c r="E13" s="3" t="s">
        <v>103</v>
      </c>
      <c r="F13" s="3">
        <v>1</v>
      </c>
      <c r="G13" s="3">
        <v>233</v>
      </c>
      <c r="H13" s="3">
        <f t="shared" si="0"/>
        <v>233</v>
      </c>
      <c r="I13" s="3"/>
      <c r="J13" s="3">
        <v>50</v>
      </c>
      <c r="K13" s="3">
        <v>7</v>
      </c>
      <c r="L13" s="3">
        <f t="shared" si="1"/>
        <v>43</v>
      </c>
    </row>
    <row r="14" spans="1:12" ht="57" customHeight="1">
      <c r="A14" s="2">
        <v>13</v>
      </c>
      <c r="B14" s="4" t="s">
        <v>104</v>
      </c>
      <c r="C14" s="2" t="s">
        <v>86</v>
      </c>
      <c r="D14" s="4" t="s">
        <v>83</v>
      </c>
      <c r="E14" s="3" t="s">
        <v>105</v>
      </c>
      <c r="F14" s="3">
        <v>1</v>
      </c>
      <c r="G14" s="3">
        <v>233</v>
      </c>
      <c r="H14" s="3">
        <f t="shared" si="0"/>
        <v>233</v>
      </c>
      <c r="I14" s="3"/>
      <c r="J14" s="3">
        <v>50</v>
      </c>
      <c r="K14" s="3">
        <v>7</v>
      </c>
      <c r="L14" s="3">
        <f t="shared" si="1"/>
        <v>43</v>
      </c>
    </row>
    <row r="15" spans="1:12" ht="57" customHeight="1">
      <c r="A15" s="2">
        <v>14</v>
      </c>
      <c r="B15" s="4" t="s">
        <v>106</v>
      </c>
      <c r="C15" s="2" t="s">
        <v>86</v>
      </c>
      <c r="D15" s="4" t="s">
        <v>83</v>
      </c>
      <c r="E15" s="3" t="s">
        <v>107</v>
      </c>
      <c r="F15" s="3">
        <v>1</v>
      </c>
      <c r="G15" s="3">
        <v>233</v>
      </c>
      <c r="H15" s="3">
        <f t="shared" si="0"/>
        <v>233</v>
      </c>
      <c r="I15" s="3"/>
      <c r="J15" s="3">
        <v>50</v>
      </c>
      <c r="K15" s="3">
        <v>7</v>
      </c>
      <c r="L15" s="3">
        <f t="shared" si="1"/>
        <v>43</v>
      </c>
    </row>
    <row r="16" spans="1:12" ht="57" customHeight="1">
      <c r="A16" s="2">
        <v>15</v>
      </c>
      <c r="B16" s="4">
        <v>10005821</v>
      </c>
      <c r="C16" s="2" t="s">
        <v>86</v>
      </c>
      <c r="D16" s="4" t="s">
        <v>83</v>
      </c>
      <c r="E16" s="3" t="s">
        <v>108</v>
      </c>
      <c r="F16" s="3">
        <v>1</v>
      </c>
      <c r="G16" s="3">
        <v>233</v>
      </c>
      <c r="H16" s="3">
        <f t="shared" si="0"/>
        <v>233</v>
      </c>
      <c r="I16" s="3"/>
      <c r="J16" s="3">
        <v>50</v>
      </c>
      <c r="K16" s="3">
        <v>7</v>
      </c>
      <c r="L16" s="3">
        <f t="shared" si="1"/>
        <v>43</v>
      </c>
    </row>
    <row r="17" spans="1:18" ht="57" customHeight="1">
      <c r="A17" s="2">
        <v>16</v>
      </c>
      <c r="B17" s="4">
        <v>10005333</v>
      </c>
      <c r="C17" s="2" t="s">
        <v>86</v>
      </c>
      <c r="D17" s="4" t="s">
        <v>83</v>
      </c>
      <c r="E17" s="5" t="s">
        <v>109</v>
      </c>
      <c r="F17" s="3">
        <v>4</v>
      </c>
      <c r="G17" s="3">
        <v>233</v>
      </c>
      <c r="H17" s="3">
        <f t="shared" si="0"/>
        <v>932</v>
      </c>
      <c r="I17" s="3"/>
      <c r="J17" s="3">
        <v>200</v>
      </c>
      <c r="K17" s="3">
        <v>28</v>
      </c>
      <c r="L17" s="3">
        <f t="shared" si="1"/>
        <v>172</v>
      </c>
    </row>
    <row r="18" spans="1:18" ht="57" customHeight="1">
      <c r="A18" s="2">
        <v>17</v>
      </c>
      <c r="B18" s="4">
        <v>10002481</v>
      </c>
      <c r="C18" s="2" t="s">
        <v>86</v>
      </c>
      <c r="D18" s="4" t="s">
        <v>83</v>
      </c>
      <c r="E18" s="3" t="s">
        <v>110</v>
      </c>
      <c r="F18" s="3">
        <v>4</v>
      </c>
      <c r="G18" s="3">
        <v>233</v>
      </c>
      <c r="H18" s="3">
        <f t="shared" si="0"/>
        <v>932</v>
      </c>
      <c r="I18" s="3"/>
      <c r="J18" s="3">
        <v>200</v>
      </c>
      <c r="K18" s="3">
        <v>28</v>
      </c>
      <c r="L18" s="3">
        <f t="shared" si="1"/>
        <v>172</v>
      </c>
    </row>
    <row r="19" spans="1:18" ht="57" customHeight="1">
      <c r="A19" s="2">
        <v>18</v>
      </c>
      <c r="B19" s="4">
        <v>10007427</v>
      </c>
      <c r="C19" s="2" t="s">
        <v>86</v>
      </c>
      <c r="D19" s="4" t="s">
        <v>83</v>
      </c>
      <c r="E19" s="5" t="s">
        <v>111</v>
      </c>
      <c r="F19" s="3">
        <v>8</v>
      </c>
      <c r="G19" s="3">
        <v>233</v>
      </c>
      <c r="H19" s="3">
        <f t="shared" si="0"/>
        <v>1864</v>
      </c>
      <c r="I19" s="3"/>
      <c r="J19" s="3">
        <v>400</v>
      </c>
      <c r="K19" s="3">
        <v>56</v>
      </c>
      <c r="L19" s="3">
        <f t="shared" si="1"/>
        <v>344</v>
      </c>
    </row>
    <row r="20" spans="1:18" ht="57" customHeight="1">
      <c r="A20" s="2">
        <v>19</v>
      </c>
      <c r="B20" s="4">
        <v>10007428</v>
      </c>
      <c r="C20" s="2" t="s">
        <v>86</v>
      </c>
      <c r="D20" s="4" t="s">
        <v>83</v>
      </c>
      <c r="E20" s="5" t="s">
        <v>112</v>
      </c>
      <c r="F20" s="3">
        <v>8</v>
      </c>
      <c r="G20" s="3">
        <v>233</v>
      </c>
      <c r="H20" s="3">
        <f t="shared" si="0"/>
        <v>1864</v>
      </c>
      <c r="I20" s="3"/>
      <c r="J20" s="3">
        <v>400</v>
      </c>
      <c r="K20" s="3">
        <v>56</v>
      </c>
      <c r="L20" s="3">
        <f t="shared" si="1"/>
        <v>344</v>
      </c>
    </row>
    <row r="21" spans="1:18" ht="57" customHeight="1">
      <c r="A21" s="2">
        <v>20</v>
      </c>
      <c r="B21" s="4">
        <v>10007429</v>
      </c>
      <c r="C21" s="2" t="s">
        <v>86</v>
      </c>
      <c r="D21" s="4" t="s">
        <v>83</v>
      </c>
      <c r="E21" s="5" t="s">
        <v>113</v>
      </c>
      <c r="F21" s="3">
        <v>8</v>
      </c>
      <c r="G21" s="3">
        <v>233</v>
      </c>
      <c r="H21" s="3">
        <f t="shared" si="0"/>
        <v>1864</v>
      </c>
      <c r="I21" s="3"/>
      <c r="J21" s="3">
        <v>400</v>
      </c>
      <c r="K21" s="3">
        <v>56</v>
      </c>
      <c r="L21" s="3">
        <f t="shared" si="1"/>
        <v>344</v>
      </c>
    </row>
    <row r="22" spans="1:18" ht="57" customHeight="1">
      <c r="A22" s="2">
        <v>21</v>
      </c>
      <c r="B22" s="2">
        <v>10005332</v>
      </c>
      <c r="C22" s="2" t="s">
        <v>86</v>
      </c>
      <c r="D22" s="2" t="s">
        <v>83</v>
      </c>
      <c r="E22" s="3" t="s">
        <v>114</v>
      </c>
      <c r="F22" s="3">
        <v>4</v>
      </c>
      <c r="G22" s="3">
        <v>233</v>
      </c>
      <c r="H22" s="3">
        <f t="shared" si="0"/>
        <v>932</v>
      </c>
      <c r="I22" s="3"/>
      <c r="J22" s="3"/>
      <c r="K22" s="3">
        <v>28</v>
      </c>
      <c r="L22" s="3">
        <f t="shared" si="1"/>
        <v>-28</v>
      </c>
    </row>
    <row r="23" spans="1:18" ht="57" customHeight="1">
      <c r="A23" s="2"/>
      <c r="B23" s="2"/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R23" s="37"/>
    </row>
    <row r="24" spans="1:18" ht="57" customHeight="1">
      <c r="A24" s="2"/>
      <c r="B24" s="4"/>
      <c r="C24" s="2"/>
      <c r="D24" s="4"/>
      <c r="E24" s="5"/>
      <c r="F24" s="3"/>
      <c r="G24" s="3"/>
      <c r="H24" s="3"/>
      <c r="I24" s="3"/>
      <c r="J24" s="3"/>
      <c r="K24" s="3"/>
      <c r="L24" s="3"/>
    </row>
    <row r="25" spans="1:18" ht="57" customHeight="1">
      <c r="A25" s="2"/>
      <c r="B25" s="4"/>
      <c r="C25" s="4"/>
      <c r="D25" s="4"/>
      <c r="E25" s="5"/>
      <c r="F25" s="3"/>
      <c r="G25" s="3"/>
      <c r="H25" s="3"/>
      <c r="I25" s="3"/>
      <c r="J25" s="3"/>
      <c r="K25" s="3"/>
      <c r="L25" s="3"/>
    </row>
    <row r="26" spans="1:18" ht="57" customHeight="1">
      <c r="A26" s="2"/>
      <c r="B26" s="4"/>
      <c r="C26" s="4"/>
      <c r="D26" s="4"/>
      <c r="E26" s="5"/>
      <c r="F26" s="3"/>
      <c r="G26" s="3"/>
      <c r="H26" s="3"/>
      <c r="I26" s="3"/>
      <c r="J26" s="3"/>
      <c r="K26" s="3"/>
      <c r="L26" s="3"/>
    </row>
    <row r="27" spans="1:18" ht="57" customHeight="1">
      <c r="A27" s="2"/>
      <c r="B27" s="4"/>
      <c r="C27" s="4"/>
      <c r="D27" s="4"/>
      <c r="E27" s="5"/>
      <c r="F27" s="3"/>
      <c r="G27" s="3"/>
      <c r="H27" s="3"/>
      <c r="I27" s="3"/>
      <c r="J27" s="3"/>
      <c r="K27" s="3"/>
      <c r="L27" s="3"/>
    </row>
    <row r="28" spans="1:18" ht="57" customHeight="1">
      <c r="A28" s="2"/>
      <c r="B28" s="4"/>
      <c r="C28" s="4"/>
      <c r="D28" s="4"/>
      <c r="E28" s="5"/>
      <c r="F28" s="3"/>
      <c r="G28" s="3"/>
      <c r="H28" s="3"/>
      <c r="I28" s="3"/>
      <c r="J28" s="3"/>
      <c r="K28" s="3"/>
      <c r="L28" s="3"/>
    </row>
    <row r="29" spans="1:18" ht="57" customHeight="1">
      <c r="A29" s="2"/>
      <c r="B29" s="4"/>
      <c r="C29" s="4"/>
      <c r="D29" s="4"/>
      <c r="E29" s="5"/>
      <c r="F29" s="3"/>
      <c r="G29" s="3"/>
      <c r="H29" s="3"/>
      <c r="I29" s="3"/>
      <c r="J29" s="3"/>
      <c r="K29" s="3"/>
      <c r="L29" s="3"/>
    </row>
    <row r="30" spans="1:18" ht="57" customHeight="1">
      <c r="A30" s="2"/>
      <c r="B30" s="12"/>
      <c r="C30" s="4"/>
      <c r="D30" s="4"/>
      <c r="E30" s="3"/>
      <c r="F30" s="6"/>
      <c r="G30" s="3"/>
      <c r="H30" s="3"/>
      <c r="I30" s="3"/>
      <c r="J30" s="3"/>
      <c r="K30" s="3"/>
      <c r="L30" s="3"/>
    </row>
    <row r="31" spans="1:18" ht="57" customHeight="1">
      <c r="A31" s="2"/>
      <c r="B31" s="2"/>
      <c r="C31" s="4"/>
      <c r="D31" s="4"/>
      <c r="E31" s="3"/>
      <c r="F31" s="3"/>
      <c r="G31" s="3"/>
      <c r="H31" s="3"/>
      <c r="I31" s="3"/>
      <c r="J31" s="3"/>
      <c r="K31" s="3"/>
      <c r="L31" s="3"/>
    </row>
    <row r="32" spans="1:18" ht="57" customHeight="1">
      <c r="A32" s="2"/>
      <c r="B32" s="2"/>
      <c r="C32" s="4"/>
      <c r="D32" s="4"/>
      <c r="E32" s="3"/>
      <c r="F32" s="3"/>
      <c r="G32" s="3"/>
      <c r="H32" s="3"/>
      <c r="I32" s="3"/>
      <c r="J32" s="3"/>
      <c r="K32" s="3"/>
      <c r="L32" s="3"/>
    </row>
    <row r="33" spans="1:12" ht="57" customHeight="1">
      <c r="A33" s="2"/>
      <c r="B33" s="2"/>
      <c r="C33" s="4"/>
      <c r="D33" s="4"/>
      <c r="E33" s="3"/>
      <c r="F33" s="3"/>
      <c r="G33" s="3"/>
      <c r="H33" s="3"/>
      <c r="I33" s="3"/>
      <c r="J33" s="3"/>
      <c r="K33" s="3"/>
      <c r="L33" s="3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DB178C73A6D4C8E25ABE3E7FEA617" ma:contentTypeVersion="12" ma:contentTypeDescription="Create a new document." ma:contentTypeScope="" ma:versionID="d08eecba07d1113e29f451a159f3f1d5">
  <xsd:schema xmlns:xsd="http://www.w3.org/2001/XMLSchema" xmlns:xs="http://www.w3.org/2001/XMLSchema" xmlns:p="http://schemas.microsoft.com/office/2006/metadata/properties" xmlns:ns2="3e84c1b3-d6f1-49d7-bbaf-24047c585df9" xmlns:ns3="f369a799-4aa9-42cb-8151-8be0c2212237" targetNamespace="http://schemas.microsoft.com/office/2006/metadata/properties" ma:root="true" ma:fieldsID="c8ce02c6260a5f69dd1b1bad0a311c35" ns2:_="" ns3:_="">
    <xsd:import namespace="3e84c1b3-d6f1-49d7-bbaf-24047c585df9"/>
    <xsd:import namespace="f369a799-4aa9-42cb-8151-8be0c2212237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4c1b3-d6f1-49d7-bbaf-24047c585df9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8d84663-795c-479b-96b9-560499655ddc}" ma:internalName="TaxCatchAll" ma:showField="CatchAllData" ma:web="3e84c1b3-d6f1-49d7-bbaf-24047c585d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9a799-4aa9-42cb-8151-8be0c2212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e84c1b3-d6f1-49d7-bbaf-24047c585df9" xsi:nil="true"/>
  </documentManagement>
</p:properties>
</file>

<file path=customXml/itemProps1.xml><?xml version="1.0" encoding="utf-8"?>
<ds:datastoreItem xmlns:ds="http://schemas.openxmlformats.org/officeDocument/2006/customXml" ds:itemID="{BE3172FB-FD14-4B6B-A2EB-4725AE1EA67D}"/>
</file>

<file path=customXml/itemProps2.xml><?xml version="1.0" encoding="utf-8"?>
<ds:datastoreItem xmlns:ds="http://schemas.openxmlformats.org/officeDocument/2006/customXml" ds:itemID="{D8051B09-023C-4DCB-B548-DD718827ADD8}"/>
</file>

<file path=customXml/itemProps3.xml><?xml version="1.0" encoding="utf-8"?>
<ds:datastoreItem xmlns:ds="http://schemas.openxmlformats.org/officeDocument/2006/customXml" ds:itemID="{3A87D894-39E6-4E3E-9731-3E5D7419EC4C}"/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Rajeshwaran, Gautham (SMO NAM RC-US CS MI MTI)</dc:creator>
  <cp:keywords/>
  <dc:description/>
  <cp:lastModifiedBy/>
  <cp:revision/>
  <dcterms:created xsi:type="dcterms:W3CDTF">2025-04-28T20:41:57Z</dcterms:created>
  <dcterms:modified xsi:type="dcterms:W3CDTF">2025-08-05T00:01:24Z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0x010100A0ADB178C73A6D4C8E25ABE3E7FEA617</vt:lpwstr>
  </property>
</Properties>
</file>