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1" activeTab="1"/>
  </bookViews>
  <sheets>
    <sheet name="Sheet1" sheetId="1" r:id="rId1"/>
    <sheet name="hdr" sheetId="2" r:id="rId2"/>
    <sheet name="con" sheetId="3" r:id="rId3"/>
    <sheet name="conR" sheetId="4" r:id="rId4"/>
    <sheet name="dok" sheetId="5" r:id="rId5"/>
    <sheet name="dtl" sheetId="6" r:id="rId6"/>
    <sheet name="dtldok" sheetId="7" r:id="rId7"/>
    <sheet name="dtlspekkhusu" sheetId="8" r:id="rId8"/>
    <sheet name="dtlvd" sheetId="9" r:id="rId9"/>
    <sheet name="fas" sheetId="10" r:id="rId10"/>
    <sheet name="pibkendaraan" sheetId="11" r:id="rId11"/>
    <sheet name="kms" sheetId="12" r:id="rId12"/>
    <sheet name="npt" sheetId="13" r:id="rId13"/>
    <sheet name="ntb" sheetId="14" r:id="rId14"/>
    <sheet name="pgt" sheetId="15" r:id="rId15"/>
    <sheet name="res" sheetId="16" r:id="rId16"/>
    <sheet name="tarif" sheetId="17" r:id="rId17"/>
    <sheet name="resbill" sheetId="18" r:id="rId18"/>
    <sheet name="resnpbl" sheetId="19" r:id="rId19"/>
    <sheet name="resnpd" sheetId="20" r:id="rId20"/>
  </sheets>
  <calcPr calcId="124519"/>
</workbook>
</file>

<file path=xl/calcChain.xml><?xml version="1.0" encoding="utf-8"?>
<calcChain xmlns="http://schemas.openxmlformats.org/spreadsheetml/2006/main">
  <c r="K79" i="2"/>
  <c r="K80"/>
  <c r="K81"/>
  <c r="K82"/>
  <c r="K83"/>
  <c r="K84"/>
  <c r="K85"/>
  <c r="K86"/>
  <c r="K87"/>
  <c r="K88"/>
  <c r="K78"/>
  <c r="H79"/>
  <c r="H80"/>
  <c r="H81"/>
  <c r="H82"/>
  <c r="H83"/>
  <c r="H84"/>
  <c r="H85"/>
  <c r="H86"/>
  <c r="H87"/>
  <c r="H88"/>
  <c r="H78"/>
  <c r="L32" i="6"/>
  <c r="P32" s="1"/>
  <c r="Q32"/>
  <c r="T32"/>
  <c r="L33"/>
  <c r="P33" s="1"/>
  <c r="Q33"/>
  <c r="T33"/>
  <c r="L34"/>
  <c r="P34" s="1"/>
  <c r="Q34"/>
  <c r="T34"/>
  <c r="L35"/>
  <c r="P35" s="1"/>
  <c r="Q35"/>
  <c r="T35"/>
  <c r="L36"/>
  <c r="P36" s="1"/>
  <c r="Q36"/>
  <c r="T36"/>
  <c r="L37"/>
  <c r="P37" s="1"/>
  <c r="Q37"/>
  <c r="T37"/>
  <c r="L38"/>
  <c r="P38" s="1"/>
  <c r="Q38"/>
  <c r="T38"/>
  <c r="T31"/>
  <c r="Q31"/>
  <c r="P31"/>
  <c r="L31"/>
  <c r="P14" i="17"/>
  <c r="U14" s="1"/>
  <c r="T14"/>
  <c r="X14"/>
  <c r="P15"/>
  <c r="U15" s="1"/>
  <c r="T15"/>
  <c r="X15"/>
  <c r="P16"/>
  <c r="U16" s="1"/>
  <c r="T16"/>
  <c r="X16"/>
  <c r="P17"/>
  <c r="U17" s="1"/>
  <c r="T17"/>
  <c r="X17"/>
  <c r="P18"/>
  <c r="U18" s="1"/>
  <c r="T18"/>
  <c r="X18"/>
  <c r="P19"/>
  <c r="U19" s="1"/>
  <c r="T19"/>
  <c r="X19"/>
  <c r="P20"/>
  <c r="U20" s="1"/>
  <c r="T20"/>
  <c r="X20"/>
  <c r="P21"/>
  <c r="U21" s="1"/>
  <c r="T21"/>
  <c r="X21"/>
  <c r="P22"/>
  <c r="U22" s="1"/>
  <c r="T22"/>
  <c r="X22"/>
  <c r="P23"/>
  <c r="U23" s="1"/>
  <c r="T23"/>
  <c r="X23"/>
  <c r="P24"/>
  <c r="U24" s="1"/>
  <c r="T24"/>
  <c r="X24"/>
  <c r="P25"/>
  <c r="U25" s="1"/>
  <c r="T25"/>
  <c r="X25"/>
  <c r="X13"/>
  <c r="U13"/>
  <c r="T13"/>
  <c r="P13"/>
  <c r="K38" i="16"/>
  <c r="S38" s="1"/>
  <c r="K39"/>
  <c r="S39" s="1"/>
  <c r="O39"/>
  <c r="P39"/>
  <c r="K40"/>
  <c r="S40" s="1"/>
  <c r="O40"/>
  <c r="P40"/>
  <c r="K41"/>
  <c r="S41" s="1"/>
  <c r="O41"/>
  <c r="P41"/>
  <c r="K42"/>
  <c r="S42" s="1"/>
  <c r="O42"/>
  <c r="P42"/>
  <c r="K43"/>
  <c r="S43" s="1"/>
  <c r="O43"/>
  <c r="P43"/>
  <c r="K44"/>
  <c r="S44" s="1"/>
  <c r="O44"/>
  <c r="P44"/>
  <c r="K45"/>
  <c r="S45" s="1"/>
  <c r="O45"/>
  <c r="P45"/>
  <c r="K46"/>
  <c r="S46" s="1"/>
  <c r="O46"/>
  <c r="P46"/>
  <c r="K47"/>
  <c r="S47" s="1"/>
  <c r="O47"/>
  <c r="P47"/>
  <c r="K48"/>
  <c r="S48" s="1"/>
  <c r="O48"/>
  <c r="P48"/>
  <c r="K49"/>
  <c r="S49" s="1"/>
  <c r="O49"/>
  <c r="P49"/>
  <c r="K50"/>
  <c r="S50" s="1"/>
  <c r="O50"/>
  <c r="P50"/>
  <c r="S37"/>
  <c r="P37"/>
  <c r="O37"/>
  <c r="K37"/>
  <c r="X14" i="10"/>
  <c r="X15"/>
  <c r="X16"/>
  <c r="X17"/>
  <c r="X18"/>
  <c r="X19"/>
  <c r="X20"/>
  <c r="X21"/>
  <c r="X22"/>
  <c r="X23"/>
  <c r="X24"/>
  <c r="X13"/>
  <c r="U14"/>
  <c r="U15"/>
  <c r="U16"/>
  <c r="U17"/>
  <c r="U18"/>
  <c r="U19"/>
  <c r="U20"/>
  <c r="U21"/>
  <c r="U22"/>
  <c r="U23"/>
  <c r="U24"/>
  <c r="U13"/>
  <c r="T14"/>
  <c r="T15"/>
  <c r="T16"/>
  <c r="T17"/>
  <c r="T18"/>
  <c r="T19"/>
  <c r="T20"/>
  <c r="T21"/>
  <c r="T22"/>
  <c r="T23"/>
  <c r="T24"/>
  <c r="T13"/>
  <c r="P14"/>
  <c r="P15"/>
  <c r="P16"/>
  <c r="P17"/>
  <c r="P18"/>
  <c r="P19"/>
  <c r="P20"/>
  <c r="P21"/>
  <c r="P22"/>
  <c r="P23"/>
  <c r="P24"/>
  <c r="P13"/>
  <c r="I70" i="13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69"/>
  <c r="P2" i="12"/>
  <c r="P3"/>
  <c r="P4"/>
  <c r="P1"/>
  <c r="Q28" i="10"/>
  <c r="P2" i="7"/>
  <c r="P3"/>
  <c r="P4"/>
  <c r="P5"/>
  <c r="P6"/>
  <c r="P7"/>
  <c r="P8"/>
  <c r="P1"/>
  <c r="Q2" i="5"/>
  <c r="Q3"/>
  <c r="Q4"/>
  <c r="Q5"/>
  <c r="Q6"/>
  <c r="Q7"/>
  <c r="Q1"/>
  <c r="P2"/>
  <c r="P3"/>
  <c r="P4"/>
  <c r="P5"/>
  <c r="P6"/>
  <c r="P7"/>
  <c r="P1"/>
  <c r="D7" i="3"/>
  <c r="D8"/>
  <c r="D9"/>
  <c r="D6"/>
  <c r="B7"/>
  <c r="B8"/>
  <c r="B9"/>
  <c r="B6"/>
  <c r="E79" i="2"/>
  <c r="E80"/>
  <c r="E81"/>
  <c r="E82"/>
  <c r="E83"/>
  <c r="E84"/>
  <c r="E85"/>
  <c r="E86"/>
  <c r="E87"/>
  <c r="E88"/>
  <c r="E78"/>
  <c r="B2" i="20"/>
  <c r="I2" s="1"/>
  <c r="B3"/>
  <c r="I3" s="1"/>
  <c r="B4"/>
  <c r="I4" s="1"/>
  <c r="B5"/>
  <c r="I5"/>
  <c r="B6"/>
  <c r="I6" s="1"/>
  <c r="B1"/>
  <c r="I1" s="1"/>
  <c r="B2" i="19"/>
  <c r="I2" s="1"/>
  <c r="B3"/>
  <c r="I3" s="1"/>
  <c r="B4"/>
  <c r="I4" s="1"/>
  <c r="B5"/>
  <c r="I5"/>
  <c r="B6"/>
  <c r="I6" s="1"/>
  <c r="B7"/>
  <c r="I7"/>
  <c r="B8"/>
  <c r="I8" s="1"/>
  <c r="B9"/>
  <c r="I9"/>
  <c r="I1"/>
  <c r="B1"/>
  <c r="B2" i="18"/>
  <c r="I2" s="1"/>
  <c r="B3"/>
  <c r="I3" s="1"/>
  <c r="B4"/>
  <c r="I4" s="1"/>
  <c r="B5"/>
  <c r="I5"/>
  <c r="B6"/>
  <c r="I6" s="1"/>
  <c r="B1"/>
  <c r="I1" s="1"/>
  <c r="C29" i="17"/>
  <c r="C30"/>
  <c r="C31"/>
  <c r="C32"/>
  <c r="C33"/>
  <c r="C34"/>
  <c r="C35"/>
  <c r="C36"/>
  <c r="C37"/>
  <c r="C38"/>
  <c r="C39"/>
  <c r="C40"/>
  <c r="C28"/>
  <c r="B2"/>
  <c r="I2" s="1"/>
  <c r="B3"/>
  <c r="I3" s="1"/>
  <c r="B4"/>
  <c r="I4" s="1"/>
  <c r="B5"/>
  <c r="I5"/>
  <c r="B6"/>
  <c r="I6" s="1"/>
  <c r="B7"/>
  <c r="I7"/>
  <c r="B8"/>
  <c r="I8" s="1"/>
  <c r="B9"/>
  <c r="I9"/>
  <c r="B10"/>
  <c r="I10" s="1"/>
  <c r="B11"/>
  <c r="I11"/>
  <c r="B12"/>
  <c r="I12" s="1"/>
  <c r="B13"/>
  <c r="I13"/>
  <c r="B14"/>
  <c r="I14" s="1"/>
  <c r="B15"/>
  <c r="I15"/>
  <c r="B16"/>
  <c r="I16" s="1"/>
  <c r="B17"/>
  <c r="I17"/>
  <c r="B18"/>
  <c r="I18" s="1"/>
  <c r="B19"/>
  <c r="I19"/>
  <c r="B20"/>
  <c r="I20" s="1"/>
  <c r="B21"/>
  <c r="I21"/>
  <c r="B22"/>
  <c r="I22" s="1"/>
  <c r="B23"/>
  <c r="I23"/>
  <c r="B24"/>
  <c r="I24" s="1"/>
  <c r="B25"/>
  <c r="I25"/>
  <c r="B1"/>
  <c r="I1" s="1"/>
  <c r="D50" i="16"/>
  <c r="D49"/>
  <c r="D48"/>
  <c r="D47"/>
  <c r="D46"/>
  <c r="D45"/>
  <c r="D44"/>
  <c r="D43"/>
  <c r="D42"/>
  <c r="D41"/>
  <c r="D40"/>
  <c r="D39"/>
  <c r="D38"/>
  <c r="D37"/>
  <c r="B2"/>
  <c r="I2"/>
  <c r="B3"/>
  <c r="I3"/>
  <c r="B4"/>
  <c r="I4"/>
  <c r="B5"/>
  <c r="I5"/>
  <c r="B6"/>
  <c r="I6"/>
  <c r="B7"/>
  <c r="I7"/>
  <c r="B8"/>
  <c r="I8"/>
  <c r="B9"/>
  <c r="I9"/>
  <c r="B10"/>
  <c r="I10"/>
  <c r="B11"/>
  <c r="I11"/>
  <c r="B12"/>
  <c r="I12"/>
  <c r="B13"/>
  <c r="I13"/>
  <c r="B14"/>
  <c r="I14"/>
  <c r="B15"/>
  <c r="I15"/>
  <c r="B16"/>
  <c r="I16"/>
  <c r="B17"/>
  <c r="I17"/>
  <c r="B18"/>
  <c r="I18"/>
  <c r="B19"/>
  <c r="I19"/>
  <c r="B20"/>
  <c r="I20"/>
  <c r="B21"/>
  <c r="I21"/>
  <c r="B22"/>
  <c r="I22"/>
  <c r="B23"/>
  <c r="I23"/>
  <c r="B24"/>
  <c r="I24"/>
  <c r="B25"/>
  <c r="I25"/>
  <c r="B26"/>
  <c r="I26"/>
  <c r="B27"/>
  <c r="I27"/>
  <c r="B28"/>
  <c r="I28"/>
  <c r="B29"/>
  <c r="I29"/>
  <c r="B30"/>
  <c r="I30"/>
  <c r="B31"/>
  <c r="I31"/>
  <c r="B32"/>
  <c r="I32"/>
  <c r="B33"/>
  <c r="I33"/>
  <c r="B34"/>
  <c r="I34"/>
  <c r="B1"/>
  <c r="I1" s="1"/>
  <c r="B2" i="15"/>
  <c r="I2" s="1"/>
  <c r="B3"/>
  <c r="I3" s="1"/>
  <c r="B4"/>
  <c r="I4"/>
  <c r="B5"/>
  <c r="I5"/>
  <c r="B1"/>
  <c r="I1" s="1"/>
  <c r="B2" i="13"/>
  <c r="I2"/>
  <c r="B3"/>
  <c r="I3" s="1"/>
  <c r="B4"/>
  <c r="I4"/>
  <c r="B5"/>
  <c r="I5"/>
  <c r="B6"/>
  <c r="I6"/>
  <c r="B7"/>
  <c r="I7"/>
  <c r="B8"/>
  <c r="I8"/>
  <c r="B9"/>
  <c r="I9"/>
  <c r="B10"/>
  <c r="I10"/>
  <c r="B11"/>
  <c r="I11"/>
  <c r="B12"/>
  <c r="I12"/>
  <c r="B13"/>
  <c r="I13"/>
  <c r="B14"/>
  <c r="I14"/>
  <c r="B15"/>
  <c r="I15"/>
  <c r="B16"/>
  <c r="I16"/>
  <c r="B17"/>
  <c r="I17"/>
  <c r="B18"/>
  <c r="I18"/>
  <c r="B19"/>
  <c r="I19"/>
  <c r="B20"/>
  <c r="I20"/>
  <c r="B21"/>
  <c r="I21"/>
  <c r="B22"/>
  <c r="I22"/>
  <c r="B23"/>
  <c r="I23"/>
  <c r="B24"/>
  <c r="I24"/>
  <c r="B25"/>
  <c r="I25"/>
  <c r="B26"/>
  <c r="I26"/>
  <c r="B27"/>
  <c r="I27"/>
  <c r="B28"/>
  <c r="I28"/>
  <c r="B29"/>
  <c r="I29"/>
  <c r="B30"/>
  <c r="I30"/>
  <c r="B31"/>
  <c r="I31"/>
  <c r="B32"/>
  <c r="I32"/>
  <c r="B33"/>
  <c r="I33"/>
  <c r="B34"/>
  <c r="I34"/>
  <c r="B35"/>
  <c r="I35"/>
  <c r="B36"/>
  <c r="I36"/>
  <c r="B37"/>
  <c r="I37"/>
  <c r="B38"/>
  <c r="I38"/>
  <c r="B39"/>
  <c r="I39"/>
  <c r="B40"/>
  <c r="I40"/>
  <c r="B41"/>
  <c r="I41"/>
  <c r="B42"/>
  <c r="I42"/>
  <c r="B43"/>
  <c r="I43"/>
  <c r="B44"/>
  <c r="I44"/>
  <c r="B45"/>
  <c r="I45"/>
  <c r="B46"/>
  <c r="I46"/>
  <c r="B47"/>
  <c r="I47"/>
  <c r="B48"/>
  <c r="I48"/>
  <c r="B49"/>
  <c r="I49"/>
  <c r="B50"/>
  <c r="I50"/>
  <c r="B51"/>
  <c r="I51"/>
  <c r="B52"/>
  <c r="I52"/>
  <c r="B53"/>
  <c r="I53"/>
  <c r="B54"/>
  <c r="I54"/>
  <c r="B55"/>
  <c r="I55"/>
  <c r="B56"/>
  <c r="I56"/>
  <c r="B57"/>
  <c r="I57"/>
  <c r="B58"/>
  <c r="I58"/>
  <c r="B59"/>
  <c r="I59"/>
  <c r="B60"/>
  <c r="I60"/>
  <c r="B61"/>
  <c r="I61"/>
  <c r="B62"/>
  <c r="I62"/>
  <c r="B63"/>
  <c r="I63"/>
  <c r="B64"/>
  <c r="I64"/>
  <c r="B1"/>
  <c r="I1" s="1"/>
  <c r="B2" i="12"/>
  <c r="I2" s="1"/>
  <c r="B3"/>
  <c r="I3" s="1"/>
  <c r="B4"/>
  <c r="I4"/>
  <c r="B1"/>
  <c r="I1" s="1"/>
  <c r="B2" i="11"/>
  <c r="I2" s="1"/>
  <c r="B3"/>
  <c r="I3" s="1"/>
  <c r="B4"/>
  <c r="I4"/>
  <c r="B5"/>
  <c r="I5"/>
  <c r="B6"/>
  <c r="I6"/>
  <c r="B1"/>
  <c r="I1" s="1"/>
  <c r="K29" i="10"/>
  <c r="K30"/>
  <c r="K31"/>
  <c r="K32"/>
  <c r="K33"/>
  <c r="K34"/>
  <c r="K35"/>
  <c r="K36"/>
  <c r="K37"/>
  <c r="K38"/>
  <c r="K39"/>
  <c r="K28"/>
  <c r="B2"/>
  <c r="I2"/>
  <c r="B3"/>
  <c r="I3"/>
  <c r="B4"/>
  <c r="I4" s="1"/>
  <c r="B5"/>
  <c r="I5"/>
  <c r="B6"/>
  <c r="I6"/>
  <c r="B7"/>
  <c r="I7"/>
  <c r="B8"/>
  <c r="I8"/>
  <c r="B9"/>
  <c r="I9"/>
  <c r="B10"/>
  <c r="I10"/>
  <c r="B11"/>
  <c r="I11"/>
  <c r="B12"/>
  <c r="I12"/>
  <c r="B13"/>
  <c r="I13"/>
  <c r="B14"/>
  <c r="I14"/>
  <c r="B15"/>
  <c r="I15"/>
  <c r="B16"/>
  <c r="I16"/>
  <c r="B17"/>
  <c r="I17"/>
  <c r="B18"/>
  <c r="I18"/>
  <c r="B19"/>
  <c r="I19"/>
  <c r="B20"/>
  <c r="I20"/>
  <c r="B21"/>
  <c r="I21"/>
  <c r="B22"/>
  <c r="I22"/>
  <c r="B23"/>
  <c r="I23"/>
  <c r="B24"/>
  <c r="I24"/>
  <c r="I1"/>
  <c r="B1"/>
  <c r="D36" i="6"/>
  <c r="D37"/>
  <c r="D38"/>
  <c r="D35"/>
  <c r="D34"/>
  <c r="D33"/>
  <c r="D32"/>
  <c r="D31"/>
  <c r="B2" i="7"/>
  <c r="I2" s="1"/>
  <c r="B3"/>
  <c r="I3" s="1"/>
  <c r="B4"/>
  <c r="I4" s="1"/>
  <c r="B5"/>
  <c r="I5"/>
  <c r="B6"/>
  <c r="I6" s="1"/>
  <c r="B7"/>
  <c r="I7"/>
  <c r="B8"/>
  <c r="I8"/>
  <c r="B1"/>
  <c r="I1" s="1"/>
  <c r="B2" i="6"/>
  <c r="I2"/>
  <c r="B3"/>
  <c r="I3"/>
  <c r="B4"/>
  <c r="I4"/>
  <c r="B5"/>
  <c r="I5"/>
  <c r="B6"/>
  <c r="I6"/>
  <c r="B7"/>
  <c r="I7"/>
  <c r="B8"/>
  <c r="I8"/>
  <c r="B9"/>
  <c r="I9"/>
  <c r="B10"/>
  <c r="I10"/>
  <c r="B11"/>
  <c r="I11"/>
  <c r="B12"/>
  <c r="I12"/>
  <c r="B13"/>
  <c r="I13"/>
  <c r="B14"/>
  <c r="I14"/>
  <c r="B15"/>
  <c r="I15"/>
  <c r="B16"/>
  <c r="I16"/>
  <c r="B17"/>
  <c r="I17"/>
  <c r="B18"/>
  <c r="I18"/>
  <c r="B19"/>
  <c r="I19"/>
  <c r="B20"/>
  <c r="I20"/>
  <c r="B21"/>
  <c r="I21"/>
  <c r="B22"/>
  <c r="I22"/>
  <c r="B23"/>
  <c r="I23"/>
  <c r="B24"/>
  <c r="I24"/>
  <c r="B25"/>
  <c r="I25"/>
  <c r="B26"/>
  <c r="I26"/>
  <c r="B27"/>
  <c r="I27"/>
  <c r="B28"/>
  <c r="I28"/>
  <c r="B1"/>
  <c r="I1" s="1"/>
  <c r="B2" i="5"/>
  <c r="I2" s="1"/>
  <c r="B3"/>
  <c r="I3" s="1"/>
  <c r="B4"/>
  <c r="I4"/>
  <c r="B5"/>
  <c r="I5"/>
  <c r="B6"/>
  <c r="I6"/>
  <c r="B7"/>
  <c r="I7"/>
  <c r="I1"/>
  <c r="B1"/>
  <c r="B2" i="3"/>
  <c r="I2" s="1"/>
  <c r="B3"/>
  <c r="I3" s="1"/>
  <c r="B4"/>
  <c r="I4" s="1"/>
  <c r="B1"/>
  <c r="I1" s="1"/>
  <c r="T64" i="2"/>
  <c r="T74"/>
  <c r="T73"/>
  <c r="T72"/>
  <c r="T71"/>
  <c r="T70"/>
  <c r="T69"/>
  <c r="T68"/>
  <c r="T67"/>
  <c r="T66"/>
  <c r="T65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2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1"/>
  <c r="O38" i="16" l="1"/>
  <c r="P38"/>
</calcChain>
</file>

<file path=xl/sharedStrings.xml><?xml version="1.0" encoding="utf-8"?>
<sst xmlns="http://schemas.openxmlformats.org/spreadsheetml/2006/main" count="3608" uniqueCount="802">
  <si>
    <t>CAR</t>
  </si>
  <si>
    <t>KdKpbc</t>
  </si>
  <si>
    <t>PibNo</t>
  </si>
  <si>
    <t>PibTg</t>
  </si>
  <si>
    <t>JnPib</t>
  </si>
  <si>
    <t>JnImp</t>
  </si>
  <si>
    <t>JkWaktu</t>
  </si>
  <si>
    <t>CrByr</t>
  </si>
  <si>
    <t>DokTupKd</t>
  </si>
  <si>
    <t>DokTupNo</t>
  </si>
  <si>
    <t>DokTupTg</t>
  </si>
  <si>
    <t>PosNo</t>
  </si>
  <si>
    <t>PosSub</t>
  </si>
  <si>
    <t>PosSubSub</t>
  </si>
  <si>
    <t>ImpId</t>
  </si>
  <si>
    <t>ImpNpwp</t>
  </si>
  <si>
    <t>ImpNama</t>
  </si>
  <si>
    <t>ImpAlmt</t>
  </si>
  <si>
    <t>ImpStatus</t>
  </si>
  <si>
    <t>ApiKd</t>
  </si>
  <si>
    <t>ApiNo</t>
  </si>
  <si>
    <t>PpjkId</t>
  </si>
  <si>
    <t>PpjkNpwp</t>
  </si>
  <si>
    <t>PpjkNama</t>
  </si>
  <si>
    <t>PpjkAlmt</t>
  </si>
  <si>
    <t>PpjkNo</t>
  </si>
  <si>
    <t>PpjkTg</t>
  </si>
  <si>
    <t>IndId</t>
  </si>
  <si>
    <t>IndNpwp</t>
  </si>
  <si>
    <t>IndNama</t>
  </si>
  <si>
    <t>IndAlmt</t>
  </si>
  <si>
    <t>PasokNama</t>
  </si>
  <si>
    <t>PasokAlmt</t>
  </si>
  <si>
    <t>PasokNeg</t>
  </si>
  <si>
    <t>PelBkr</t>
  </si>
  <si>
    <t>PelMuat</t>
  </si>
  <si>
    <t>PelTransit</t>
  </si>
  <si>
    <t>TmpTbn</t>
  </si>
  <si>
    <t>Moda</t>
  </si>
  <si>
    <t>AngkutNama</t>
  </si>
  <si>
    <t>AngkutNo</t>
  </si>
  <si>
    <t>AngkutFl</t>
  </si>
  <si>
    <t>TgTiba</t>
  </si>
  <si>
    <t>KdVal</t>
  </si>
  <si>
    <t>Ndpbm</t>
  </si>
  <si>
    <t>NilInv</t>
  </si>
  <si>
    <t>Freight</t>
  </si>
  <si>
    <t>BTambahan</t>
  </si>
  <si>
    <t>Diskon</t>
  </si>
  <si>
    <t>KdAss</t>
  </si>
  <si>
    <t>Asuransi</t>
  </si>
  <si>
    <t>KdHrg</t>
  </si>
  <si>
    <t>Fob</t>
  </si>
  <si>
    <t>Cif</t>
  </si>
  <si>
    <t>Bruto</t>
  </si>
  <si>
    <t>Netto</t>
  </si>
  <si>
    <t>JmCont</t>
  </si>
  <si>
    <t>JmBrg</t>
  </si>
  <si>
    <t>Status</t>
  </si>
  <si>
    <t>Snrf</t>
  </si>
  <si>
    <t>KdFas</t>
  </si>
  <si>
    <t>Lengkap</t>
  </si>
  <si>
    <t>BillNpwp</t>
  </si>
  <si>
    <t>BillNama</t>
  </si>
  <si>
    <t>BillAlmt</t>
  </si>
  <si>
    <t>PenjualNama</t>
  </si>
  <si>
    <t>PenjualAlmt</t>
  </si>
  <si>
    <t>PenjualNeg</t>
  </si>
  <si>
    <t>Pernyataan</t>
  </si>
  <si>
    <t>JnsTrans</t>
  </si>
  <si>
    <t>VD</t>
  </si>
  <si>
    <t>VersiModul</t>
  </si>
  <si>
    <t>NilVd</t>
  </si>
  <si>
    <t>00000000001020130902342998</t>
  </si>
  <si>
    <t>040300</t>
  </si>
  <si>
    <t>351724</t>
  </si>
  <si>
    <t>1</t>
  </si>
  <si>
    <t>2</t>
  </si>
  <si>
    <t>003750</t>
  </si>
  <si>
    <t>0036</t>
  </si>
  <si>
    <t/>
  </si>
  <si>
    <t>5</t>
  </si>
  <si>
    <t>010000990092000</t>
  </si>
  <si>
    <t>PT. TOYOTA MOTOR MANUFACTURING INDONESIA</t>
  </si>
  <si>
    <t>JL. YOS SUDARSO SUNTER II, SUNTER AGUNG JAKARTA UT</t>
  </si>
  <si>
    <t>090301290-B</t>
  </si>
  <si>
    <t>TOYOTA MOTOR ASIA PACIFIC PTE. LTD</t>
  </si>
  <si>
    <t>20 ANSON ROAD #31-01 TWENTY ANSON SINGAPORE 079912</t>
  </si>
  <si>
    <t>SG</t>
  </si>
  <si>
    <t>IDTPP</t>
  </si>
  <si>
    <t>THLCH</t>
  </si>
  <si>
    <t>TMAL</t>
  </si>
  <si>
    <t>PENANG BRIDGE</t>
  </si>
  <si>
    <t>V.115S</t>
  </si>
  <si>
    <t>PA</t>
  </si>
  <si>
    <t>USD</t>
  </si>
  <si>
    <t>065</t>
  </si>
  <si>
    <t>6255</t>
  </si>
  <si>
    <t>06</t>
  </si>
  <si>
    <t>"</t>
  </si>
  <si>
    <t>,</t>
  </si>
  <si>
    <t>sourceColumn</t>
  </si>
  <si>
    <t>destinationColumn</t>
  </si>
  <si>
    <t>{</t>
  </si>
  <si>
    <t>}</t>
  </si>
  <si>
    <t>KDKPBC</t>
  </si>
  <si>
    <t>PIBNO</t>
  </si>
  <si>
    <t>PIBTG</t>
  </si>
  <si>
    <t>JNPIB</t>
  </si>
  <si>
    <t>JNIMP</t>
  </si>
  <si>
    <t>JKWAKTU</t>
  </si>
  <si>
    <t>CRBYR</t>
  </si>
  <si>
    <t>DOKTUPKD</t>
  </si>
  <si>
    <t>DOKTUPNO</t>
  </si>
  <si>
    <t>DOKTUPTG</t>
  </si>
  <si>
    <t>POSNO</t>
  </si>
  <si>
    <t>POSSUB</t>
  </si>
  <si>
    <t>POSSUBSUB</t>
  </si>
  <si>
    <t>IMPID</t>
  </si>
  <si>
    <t>IMPNPWP</t>
  </si>
  <si>
    <t>IMPNAMA</t>
  </si>
  <si>
    <t>IMPALMT</t>
  </si>
  <si>
    <t>IMPSTATUS</t>
  </si>
  <si>
    <t>APIKD</t>
  </si>
  <si>
    <t>APINO</t>
  </si>
  <si>
    <t>PPJKID</t>
  </si>
  <si>
    <t>PPJKNPWP</t>
  </si>
  <si>
    <t>PPJKNAMA</t>
  </si>
  <si>
    <t>PPJKALMT</t>
  </si>
  <si>
    <t>PPJKNO</t>
  </si>
  <si>
    <t>PPJKTG</t>
  </si>
  <si>
    <t>INDID</t>
  </si>
  <si>
    <t>INDNPWP</t>
  </si>
  <si>
    <t>INDNAMA</t>
  </si>
  <si>
    <t>INDALMT</t>
  </si>
  <si>
    <t>PASOKNAMA</t>
  </si>
  <si>
    <t>PASOKALMT</t>
  </si>
  <si>
    <t>PASOKNEG</t>
  </si>
  <si>
    <t>PELBKR</t>
  </si>
  <si>
    <t>PELMUAT</t>
  </si>
  <si>
    <t>PELTRANSIT</t>
  </si>
  <si>
    <t>TMPTBN</t>
  </si>
  <si>
    <t>MODA</t>
  </si>
  <si>
    <t>ANGKUTNAMA</t>
  </si>
  <si>
    <t>ANGKUTNO</t>
  </si>
  <si>
    <t>ANGKUTFL</t>
  </si>
  <si>
    <t>TGTIBA</t>
  </si>
  <si>
    <t>KDVAL</t>
  </si>
  <si>
    <t>NDPBM</t>
  </si>
  <si>
    <t>NILINV</t>
  </si>
  <si>
    <t>FREIGHT</t>
  </si>
  <si>
    <t>BTAMBAHAN</t>
  </si>
  <si>
    <t>DISKON</t>
  </si>
  <si>
    <t>KDASS</t>
  </si>
  <si>
    <t>ASURANSI</t>
  </si>
  <si>
    <t>KDHRG</t>
  </si>
  <si>
    <t>FOB</t>
  </si>
  <si>
    <t>CIF</t>
  </si>
  <si>
    <t>BRUTO</t>
  </si>
  <si>
    <t>NETTO</t>
  </si>
  <si>
    <t>JMCONT</t>
  </si>
  <si>
    <t>JMBRG</t>
  </si>
  <si>
    <t>STATUS</t>
  </si>
  <si>
    <t>SNRF</t>
  </si>
  <si>
    <t>KDFAS</t>
  </si>
  <si>
    <t>LENGKAP</t>
  </si>
  <si>
    <t>BILLNPWP</t>
  </si>
  <si>
    <t>BILLNAMA</t>
  </si>
  <si>
    <t>BILLALMT</t>
  </si>
  <si>
    <t>PENJUALNAMA</t>
  </si>
  <si>
    <t>PENJUALALMT</t>
  </si>
  <si>
    <t>PENJUALNEG</t>
  </si>
  <si>
    <t>PERNYATAAN</t>
  </si>
  <si>
    <t>JNSTRANS</t>
  </si>
  <si>
    <t>VERSIMODUL</t>
  </si>
  <si>
    <t>NILVD</t>
  </si>
  <si>
    <t>alter table TB_T_RES_PIBHDR modify KDHRG VARCHAR2(2);</t>
  </si>
  <si>
    <t>alter table TB_T_RES_PIBHDR modify BTAMBAHAN NUMBER(12,2);</t>
  </si>
  <si>
    <t>alter table TB_T_RES_PIBHDR modify DISKON NUMBER(12,2);</t>
  </si>
  <si>
    <t>Con</t>
  </si>
  <si>
    <t>ContNo</t>
  </si>
  <si>
    <t>ContUkur</t>
  </si>
  <si>
    <t>ContTipe</t>
  </si>
  <si>
    <t xml:space="preserve">KKFU1242959      </t>
  </si>
  <si>
    <t>40</t>
  </si>
  <si>
    <t>F</t>
  </si>
  <si>
    <t>create table TB_T_RES_PIBCONR</t>
  </si>
  <si>
    <t>(</t>
  </si>
  <si>
    <t xml:space="preserve">    PROCESS_ID VARCHAR2(20),</t>
  </si>
  <si>
    <t xml:space="preserve">  CAR      VARCHAR2(26),</t>
  </si>
  <si>
    <t xml:space="preserve">  RESKD    VARCHAR2(3),</t>
  </si>
  <si>
    <t xml:space="preserve">  CONTNO   VARCHAR2(17),</t>
  </si>
  <si>
    <t xml:space="preserve">  CONTUKUR VARCHAR2(2),</t>
  </si>
  <si>
    <t xml:space="preserve">  CONTTIPE VARCHAR2(1),</t>
  </si>
  <si>
    <t xml:space="preserve">   CREATED_BY VARCHAR2(20),</t>
  </si>
  <si>
    <t xml:space="preserve">  CREATED_DT DATE,</t>
  </si>
  <si>
    <t xml:space="preserve">  CHANGED_BY VARCHAR2(20),</t>
  </si>
  <si>
    <t xml:space="preserve">  CHANGED_DT DATE</t>
  </si>
  <si>
    <t>)</t>
  </si>
  <si>
    <t>Dok</t>
  </si>
  <si>
    <t>DokKd</t>
  </si>
  <si>
    <t>DokNo</t>
  </si>
  <si>
    <t>DokTg</t>
  </si>
  <si>
    <t>DokInst</t>
  </si>
  <si>
    <t>NoUrut</t>
  </si>
  <si>
    <t>KdGroupDok</t>
  </si>
  <si>
    <t>380</t>
  </si>
  <si>
    <t xml:space="preserve">13060786                      </t>
  </si>
  <si>
    <t>alter table TB_T_RES_PIBDOK add NOURUT number(5);</t>
  </si>
  <si>
    <t>alter table TB_T_RES_PIBDOK add KDGROUPDOK varchar2(3);</t>
  </si>
  <si>
    <t>dtl</t>
  </si>
  <si>
    <t>Serial</t>
  </si>
  <si>
    <t>NoHs</t>
  </si>
  <si>
    <t>SeriTrp</t>
  </si>
  <si>
    <t>BrgUrai</t>
  </si>
  <si>
    <t>Merk</t>
  </si>
  <si>
    <t>Tipe</t>
  </si>
  <si>
    <t>SpfLain</t>
  </si>
  <si>
    <t>BrgAsal</t>
  </si>
  <si>
    <t>DNilInv</t>
  </si>
  <si>
    <t>DCif</t>
  </si>
  <si>
    <t>KdSat</t>
  </si>
  <si>
    <t>JmlSat</t>
  </si>
  <si>
    <t>KemasJn</t>
  </si>
  <si>
    <t>KemasJm</t>
  </si>
  <si>
    <t>SatBmJm</t>
  </si>
  <si>
    <t>SatCukJm</t>
  </si>
  <si>
    <t>NettoDtl</t>
  </si>
  <si>
    <t>KdFasDtl</t>
  </si>
  <si>
    <t>DtlOk</t>
  </si>
  <si>
    <t>FlBarangBaru</t>
  </si>
  <si>
    <t>FlLartas</t>
  </si>
  <si>
    <t>KatLartas</t>
  </si>
  <si>
    <t>SpekTarif</t>
  </si>
  <si>
    <t>DNilCuk</t>
  </si>
  <si>
    <t>JmPC</t>
  </si>
  <si>
    <t>SaldoAwalPC</t>
  </si>
  <si>
    <t>SaldoAkhirPC</t>
  </si>
  <si>
    <t xml:space="preserve">3917290000  </t>
  </si>
  <si>
    <t xml:space="preserve">DUCT SUB-ASSY  HEATER TO REGISTER  NO.4(550870K010)                         |(FORTUNER)(BARU)  </t>
  </si>
  <si>
    <t>TH</t>
  </si>
  <si>
    <t>PCE</t>
  </si>
  <si>
    <t>CS</t>
  </si>
  <si>
    <t>dtldok</t>
  </si>
  <si>
    <t>Car</t>
  </si>
  <si>
    <t>00000000001020160811680105</t>
  </si>
  <si>
    <t>861</t>
  </si>
  <si>
    <t xml:space="preserve">ID20160207859                 </t>
  </si>
  <si>
    <t>063</t>
  </si>
  <si>
    <t>FLBARANGBARU</t>
  </si>
  <si>
    <t>FLLARTAS</t>
  </si>
  <si>
    <t>KATLARTAS</t>
  </si>
  <si>
    <t>SPEKTARIF</t>
  </si>
  <si>
    <t>DNILCUK</t>
  </si>
  <si>
    <t>JMPC</t>
  </si>
  <si>
    <t>SALDOAWALPC</t>
  </si>
  <si>
    <t>SALDOAKHIRPC</t>
  </si>
  <si>
    <t>create table TB_T_RES_PIBDTLDOK</t>
  </si>
  <si>
    <t xml:space="preserve">  PROCESS_ID VARCHAR2(20),</t>
  </si>
  <si>
    <t xml:space="preserve">  CAR        VARCHAR2(26),</t>
  </si>
  <si>
    <t xml:space="preserve">  SERIAL     NUMBER(4),</t>
  </si>
  <si>
    <t xml:space="preserve">  KDFASDTL   VARCHAR2(2),</t>
  </si>
  <si>
    <t xml:space="preserve">  NOURUT     NUMBER(4),</t>
  </si>
  <si>
    <t xml:space="preserve">  DOKKD      VARCHAR2(3),</t>
  </si>
  <si>
    <t xml:space="preserve">  DOKNO      VARCHAR2(30),</t>
  </si>
  <si>
    <t xml:space="preserve">  DOKTG      DATE,</t>
  </si>
  <si>
    <t xml:space="preserve">  KDGROUPDOK VARCHAR2(3),</t>
  </si>
  <si>
    <t xml:space="preserve"> </t>
  </si>
  <si>
    <t xml:space="preserve">  CREATED_BY VARCHAR2(20),</t>
  </si>
  <si>
    <t>create table TB_T_RES_PIBDTLSPEKKHUSUS</t>
  </si>
  <si>
    <t xml:space="preserve">   CAR    VARCHAR2(26),</t>
  </si>
  <si>
    <t xml:space="preserve">  SERIAL NUMBER(4),</t>
  </si>
  <si>
    <t xml:space="preserve">  CAS1   VARCHAR2(8),</t>
  </si>
  <si>
    <t xml:space="preserve">  CAS2   VARCHAR2(3),</t>
  </si>
  <si>
    <t>fas</t>
  </si>
  <si>
    <t>KdFasBM</t>
  </si>
  <si>
    <t>FasBM</t>
  </si>
  <si>
    <t>KdFasCuk</t>
  </si>
  <si>
    <t>FasCuk</t>
  </si>
  <si>
    <t>KdFasPpn</t>
  </si>
  <si>
    <t>FasPpn</t>
  </si>
  <si>
    <t>KdFasPph</t>
  </si>
  <si>
    <t>FasPph</t>
  </si>
  <si>
    <t>KdFasPbm</t>
  </si>
  <si>
    <t>FasPbm</t>
  </si>
  <si>
    <t>KdFasBMAD</t>
  </si>
  <si>
    <t>FasBMAD</t>
  </si>
  <si>
    <t>BMADS</t>
  </si>
  <si>
    <t>KdFasBMTP</t>
  </si>
  <si>
    <t>FasBMTP</t>
  </si>
  <si>
    <t>BMTPS</t>
  </si>
  <si>
    <t>KdFasBMIM</t>
  </si>
  <si>
    <t>FasBMIM</t>
  </si>
  <si>
    <t>BMIMS</t>
  </si>
  <si>
    <t>KdFasBMPB</t>
  </si>
  <si>
    <t>FasBMPB</t>
  </si>
  <si>
    <t>BMPBS</t>
  </si>
  <si>
    <t>00000000001020160803646472</t>
  </si>
  <si>
    <t>4</t>
  </si>
  <si>
    <t>0</t>
  </si>
  <si>
    <t xml:space="preserve">  FASBMAD   NUMBER(5,2),</t>
  </si>
  <si>
    <t xml:space="preserve">  BMADS     VARCHAR2(1),</t>
  </si>
  <si>
    <t xml:space="preserve">  KDFASBMTP VARCHAR2(1),</t>
  </si>
  <si>
    <t xml:space="preserve">  FASBMTP   NUMBER(5,2),</t>
  </si>
  <si>
    <t xml:space="preserve">  BMTPS     VARCHAR2(1),</t>
  </si>
  <si>
    <t xml:space="preserve">  KDFASBMIM VARCHAR2(1),</t>
  </si>
  <si>
    <t xml:space="preserve">  FASBMIM   NUMBER(5,2),</t>
  </si>
  <si>
    <t xml:space="preserve">  BMIMS     VARCHAR2(1),</t>
  </si>
  <si>
    <t xml:space="preserve">  KDFASBMPB VARCHAR2(1),</t>
  </si>
  <si>
    <t xml:space="preserve">  FASBMPB   NUMBER(5,2),</t>
  </si>
  <si>
    <t xml:space="preserve">  BMPBS     VARCHAR2(1)</t>
  </si>
  <si>
    <t xml:space="preserve"> KDFASBMAD VARCHAR2(1),</t>
  </si>
  <si>
    <t xml:space="preserve">alter table TB_T_RES_PIBFAS add </t>
  </si>
  <si>
    <t>kendaraan</t>
  </si>
  <si>
    <t>NoRangka</t>
  </si>
  <si>
    <t>NoMesin</t>
  </si>
  <si>
    <t>Silinder</t>
  </si>
  <si>
    <t>Tahun</t>
  </si>
  <si>
    <t xml:space="preserve">a                         </t>
  </si>
  <si>
    <t>create table TB_T_RES_PIBKENDARAAN</t>
  </si>
  <si>
    <t>CAR          VARCHAR2(26),</t>
  </si>
  <si>
    <t xml:space="preserve">  SERIAL       NUMBER(4),</t>
  </si>
  <si>
    <t>NORANGKA VARCHAR2(50),</t>
  </si>
  <si>
    <t>NOMESIN VARCHAR2(50),</t>
  </si>
  <si>
    <t>SILINDER NUMBER(10,2),</t>
  </si>
  <si>
    <t>TAHUN VARCHAR2(4),</t>
  </si>
  <si>
    <t>kms</t>
  </si>
  <si>
    <t>JnKemas</t>
  </si>
  <si>
    <t>JmKemas</t>
  </si>
  <si>
    <t>merkkemas</t>
  </si>
  <si>
    <t>00000000001020170620780808</t>
  </si>
  <si>
    <t xml:space="preserve">                              </t>
  </si>
  <si>
    <t>create table TB_T_RES_PIBKMS</t>
  </si>
  <si>
    <t xml:space="preserve">  CAR       VARCHAR2(26),</t>
  </si>
  <si>
    <t xml:space="preserve">  JNKEMAS   VARCHAR2(2),</t>
  </si>
  <si>
    <t xml:space="preserve">  JMKEMAS   NUMBER(4),</t>
  </si>
  <si>
    <t xml:space="preserve">  MERKKEMAS VARCHAR2(30),</t>
  </si>
  <si>
    <t>ResKd</t>
  </si>
  <si>
    <t>RESTG</t>
  </si>
  <si>
    <t>RESWK</t>
  </si>
  <si>
    <t>----Asal</t>
  </si>
  <si>
    <t>BM_Asal</t>
  </si>
  <si>
    <t>CUK_Asal</t>
  </si>
  <si>
    <t>PPN_Asal</t>
  </si>
  <si>
    <t>PPNBM_Asal</t>
  </si>
  <si>
    <t>PPH_Asal</t>
  </si>
  <si>
    <t>----Ditetapkan</t>
  </si>
  <si>
    <t>BMBYR</t>
  </si>
  <si>
    <t>CUKBYR</t>
  </si>
  <si>
    <t>PPNBYR</t>
  </si>
  <si>
    <t>PPNBMBYR</t>
  </si>
  <si>
    <t>PPHBYR</t>
  </si>
  <si>
    <t>DENDA</t>
  </si>
  <si>
    <t>----Kurang</t>
  </si>
  <si>
    <t>BM_Kurang</t>
  </si>
  <si>
    <t>CUK_Kurang</t>
  </si>
  <si>
    <t>PPN_Kurang</t>
  </si>
  <si>
    <t>PPNBM_Kurang</t>
  </si>
  <si>
    <t>PPH_Kurang</t>
  </si>
  <si>
    <t>----Lebih</t>
  </si>
  <si>
    <t>BM_Lebih</t>
  </si>
  <si>
    <t>CUK_Lebih</t>
  </si>
  <si>
    <t>PPN_Lebih</t>
  </si>
  <si>
    <t>PPNBM_Lebih</t>
  </si>
  <si>
    <t>PPH_Lebih</t>
  </si>
  <si>
    <t>----JenisSalahDll</t>
  </si>
  <si>
    <t>Total_Kurang</t>
  </si>
  <si>
    <t>Total_Lebih</t>
  </si>
  <si>
    <t>S_JnsBrg</t>
  </si>
  <si>
    <t>S_JmlBrg</t>
  </si>
  <si>
    <t>S_Tarif</t>
  </si>
  <si>
    <t>S_NilPab</t>
  </si>
  <si>
    <t>BMAD_Asal</t>
  </si>
  <si>
    <t>BMADBYR</t>
  </si>
  <si>
    <t>BMAD_KURANG</t>
  </si>
  <si>
    <t>BMAD_Lebih</t>
  </si>
  <si>
    <t>BMI_Asal</t>
  </si>
  <si>
    <t>BMIBYR</t>
  </si>
  <si>
    <t>BMI_KURANG</t>
  </si>
  <si>
    <t>BMI_Lebih</t>
  </si>
  <si>
    <t>BMTP_Asal</t>
  </si>
  <si>
    <t>BMTPBYR</t>
  </si>
  <si>
    <t>BMTP_KURANG</t>
  </si>
  <si>
    <t>BMTP_Lebih</t>
  </si>
  <si>
    <t>BMADS_Asal</t>
  </si>
  <si>
    <t>BMADSBYR</t>
  </si>
  <si>
    <t>BMADS_KURANG</t>
  </si>
  <si>
    <t>BMADS_Lebih</t>
  </si>
  <si>
    <t>BMIS_Asal</t>
  </si>
  <si>
    <t>BMISBYR</t>
  </si>
  <si>
    <t>BMIS_KURANG</t>
  </si>
  <si>
    <t>BMIS_Lebih</t>
  </si>
  <si>
    <t>BMTPS_Asal</t>
  </si>
  <si>
    <t>BMTPSBYR</t>
  </si>
  <si>
    <t>BMTPS_KURANG</t>
  </si>
  <si>
    <t>BMTPS_Lebih</t>
  </si>
  <si>
    <t>BMKT_Asal</t>
  </si>
  <si>
    <t>BMKT</t>
  </si>
  <si>
    <t>BMKT_KURANG</t>
  </si>
  <si>
    <t>BMKT_Lebih</t>
  </si>
  <si>
    <t>a</t>
  </si>
  <si>
    <t>create table TB_T_RES_PIBNPT</t>
  </si>
  <si>
    <t xml:space="preserve">  CAR          VARCHAR2(26),</t>
  </si>
  <si>
    <t xml:space="preserve">  RESKD        VARCHAR2(3),</t>
  </si>
  <si>
    <t xml:space="preserve">  RESTG        VARCHAR2(8),</t>
  </si>
  <si>
    <t xml:space="preserve">  RESWK        VARCHAR2(6),</t>
  </si>
  <si>
    <t xml:space="preserve">  BM_ASAL      NUMBER(18,2),</t>
  </si>
  <si>
    <t xml:space="preserve">  CUK_ASAL     NUMBER(18,2),</t>
  </si>
  <si>
    <t xml:space="preserve">  PPN_ASAL     NUMBER(18,2),</t>
  </si>
  <si>
    <t xml:space="preserve">  PPNBM_ASAL   NUMBER(18,2),</t>
  </si>
  <si>
    <t xml:space="preserve">  PPH_ASAL     NUMBER(18,2),</t>
  </si>
  <si>
    <t xml:space="preserve">  BMBYR        NUMBER(18,2),</t>
  </si>
  <si>
    <t xml:space="preserve">  CUKBYR       NUMBER(18,2),</t>
  </si>
  <si>
    <t xml:space="preserve">  PPNBYR       NUMBER(18,2),</t>
  </si>
  <si>
    <t xml:space="preserve">  PPNBMBYR     NUMBER(18,2),</t>
  </si>
  <si>
    <t xml:space="preserve">  PPHBYR       NUMBER(18,2),</t>
  </si>
  <si>
    <t xml:space="preserve">  DENDA        NUMBER(18,2),</t>
  </si>
  <si>
    <t xml:space="preserve">  BM_KURANG    NUMBER(18,2),</t>
  </si>
  <si>
    <t xml:space="preserve">  CUK_KURANG   NUMBER(18,2),</t>
  </si>
  <si>
    <t xml:space="preserve">  PPN_KURANG   NUMBER(18,2),</t>
  </si>
  <si>
    <t xml:space="preserve">  PPNBM_KURANG NUMBER(18,2),</t>
  </si>
  <si>
    <t xml:space="preserve">  PPH_KURANG   NUMBER(18,2),</t>
  </si>
  <si>
    <t xml:space="preserve">  BM_LEBIH     NUMBER(18,2),</t>
  </si>
  <si>
    <t xml:space="preserve">  CUK_LEBIH    NUMBER(18,2),</t>
  </si>
  <si>
    <t xml:space="preserve">  PPN_LEBIH    NUMBER(18,2),</t>
  </si>
  <si>
    <t xml:space="preserve">  PPNBM_LEBIH  NUMBER(18,2),</t>
  </si>
  <si>
    <t xml:space="preserve">  PPH_LEBIH    NUMBER(18,2),</t>
  </si>
  <si>
    <t xml:space="preserve">  TOTAL_KURANG NUMBER(18,2),</t>
  </si>
  <si>
    <t xml:space="preserve">  TOTAL_LEBIH  NUMBER(18,2),</t>
  </si>
  <si>
    <t xml:space="preserve">  S_JNSBRG     VARCHAR2(100),</t>
  </si>
  <si>
    <t xml:space="preserve">  S_JMLBRG     VARCHAR2(100),</t>
  </si>
  <si>
    <t xml:space="preserve">  S_TARIF      VARCHAR2(100),</t>
  </si>
  <si>
    <t xml:space="preserve">  S_NILPAB     VARCHAR2(100),</t>
  </si>
  <si>
    <t xml:space="preserve">  BMAD_ASAL    NUMBER(18,2),</t>
  </si>
  <si>
    <t xml:space="preserve">  BMADBYR      NUMBER(18,2),</t>
  </si>
  <si>
    <t xml:space="preserve">  BMAD_KURANG  NUMBER(18,2),</t>
  </si>
  <si>
    <t xml:space="preserve">  BMAD_LEBIH   NUMBER(18,2),</t>
  </si>
  <si>
    <t xml:space="preserve">  BMI_ASAL     NUMBER(18,2),</t>
  </si>
  <si>
    <t xml:space="preserve">  BMIBYR       NUMBER(18,2),</t>
  </si>
  <si>
    <t xml:space="preserve">  BMI_KURANG   NUMBER(18,2),</t>
  </si>
  <si>
    <t xml:space="preserve">  BMI_LEBIH    NUMBER(18,2),</t>
  </si>
  <si>
    <t xml:space="preserve">  BMTP_ASAL    NUMBER(18,2),</t>
  </si>
  <si>
    <t xml:space="preserve">  BMTPBYR      NUMBER(18,2),</t>
  </si>
  <si>
    <t xml:space="preserve">  BMTP_KURANG  NUMBER(18,2),</t>
  </si>
  <si>
    <t xml:space="preserve">  BMTP_LEBIH   NUMBER(18,2),</t>
  </si>
  <si>
    <t xml:space="preserve">  BMADS_ASAL   NUMBER(18,2),</t>
  </si>
  <si>
    <t xml:space="preserve">  BMADSBYR     NUMBER(18,2),</t>
  </si>
  <si>
    <t xml:space="preserve">  BMADS_KURANG NUMBER(18,2),</t>
  </si>
  <si>
    <t xml:space="preserve">  BMADS_LEBIH  NUMBER(18,2),</t>
  </si>
  <si>
    <t xml:space="preserve">  BMIS_ASAL    NUMBER(18,2),</t>
  </si>
  <si>
    <t xml:space="preserve">  BMISBYR      NUMBER(18,2),</t>
  </si>
  <si>
    <t xml:space="preserve">  BMIS_KURANG  NUMBER(18,2),</t>
  </si>
  <si>
    <t xml:space="preserve">  BMIS_LEBIH   NUMBER(18,2),</t>
  </si>
  <si>
    <t xml:space="preserve">  BMTPS_ASAL   NUMBER(18,2),</t>
  </si>
  <si>
    <t xml:space="preserve">  BMTPSBYR     NUMBER(18,2),</t>
  </si>
  <si>
    <t xml:space="preserve">  BMTPS_KURANG NUMBER(18,2),</t>
  </si>
  <si>
    <t xml:space="preserve">  BMTPS_LEBIH  NUMBER(18,2),</t>
  </si>
  <si>
    <t xml:space="preserve">  BMKT_ASAL    NUMBER(18,2),</t>
  </si>
  <si>
    <t xml:space="preserve">  BMKT         NUMBER(18,2),</t>
  </si>
  <si>
    <t xml:space="preserve">  BMKT_KURANG  NUMBER(18,2),</t>
  </si>
  <si>
    <t xml:space="preserve">  BMKT_LEBIH   NUMBER(18,2),</t>
  </si>
  <si>
    <t>create table TB_T_RES_PIBNTB</t>
  </si>
  <si>
    <t xml:space="preserve">  NTB       VARCHAR2(30),</t>
  </si>
  <si>
    <t xml:space="preserve">  NTPN        VARCHAR2(20),</t>
  </si>
  <si>
    <t xml:space="preserve">  </t>
  </si>
  <si>
    <t>KdBeban</t>
  </si>
  <si>
    <t>KdFasil</t>
  </si>
  <si>
    <t>NilBeban</t>
  </si>
  <si>
    <t>Npwp</t>
  </si>
  <si>
    <t xml:space="preserve">1 </t>
  </si>
  <si>
    <t>alter table TB_T_RES_PIBPGT add NPWP varchar2(15);</t>
  </si>
  <si>
    <t>alter table TB_T_RES_PIBPGT modify KDBEBAN VARCHAR2(2);</t>
  </si>
  <si>
    <t>RESKD</t>
  </si>
  <si>
    <t>DOKRESNO</t>
  </si>
  <si>
    <t>DOKRESTG</t>
  </si>
  <si>
    <t>KPBC</t>
  </si>
  <si>
    <t>KDGUDANG</t>
  </si>
  <si>
    <t>PEJABAT1</t>
  </si>
  <si>
    <t>Nip1</t>
  </si>
  <si>
    <t>JABATAN1</t>
  </si>
  <si>
    <t>PEJABAT2</t>
  </si>
  <si>
    <t>Nip2</t>
  </si>
  <si>
    <t>JATUHTEMPO</t>
  </si>
  <si>
    <t>KOMTG</t>
  </si>
  <si>
    <t>KOMWK</t>
  </si>
  <si>
    <t>DesKripsi</t>
  </si>
  <si>
    <t>dibaca</t>
  </si>
  <si>
    <t>NoKemas</t>
  </si>
  <si>
    <t>NPWPImp</t>
  </si>
  <si>
    <t>NamaImp</t>
  </si>
  <si>
    <t>AlamatImp</t>
  </si>
  <si>
    <t>IDPPJK</t>
  </si>
  <si>
    <t>NamaPPJK</t>
  </si>
  <si>
    <t>AlamatPPJK</t>
  </si>
  <si>
    <t>KodeBill</t>
  </si>
  <si>
    <t>TanggalBill</t>
  </si>
  <si>
    <t>TanggalJtTempo</t>
  </si>
  <si>
    <t>TanggalAju</t>
  </si>
  <si>
    <t>TotalBayar</t>
  </si>
  <si>
    <t>Terbilang</t>
  </si>
  <si>
    <t>110</t>
  </si>
  <si>
    <t>155842</t>
  </si>
  <si>
    <t xml:space="preserve">                  </t>
  </si>
  <si>
    <t>161149</t>
  </si>
  <si>
    <t>Data BC.11 PIB Tdk Sesuai Dgn BC.11 Manifes                 
BC11 di PIB: 003750 Tgl: 12-09-2013                         
Nomor Pos di PIB: 0036 Sub Pos: 00000000                    
No BL/AWB di PIB: KKLUTH0557725                             
Tgl Host BL</t>
  </si>
  <si>
    <t>JMKEMAS</t>
  </si>
  <si>
    <t>NOKEMAS</t>
  </si>
  <si>
    <t>NPWPIMP</t>
  </si>
  <si>
    <t>NAMAIMP</t>
  </si>
  <si>
    <t>ALAMATIMP</t>
  </si>
  <si>
    <t>NAMAPPJK</t>
  </si>
  <si>
    <t>ALAMATPPJK</t>
  </si>
  <si>
    <t>KODEBILL</t>
  </si>
  <si>
    <t>TANGGALBILL</t>
  </si>
  <si>
    <t>TANGGALJTTEMPO</t>
  </si>
  <si>
    <t>TANGGALAJU</t>
  </si>
  <si>
    <t>TOTALBAYAR</t>
  </si>
  <si>
    <t>TERBILANG</t>
  </si>
  <si>
    <t>alter table TB_T_RES_PIBRES modify DESKRIPSI VARCHAR2(4000);</t>
  </si>
  <si>
    <t>ALTER TABLE TB_T_RES_PIBRES</t>
  </si>
  <si>
    <t xml:space="preserve"> ADD (TMPDESKRIPSI  CLOB);</t>
  </si>
  <si>
    <t>UPDATE TB_T_RES_PIBRES SET TMPDESKRIPSI=DESKRIPSI;</t>
  </si>
  <si>
    <t>COMMIT;</t>
  </si>
  <si>
    <t>ALTER TABLE TB_T_RES_PIBRES DROP COLUMN DESKRIPSI;</t>
  </si>
  <si>
    <t>RENAME COLUMN TMPDESKRIPSI TO DESKRIPSI;</t>
  </si>
  <si>
    <t>KdTrpBm</t>
  </si>
  <si>
    <t>KdSatBm</t>
  </si>
  <si>
    <t>TrpBm</t>
  </si>
  <si>
    <t>KdCuk</t>
  </si>
  <si>
    <t>KdTrpCuk</t>
  </si>
  <si>
    <t>KdSatCuk</t>
  </si>
  <si>
    <t>TrpCuk</t>
  </si>
  <si>
    <t>TrpPpn</t>
  </si>
  <si>
    <t>TrpPbm</t>
  </si>
  <si>
    <t>TrpPph</t>
  </si>
  <si>
    <t>KdTrpBmAD</t>
  </si>
  <si>
    <t>TrpBmAD</t>
  </si>
  <si>
    <t>KdTrpBmTP</t>
  </si>
  <si>
    <t>TrpBmTP</t>
  </si>
  <si>
    <t>KdTrpBmIM</t>
  </si>
  <si>
    <t>TrpBmIM</t>
  </si>
  <si>
    <t>KdTrpBmPB</t>
  </si>
  <si>
    <t>TrpBmPB</t>
  </si>
  <si>
    <t>KDCUKSUB</t>
  </si>
  <si>
    <t>HJECuk</t>
  </si>
  <si>
    <t>KdKmsCuk</t>
  </si>
  <si>
    <t>IsiPerKmsCuk</t>
  </si>
  <si>
    <t>TRPPPH       NUMBER(18,2),</t>
  </si>
  <si>
    <t xml:space="preserve">  KDTRPBMAD    VARCHAR2(1),</t>
  </si>
  <si>
    <t xml:space="preserve">  TRPBMAD      NUMBER(18,2),</t>
  </si>
  <si>
    <t xml:space="preserve">  KDTRPBMTP    VARCHAR2(1),</t>
  </si>
  <si>
    <t xml:space="preserve">  TRPBMTP      NUMBER(18,2),</t>
  </si>
  <si>
    <t xml:space="preserve">  KDTRPBMIM    VARCHAR2(1),</t>
  </si>
  <si>
    <t xml:space="preserve">  TRPBMIM      NUMBER(18,2),</t>
  </si>
  <si>
    <t xml:space="preserve">  KDTRPBMPB    VARCHAR2(1),</t>
  </si>
  <si>
    <t xml:space="preserve">  TRPBMPB      NUMBER(18,2),</t>
  </si>
  <si>
    <t xml:space="preserve">  KDCUKSUB     VARCHAR2(3),</t>
  </si>
  <si>
    <t xml:space="preserve">  HJECUK       NUMBER(18,2),</t>
  </si>
  <si>
    <t xml:space="preserve">  KDKMSCUK     VARCHAR2(2),</t>
  </si>
  <si>
    <t xml:space="preserve">  ISIPERKMSCUK NUMBER(18,2)</t>
  </si>
  <si>
    <t xml:space="preserve">alter table TB_T_RES_PIBTRF add </t>
  </si>
  <si>
    <t>ResTg</t>
  </si>
  <si>
    <t>ResWk</t>
  </si>
  <si>
    <t>Akun</t>
  </si>
  <si>
    <t>NPWP</t>
  </si>
  <si>
    <t>Nilai</t>
  </si>
  <si>
    <t xml:space="preserve">00000000001020160829653981620160900009047    </t>
  </si>
  <si>
    <t>152416</t>
  </si>
  <si>
    <t xml:space="preserve">411123 - PPH Impor                                                                                  </t>
  </si>
  <si>
    <t>000000000651820000</t>
  </si>
  <si>
    <t>Ketentuan</t>
  </si>
  <si>
    <t>pemberitahuan</t>
  </si>
  <si>
    <t>Penetapan</t>
  </si>
  <si>
    <t>00000000001020170103780004</t>
  </si>
  <si>
    <t>230</t>
  </si>
  <si>
    <t>142116</t>
  </si>
  <si>
    <t xml:space="preserve">DATA IMPORTIR KOSONG, HUBUNGI PT EDI                                                                </t>
  </si>
  <si>
    <t xml:space="preserve">                                                  </t>
  </si>
  <si>
    <t>Seri</t>
  </si>
  <si>
    <t>UrDok</t>
  </si>
  <si>
    <t>alter table TB_R_RES_PIBHDR add BILLNPWP VARCHAR2(15);</t>
  </si>
  <si>
    <t>alter table TB_R_RES_PIBHDR add BILLNAMA VARCHAR2(50);</t>
  </si>
  <si>
    <t>alter table TB_R_RES_PIBHDR add BILLALMT VARCHAR2(70);</t>
  </si>
  <si>
    <t>alter table TB_R_RES_PIBHDR add PENJUALNAMA VARCHAR2(50);</t>
  </si>
  <si>
    <t>alter table TB_R_RES_PIBHDR add PENJUALALMT VARCHAR2(70);</t>
  </si>
  <si>
    <t>alter table TB_R_RES_PIBHDR add PENJUALNEG VARCHAR2(2);</t>
  </si>
  <si>
    <t>alter table TB_R_RES_PIBHDR add PERNYATAAN VARCHAR2(1);</t>
  </si>
  <si>
    <t>alter table TB_R_RES_PIBHDR add JNSTRANS VARCHAR2(3);</t>
  </si>
  <si>
    <t>alter table TB_R_RES_PIBHDR add VD VARCHAR2(1);</t>
  </si>
  <si>
    <t>alter table TB_R_RES_PIBHDR add VERSIMODUL NUMBER(4);</t>
  </si>
  <si>
    <t>alter table TB_R_RES_PIBHDR add NILVD NUMBER(18,2);</t>
  </si>
  <si>
    <t>alter table TB_R_RES_PIBHDR modify KDHRG VARCHAR2(2);</t>
  </si>
  <si>
    <t>alter table TB_R_RES_PIBHDR modify BTAMBAHAN NUMBER(12,2);</t>
  </si>
  <si>
    <t>alter table TB_R_RES_PIBHDR modify DISKON NUMBER(12,2);</t>
  </si>
  <si>
    <t>create table TB_R_RES_PIBCONR</t>
  </si>
  <si>
    <t>alter table TB_T_RES_PIBCONR</t>
  </si>
  <si>
    <t xml:space="preserve">  add constraint PK_TB_T_RES_PIBCONR primary key (CAR, RESKD, CONTNO);</t>
  </si>
  <si>
    <t>alter table TB_R_RES_PIBCONR</t>
  </si>
  <si>
    <t xml:space="preserve">  add constraint PK_TB_R_RES_PIBCONR primary key (CAR, RESKD, CONTNO);</t>
  </si>
  <si>
    <t>create table TB_R_RES_PIBDOK</t>
  </si>
  <si>
    <t xml:space="preserve">  CAR           VARCHAR2(26),</t>
  </si>
  <si>
    <t xml:space="preserve">  DOKKD         VARCHAR2(3),</t>
  </si>
  <si>
    <t xml:space="preserve">  DOKDESC       VARCHAR2(70),</t>
  </si>
  <si>
    <t xml:space="preserve">  DOKNO         VARCHAR2(30),</t>
  </si>
  <si>
    <t xml:space="preserve">  DOKTG         DATE,</t>
  </si>
  <si>
    <t xml:space="preserve">  DOKINST       VARCHAR2(3),</t>
  </si>
  <si>
    <t xml:space="preserve">   NOURUT        NUMBER(5),</t>
  </si>
  <si>
    <t xml:space="preserve">  KDGROUPDOK    VARCHAR2(3),</t>
  </si>
  <si>
    <t xml:space="preserve">  CREATED_BY    VARCHAR2(20),</t>
  </si>
  <si>
    <t xml:space="preserve">  CREATED_DT    DATE,</t>
  </si>
  <si>
    <t xml:space="preserve">  CHANGED_BY    VARCHAR2(20),</t>
  </si>
  <si>
    <t xml:space="preserve">  CHANGED_DT    DATE</t>
  </si>
  <si>
    <t>;</t>
  </si>
  <si>
    <t>alter table TB_R_RES_PIBDOK</t>
  </si>
  <si>
    <t xml:space="preserve">  add constraint PK_TB_R_RES_PIBDOK primary key (CAR, DOKKD, DOKNO);</t>
  </si>
  <si>
    <t>alter table TB_R_RES_PIBDTL add FLBARANGBARU VARCHAR2(1);</t>
  </si>
  <si>
    <t>alter table TB_R_RES_PIBDTL add FLLARTAS VARCHAR2(1);</t>
  </si>
  <si>
    <t>alter table TB_R_RES_PIBDTL add KATLARTAS VARCHAR2(2);</t>
  </si>
  <si>
    <t>alter table TB_R_RES_PIBDTL add SPEKTARIF VARCHAR2(2);</t>
  </si>
  <si>
    <t>alter table TB_R_RES_PIBDTL add DNILCUK NUMBER(18,4);</t>
  </si>
  <si>
    <t>alter table TB_R_RES_PIBDTL add JMPC NUMBER(18,4);</t>
  </si>
  <si>
    <t>alter table TB_R_RES_PIBDTL add SALDOAWALPC NUMBER(18,4);</t>
  </si>
  <si>
    <t>alter table TB_R_RES_PIBDTL add SALDOAKHIRPC NUMBER(18,4);</t>
  </si>
  <si>
    <t>alter table TB_T_RES_PIBDTLDOK</t>
  </si>
  <si>
    <t xml:space="preserve">  add constraint PK_TB_T_RES_PIBTDTLDOK primary key (CAR, DOKKD, DOKNO,  SERIAL);</t>
  </si>
  <si>
    <t>create table TB_R_RES_PIBDTLDOK</t>
  </si>
  <si>
    <t>alter table TB_R_RES_PIBDTLDOK</t>
  </si>
  <si>
    <t xml:space="preserve">  add constraint PK_TB_R_RES_PIBTDTLDOK primary key (CAR, DOKKD, DOKNO,  SERIAL);</t>
  </si>
  <si>
    <t>alter table TB_T_RES_PIBDTLSPEKKHUSUS</t>
  </si>
  <si>
    <t xml:space="preserve">  add constraint PK_TB_T_RES_PIBDTLSPEKKHUSUS primary key (CAR, SERIAL, CAS1, CAS2);</t>
  </si>
  <si>
    <t>create table TB_R_RES_PIBDTLSPEKKHUSUS</t>
  </si>
  <si>
    <t>);</t>
  </si>
  <si>
    <t>alter table TB_R_RES_PIBDTLSPEKKHUSUS</t>
  </si>
  <si>
    <t xml:space="preserve">  add constraint PK_TB_R_RES_PIBDTLSPEKKHUSUS primary key (CAR, SERIAL, CAS1, CAS2);</t>
  </si>
  <si>
    <t>create table TB_T_RES_PIBDTLVD</t>
  </si>
  <si>
    <t xml:space="preserve">  PROCESS_ID   VARCHAR2(20),</t>
  </si>
  <si>
    <t xml:space="preserve">  CAR          VARCHAR2(26) not null,</t>
  </si>
  <si>
    <t xml:space="preserve">  SERIAL       NUMBER(4) not null,</t>
  </si>
  <si>
    <t xml:space="preserve">  JENIS        VARCHAR2(3) not null,</t>
  </si>
  <si>
    <t xml:space="preserve">  NILAI        NUMBER(18,2),</t>
  </si>
  <si>
    <t xml:space="preserve">  TGJATUHTEMPO VARCHAR2(8),</t>
  </si>
  <si>
    <t xml:space="preserve">  CREATED_BY   VARCHAR2(20),</t>
  </si>
  <si>
    <t xml:space="preserve">  CREATED_DT   DATE,</t>
  </si>
  <si>
    <t xml:space="preserve">  CHANGED_BY   VARCHAR2(20),</t>
  </si>
  <si>
    <t xml:space="preserve">  CHANGED_DT   DATE</t>
  </si>
  <si>
    <t>alter table TB_T_RES_PIBDTLVD</t>
  </si>
  <si>
    <t xml:space="preserve">  add constraint PK_TB_T_RES_PIBDTLVD primary key (CAR, SERIAL, JENIS)</t>
  </si>
  <si>
    <t>create table TB_R_RES_PIBDTLVD</t>
  </si>
  <si>
    <t xml:space="preserve">   CAR          VARCHAR2(26) not null,</t>
  </si>
  <si>
    <t>alter table TB_R_RES_PIBDTLVD</t>
  </si>
  <si>
    <t xml:space="preserve">  add constraint PK_TB_R_RES_PIBDTLVD primary key (CAR, SERIAL, JENIS)</t>
  </si>
  <si>
    <t>alter table TB_R_RES_PIBFAS add  KDFASBMAD VARCHAR2(1);</t>
  </si>
  <si>
    <t>alter table TB_R_RES_PIBFAS add   FASBMAD   NUMBER(5,2);</t>
  </si>
  <si>
    <t>alter table TB_R_RES_PIBFAS add   BMADS     VARCHAR2(1);</t>
  </si>
  <si>
    <t>alter table TB_R_RES_PIBFAS add   KDFASBMTP VARCHAR2(1);</t>
  </si>
  <si>
    <t>alter table TB_R_RES_PIBFAS add   FASBMTP   NUMBER(5,2);</t>
  </si>
  <si>
    <t>alter table TB_R_RES_PIBFAS add   BMTPS     VARCHAR2(1);</t>
  </si>
  <si>
    <t>alter table TB_R_RES_PIBFAS add   KDFASBMIM VARCHAR2(1);</t>
  </si>
  <si>
    <t>alter table TB_R_RES_PIBFAS add   FASBMIM   NUMBER(5,2);</t>
  </si>
  <si>
    <t>alter table TB_R_RES_PIBFAS add   BMIMS     VARCHAR2(1);</t>
  </si>
  <si>
    <t>alter table TB_R_RES_PIBFAS add   KDFASBMPB VARCHAR2(1);</t>
  </si>
  <si>
    <t>alter table TB_R_RES_PIBFAS add   FASBMPB   NUMBER(5,2);</t>
  </si>
  <si>
    <t>alter table TB_R_RES_PIBFAS add   BMPBS     VARCHAR2(1);</t>
  </si>
  <si>
    <t>alter table TB_T_RES_PIBKENDARAAN</t>
  </si>
  <si>
    <t xml:space="preserve">  add constraint PK_TB_T_RES_PIBKENDARAAN primary key (CAR, SERIAL);</t>
  </si>
  <si>
    <t>create table TB_R_RES_PIBKENDARAAN</t>
  </si>
  <si>
    <t>alter table TB_R_RES_PIBKENDARAAN</t>
  </si>
  <si>
    <t xml:space="preserve">  add constraint PK_TB_R_RES_PIBKENDARAAN primary key (CAR, SERIAL);</t>
  </si>
  <si>
    <t>alter table TB_T_RES_PIBKMS</t>
  </si>
  <si>
    <t xml:space="preserve">  add constraint PK_TB_T_RES_PIBKMS primary key (CAR, JNKEMAS, MERKKEMAS);</t>
  </si>
  <si>
    <t>create table TB_R_RES_PIBKMS</t>
  </si>
  <si>
    <t>alter table TB_R_RES_PIBKMS</t>
  </si>
  <si>
    <t xml:space="preserve">  add constraint PK_TB_R_RES_PIBKMS primary key (CAR, JNKEMAS, MERKKEMAS);</t>
  </si>
  <si>
    <t>alter table TB_T_RES_PIBNPT</t>
  </si>
  <si>
    <t xml:space="preserve">  add constraint PK_TB_T_RES_PIBNPT primary key (CAR, RESKD, RESTG, RESWK);</t>
  </si>
  <si>
    <t>create table TB_R_RES_PIBNPT</t>
  </si>
  <si>
    <t>alter table TB_R_RES_PIBNPT</t>
  </si>
  <si>
    <t xml:space="preserve">  add constraint PK_TB_R_RES_PIBNPT primary key (CAR, RESKD, RESTG, RESWK);</t>
  </si>
  <si>
    <t>alter table TB_T_RES_PIBNTB</t>
  </si>
  <si>
    <t xml:space="preserve">  add constraint PK_TB_T_RES_PIBNTB primary key (CAR);</t>
  </si>
  <si>
    <t>create table TB_R_RES_PIBNTB</t>
  </si>
  <si>
    <t>alter table TB_R_RES_PIBNTB</t>
  </si>
  <si>
    <t xml:space="preserve">  add constraint PK_TB_R_RES_PIBNTB primary key (CAR);</t>
  </si>
  <si>
    <t>alter table TB_R_RES_PIBPGT add NPWP varchar2(15);</t>
  </si>
  <si>
    <t>alter table TB_R_RES_PIBPGT modify KDBEBAN VARCHAR2(2);</t>
  </si>
  <si>
    <t>alter table TB_R_RES_PIBRES add JMKEMAS NUMBER(4);</t>
  </si>
  <si>
    <t>alter table TB_R_RES_PIBRES add NOKEMAS VARCHAR2(17);</t>
  </si>
  <si>
    <t>alter table TB_R_RES_PIBRES add NPWPIMP VARCHAR2(16);</t>
  </si>
  <si>
    <t>alter table TB_R_RES_PIBRES add NAMAIMP VARCHAR2(50);</t>
  </si>
  <si>
    <t>alter table TB_R_RES_PIBRES add ALAMATIMP VARCHAR2(70);</t>
  </si>
  <si>
    <t>alter table TB_R_RES_PIBRES add IDPPJK VARCHAR2(16);</t>
  </si>
  <si>
    <t>alter table TB_R_RES_PIBRES add NAMAPPJK VARCHAR2(50);</t>
  </si>
  <si>
    <t>alter table TB_R_RES_PIBRES add ALAMATPPJK VARCHAR2(70);</t>
  </si>
  <si>
    <t>alter table TB_R_RES_PIBRES add KODEBILL VARCHAR2(100);</t>
  </si>
  <si>
    <t>alter table TB_R_RES_PIBRES add TANGGALBILL VARCHAR2(14);</t>
  </si>
  <si>
    <t>alter table TB_R_RES_PIBRES add TANGGALJTTEMPO VARCHAR2(14);</t>
  </si>
  <si>
    <t>alter table TB_R_RES_PIBRES add TANGGALAJU VARCHAR2(14);</t>
  </si>
  <si>
    <t>alter table TB_R_RES_PIBRES add TOTALBAYAR VARCHAR2(18);</t>
  </si>
  <si>
    <t>alter table TB_R_RES_PIBRES add TERBILANG VARCHAR2(70);</t>
  </si>
  <si>
    <t>alter table TB_R_RES_PIBRES modify DESKRIPSI VARCHAR2(4000);</t>
  </si>
  <si>
    <t>ALTER TABLE TB_R_RES_PIBRES ADD (TMPDESKRIPSI  CLOB);</t>
  </si>
  <si>
    <t>UPDATE TB_R_RES_PIBRES SET TMPDESKRIPSI=DESKRIPSI;</t>
  </si>
  <si>
    <t>ALTER TABLE TB_R_RES_PIBRES DROP COLUMN DESKRIPSI;</t>
  </si>
  <si>
    <t>ALTER TABLE TB_R_RES_PIBRES RENAME COLUMN TMPDESKRIPSI TO DESKRIPSI;</t>
  </si>
  <si>
    <t>alter table TB_R_RES_PIBTRF add TRPPPH       NUMBER(18,2);</t>
  </si>
  <si>
    <t>alter table TB_R_RES_PIBTRF add   KDTRPBMAD    VARCHAR2(1);</t>
  </si>
  <si>
    <t>alter table TB_R_RES_PIBTRF add   TRPBMAD      NUMBER(18,2);</t>
  </si>
  <si>
    <t>alter table TB_R_RES_PIBTRF add   KDTRPBMTP    VARCHAR2(1);</t>
  </si>
  <si>
    <t>alter table TB_R_RES_PIBTRF add   TRPBMTP      NUMBER(18,2);</t>
  </si>
  <si>
    <t>alter table TB_R_RES_PIBTRF add   KDTRPBMIM    VARCHAR2(1);</t>
  </si>
  <si>
    <t>alter table TB_R_RES_PIBTRF add   TRPBMIM      NUMBER(18,2);</t>
  </si>
  <si>
    <t>alter table TB_R_RES_PIBTRF add   KDTRPBMPB    VARCHAR2(1);</t>
  </si>
  <si>
    <t>alter table TB_R_RES_PIBTRF add   TRPBMPB      NUMBER(18,2);</t>
  </si>
  <si>
    <t>alter table TB_R_RES_PIBTRF add   KDCUKSUB     VARCHAR2(3);</t>
  </si>
  <si>
    <t>alter table TB_R_RES_PIBTRF add   HJECUK       NUMBER(18,2);</t>
  </si>
  <si>
    <t>alter table TB_R_RES_PIBTRF add   KDKMSCUK     VARCHAR2(2);</t>
  </si>
  <si>
    <t>alter table TB_R_RES_PIBTRF add   ISIPERKMSCUK NUMBER(18,2);</t>
  </si>
  <si>
    <t>create table TB_T_RES_PIBRESBILL</t>
  </si>
  <si>
    <t xml:space="preserve">  PROCESS_ID varchar2(20),</t>
  </si>
  <si>
    <t xml:space="preserve">  CAR        varchar2(45),</t>
  </si>
  <si>
    <t xml:space="preserve">  RESTG      date,</t>
  </si>
  <si>
    <t xml:space="preserve">  RESWK      varchar2(6),</t>
  </si>
  <si>
    <t xml:space="preserve">  AKUN       varchar2(100),</t>
  </si>
  <si>
    <t xml:space="preserve">  NPWP       varchar2(15),</t>
  </si>
  <si>
    <t xml:space="preserve">  NILAI      varchar2(18),</t>
  </si>
  <si>
    <t xml:space="preserve">  CREATED_BY varchar2(20),</t>
  </si>
  <si>
    <t xml:space="preserve">  CREATED_DT date,</t>
  </si>
  <si>
    <t xml:space="preserve">  CHANGED_BY varchar2(20),</t>
  </si>
  <si>
    <t xml:space="preserve">  CHANGED_DT date</t>
  </si>
  <si>
    <t>alter table TB_T_RES_PIBRESBILL</t>
  </si>
  <si>
    <t xml:space="preserve">  add constraint PK_TB_T_RES_PIBRESBILL primary key (CAR, RESTG, RESWK, AKUN);</t>
  </si>
  <si>
    <t>create table TB_R_RES_PIBRESBILL</t>
  </si>
  <si>
    <t>alter table TB_R_RES_PIBRESBILL</t>
  </si>
  <si>
    <t xml:space="preserve">  add constraint PK_TB_R_RES_PIBRESBILL primary key (CAR, RESTG, RESWK, AKUN);</t>
  </si>
  <si>
    <t>create table TB_T_RES_PIBRESNPBL</t>
  </si>
  <si>
    <t xml:space="preserve">  CAR        varchar2(26),</t>
  </si>
  <si>
    <t xml:space="preserve">  RESKD      varchar2(3),</t>
  </si>
  <si>
    <t xml:space="preserve">  SERIAL     varchar2(22),</t>
  </si>
  <si>
    <t xml:space="preserve">  BRGURAI    varchar2(100),</t>
  </si>
  <si>
    <t xml:space="preserve">  KETENTUAN  varchar2(50),</t>
  </si>
  <si>
    <t xml:space="preserve">  PEMBERITAHUAN varchar2(50),</t>
  </si>
  <si>
    <t xml:space="preserve">  PENETAPAN varchar2(50),</t>
  </si>
  <si>
    <t>alter table TB_T_RES_PIBRESNPBL</t>
  </si>
  <si>
    <t xml:space="preserve">  add constraint PK_TB_T_RES_PIBRESNPBL primary key (CAR, RESKD, RESTG, RESWK, SERIAL);</t>
  </si>
  <si>
    <t>create table TB_R_RES_PIBRESNPBL</t>
  </si>
  <si>
    <t>alter table TB_R_RES_PIBRESNPBL</t>
  </si>
  <si>
    <t xml:space="preserve">  add constraint PK_TB_R_RES_PIBRESNPBL primary key (CAR, RESKD, RESTG, RESWK, SERIAL);</t>
  </si>
  <si>
    <t>create table TB_R_RES_PIBRESNPD</t>
  </si>
  <si>
    <t xml:space="preserve">  SERI     varchar2(22),</t>
  </si>
  <si>
    <t xml:space="preserve">  URDOK    varchar2(100),</t>
  </si>
  <si>
    <t xml:space="preserve">  NILAI  varchar2(3),</t>
  </si>
  <si>
    <t>alter table TB_R_RES_PIBRESNPD</t>
  </si>
  <si>
    <t xml:space="preserve">  add constraint PK_TB_R_RES_PIBRESNPD primary key (CAR,RESTG, RESWK, SERI);</t>
  </si>
  <si>
    <t>create table TB_T_RES_PIBRESNPD</t>
  </si>
  <si>
    <t>alter table TB_T_RES_PIBRESNPD</t>
  </si>
  <si>
    <t xml:space="preserve">  add constraint PK_TB_T_RES_PIBRESNPD primary key (CAR,RESTG, RESWK, SERI);</t>
  </si>
  <si>
    <t>BM_ASAL</t>
  </si>
  <si>
    <t>CUK_ASAL</t>
  </si>
  <si>
    <t>PPN_ASAL</t>
  </si>
  <si>
    <t>PPNBM_ASAL</t>
  </si>
  <si>
    <t>PPH_ASAL</t>
  </si>
  <si>
    <t>BM_KURANG</t>
  </si>
  <si>
    <t>CUK_KURANG</t>
  </si>
  <si>
    <t>PPN_KURANG</t>
  </si>
  <si>
    <t>PPNBM_KURANG</t>
  </si>
  <si>
    <t>PPH_KURANG</t>
  </si>
  <si>
    <t>BM_LEBIH</t>
  </si>
  <si>
    <t>CUK_LEBIH</t>
  </si>
  <si>
    <t>PPN_LEBIH</t>
  </si>
  <si>
    <t>PPNBM_LEBIH</t>
  </si>
  <si>
    <t>PPH_LEBIH</t>
  </si>
  <si>
    <t>TOTAL_KURANG</t>
  </si>
  <si>
    <t>TOTAL_LEBIH</t>
  </si>
  <si>
    <t>S_JNSBRG</t>
  </si>
  <si>
    <t>S_JMLBRG</t>
  </si>
  <si>
    <t>S_TARIF</t>
  </si>
  <si>
    <t>S_NILPAB</t>
  </si>
  <si>
    <t>BMAD_ASAL</t>
  </si>
  <si>
    <t>BMAD_LEBIH</t>
  </si>
  <si>
    <t>BMI_ASAL</t>
  </si>
  <si>
    <t>BMI_LEBIH</t>
  </si>
  <si>
    <t>BMTP_ASAL</t>
  </si>
  <si>
    <t>BMTP_LEBIH</t>
  </si>
  <si>
    <t>BMADS_ASAL</t>
  </si>
  <si>
    <t>BMADS_LEBIH</t>
  </si>
  <si>
    <t>BMIS_ASAL</t>
  </si>
  <si>
    <t>BMIS_LEBIH</t>
  </si>
  <si>
    <t>BMTPS_ASAL</t>
  </si>
  <si>
    <t>BMTPS_LEBIH</t>
  </si>
  <si>
    <t>BMKT_ASAL</t>
  </si>
  <si>
    <t>BMKT_LEBIH</t>
  </si>
  <si>
    <t>CREATED_BY</t>
  </si>
  <si>
    <t>CREATED_DT</t>
  </si>
  <si>
    <t>CHANGED_BY</t>
  </si>
  <si>
    <t>CHANGED_DT</t>
  </si>
  <si>
    <t>a.</t>
  </si>
  <si>
    <t>b.</t>
  </si>
  <si>
    <t>new_</t>
  </si>
  <si>
    <t>l_v_</t>
  </si>
  <si>
    <t>l_n_</t>
  </si>
  <si>
    <t>VARCHAR2</t>
  </si>
  <si>
    <t>NUMBER</t>
  </si>
</sst>
</file>

<file path=xl/styles.xml><?xml version="1.0" encoding="utf-8"?>
<styleSheet xmlns="http://schemas.openxmlformats.org/spreadsheetml/2006/main">
  <numFmts count="1">
    <numFmt numFmtId="164" formatCode="dd\-mmm\-yy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charset val="186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U55"/>
  <sheetViews>
    <sheetView topLeftCell="P46" workbookViewId="0">
      <selection activeCell="P54" sqref="P54:U54"/>
    </sheetView>
  </sheetViews>
  <sheetFormatPr defaultRowHeight="15"/>
  <sheetData>
    <row r="1" spans="1: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t="135">
      <c r="A2" s="2" t="s">
        <v>73</v>
      </c>
      <c r="B2" s="2" t="s">
        <v>74</v>
      </c>
      <c r="C2" s="2" t="s">
        <v>75</v>
      </c>
      <c r="D2" s="3">
        <v>41521</v>
      </c>
      <c r="E2" s="2" t="s">
        <v>76</v>
      </c>
      <c r="F2" s="2" t="s">
        <v>76</v>
      </c>
      <c r="G2" s="4">
        <v>0</v>
      </c>
      <c r="H2" s="2" t="s">
        <v>77</v>
      </c>
      <c r="I2" s="2" t="s">
        <v>76</v>
      </c>
      <c r="J2" s="2" t="s">
        <v>78</v>
      </c>
      <c r="K2" s="3">
        <v>41519</v>
      </c>
      <c r="L2" s="2" t="s">
        <v>79</v>
      </c>
      <c r="M2" s="2" t="s">
        <v>80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2" t="s">
        <v>77</v>
      </c>
      <c r="T2" s="2" t="s">
        <v>77</v>
      </c>
      <c r="U2" s="2" t="s">
        <v>85</v>
      </c>
      <c r="V2" s="2" t="s">
        <v>80</v>
      </c>
      <c r="W2" s="2" t="s">
        <v>80</v>
      </c>
      <c r="X2" s="2" t="s">
        <v>80</v>
      </c>
      <c r="Y2" s="2" t="s">
        <v>80</v>
      </c>
      <c r="Z2" s="2" t="s">
        <v>80</v>
      </c>
      <c r="AA2" s="5"/>
      <c r="AB2" s="2" t="s">
        <v>81</v>
      </c>
      <c r="AC2" s="2" t="s">
        <v>82</v>
      </c>
      <c r="AD2" s="2" t="s">
        <v>83</v>
      </c>
      <c r="AE2" s="2" t="s">
        <v>84</v>
      </c>
      <c r="AF2" s="2" t="s">
        <v>86</v>
      </c>
      <c r="AG2" s="2" t="s">
        <v>87</v>
      </c>
      <c r="AH2" s="2" t="s">
        <v>88</v>
      </c>
      <c r="AI2" s="2" t="s">
        <v>89</v>
      </c>
      <c r="AJ2" s="2" t="s">
        <v>90</v>
      </c>
      <c r="AK2" s="2" t="s">
        <v>80</v>
      </c>
      <c r="AL2" s="2" t="s">
        <v>91</v>
      </c>
      <c r="AM2" s="2" t="s">
        <v>76</v>
      </c>
      <c r="AN2" s="2" t="s">
        <v>92</v>
      </c>
      <c r="AO2" s="2" t="s">
        <v>93</v>
      </c>
      <c r="AP2" s="2" t="s">
        <v>94</v>
      </c>
      <c r="AQ2" s="3">
        <v>41520</v>
      </c>
      <c r="AR2" s="2" t="s">
        <v>95</v>
      </c>
      <c r="AS2" s="4">
        <v>11194</v>
      </c>
      <c r="AT2" s="4">
        <v>826457.71</v>
      </c>
      <c r="AU2" s="4">
        <v>0</v>
      </c>
      <c r="AV2" s="4">
        <v>0</v>
      </c>
      <c r="AW2" s="4">
        <v>0</v>
      </c>
      <c r="AX2" s="2" t="s">
        <v>77</v>
      </c>
      <c r="AY2" s="4">
        <v>0</v>
      </c>
      <c r="AZ2" s="2" t="s">
        <v>76</v>
      </c>
      <c r="BA2" s="4">
        <v>0</v>
      </c>
      <c r="BB2" s="4">
        <v>826457.71</v>
      </c>
      <c r="BC2" s="4">
        <v>93777.466</v>
      </c>
      <c r="BD2" s="4">
        <v>71568.792000000001</v>
      </c>
      <c r="BE2" s="4">
        <v>38</v>
      </c>
      <c r="BF2" s="4">
        <v>672</v>
      </c>
      <c r="BG2" s="2" t="s">
        <v>96</v>
      </c>
      <c r="BH2" s="2" t="s">
        <v>97</v>
      </c>
      <c r="BI2" s="2" t="s">
        <v>98</v>
      </c>
      <c r="BJ2" s="4" t="b">
        <v>0</v>
      </c>
      <c r="BK2" s="2" t="s">
        <v>80</v>
      </c>
      <c r="BL2" s="2" t="s">
        <v>80</v>
      </c>
      <c r="BM2" s="2" t="s">
        <v>80</v>
      </c>
      <c r="BN2" s="2" t="s">
        <v>80</v>
      </c>
      <c r="BO2" s="2" t="s">
        <v>80</v>
      </c>
      <c r="BP2" s="2" t="s">
        <v>80</v>
      </c>
      <c r="BQ2" s="2" t="s">
        <v>80</v>
      </c>
      <c r="BR2" s="2" t="s">
        <v>80</v>
      </c>
      <c r="BS2" s="2" t="s">
        <v>80</v>
      </c>
      <c r="BT2" s="5"/>
      <c r="BU2" s="5"/>
    </row>
    <row r="5" spans="1:73">
      <c r="A5" t="s">
        <v>179</v>
      </c>
    </row>
    <row r="6" spans="1:73">
      <c r="A6" s="1" t="s">
        <v>0</v>
      </c>
      <c r="B6" s="1" t="s">
        <v>180</v>
      </c>
      <c r="C6" s="1" t="s">
        <v>181</v>
      </c>
      <c r="D6" s="1" t="s">
        <v>182</v>
      </c>
    </row>
    <row r="7" spans="1:73" ht="60">
      <c r="A7" s="2" t="s">
        <v>73</v>
      </c>
      <c r="B7" s="2" t="s">
        <v>183</v>
      </c>
      <c r="C7" s="2" t="s">
        <v>184</v>
      </c>
      <c r="D7" s="2" t="s">
        <v>185</v>
      </c>
    </row>
    <row r="9" spans="1:73">
      <c r="A9" t="s">
        <v>199</v>
      </c>
    </row>
    <row r="10" spans="1:73">
      <c r="A10" s="1" t="s">
        <v>0</v>
      </c>
      <c r="B10" s="1" t="s">
        <v>200</v>
      </c>
      <c r="C10" s="1" t="s">
        <v>201</v>
      </c>
      <c r="D10" s="1" t="s">
        <v>202</v>
      </c>
      <c r="E10" s="1" t="s">
        <v>203</v>
      </c>
      <c r="F10" s="1" t="s">
        <v>204</v>
      </c>
      <c r="G10" s="1" t="s">
        <v>205</v>
      </c>
    </row>
    <row r="11" spans="1:73" ht="60">
      <c r="A11" s="2" t="s">
        <v>73</v>
      </c>
      <c r="B11" s="2" t="s">
        <v>206</v>
      </c>
      <c r="C11" s="2" t="s">
        <v>207</v>
      </c>
      <c r="D11" s="3">
        <v>41515</v>
      </c>
      <c r="E11" s="2" t="s">
        <v>80</v>
      </c>
      <c r="F11" s="5"/>
      <c r="G11" s="2" t="s">
        <v>80</v>
      </c>
    </row>
    <row r="13" spans="1:73">
      <c r="A13" t="s">
        <v>210</v>
      </c>
    </row>
    <row r="14" spans="1:73">
      <c r="A14" s="1" t="s">
        <v>0</v>
      </c>
      <c r="B14" s="1" t="s">
        <v>211</v>
      </c>
      <c r="C14" s="1" t="s">
        <v>212</v>
      </c>
      <c r="D14" s="1" t="s">
        <v>213</v>
      </c>
      <c r="E14" s="1" t="s">
        <v>214</v>
      </c>
      <c r="F14" s="1" t="s">
        <v>215</v>
      </c>
      <c r="G14" s="1" t="s">
        <v>216</v>
      </c>
      <c r="H14" s="1" t="s">
        <v>217</v>
      </c>
      <c r="I14" s="1" t="s">
        <v>218</v>
      </c>
      <c r="J14" s="1" t="s">
        <v>219</v>
      </c>
      <c r="K14" s="1" t="s">
        <v>220</v>
      </c>
      <c r="L14" s="1" t="s">
        <v>221</v>
      </c>
      <c r="M14" s="1" t="s">
        <v>222</v>
      </c>
      <c r="N14" s="1" t="s">
        <v>223</v>
      </c>
      <c r="O14" s="1" t="s">
        <v>224</v>
      </c>
      <c r="P14" s="1" t="s">
        <v>225</v>
      </c>
      <c r="Q14" s="1" t="s">
        <v>226</v>
      </c>
      <c r="R14" s="1" t="s">
        <v>227</v>
      </c>
      <c r="S14" s="1" t="s">
        <v>228</v>
      </c>
      <c r="T14" s="1" t="s">
        <v>229</v>
      </c>
      <c r="U14" s="1" t="s">
        <v>230</v>
      </c>
      <c r="V14" s="1" t="s">
        <v>231</v>
      </c>
      <c r="W14" s="1" t="s">
        <v>232</v>
      </c>
      <c r="X14" s="1" t="s">
        <v>233</v>
      </c>
      <c r="Y14" s="1" t="s">
        <v>234</v>
      </c>
      <c r="Z14" s="1" t="s">
        <v>235</v>
      </c>
      <c r="AA14" s="1" t="s">
        <v>236</v>
      </c>
      <c r="AB14" s="1" t="s">
        <v>237</v>
      </c>
    </row>
    <row r="15" spans="1:73" ht="165">
      <c r="A15" s="2" t="s">
        <v>73</v>
      </c>
      <c r="B15" s="4">
        <v>1</v>
      </c>
      <c r="C15" s="2" t="s">
        <v>238</v>
      </c>
      <c r="D15" s="4">
        <v>3</v>
      </c>
      <c r="E15" s="2" t="s">
        <v>239</v>
      </c>
      <c r="F15" s="2" t="s">
        <v>80</v>
      </c>
      <c r="G15" s="2" t="s">
        <v>80</v>
      </c>
      <c r="H15" s="2" t="s">
        <v>80</v>
      </c>
      <c r="I15" s="2" t="s">
        <v>240</v>
      </c>
      <c r="J15" s="4">
        <v>473.54</v>
      </c>
      <c r="K15" s="4">
        <v>473.54</v>
      </c>
      <c r="L15" s="2" t="s">
        <v>241</v>
      </c>
      <c r="M15" s="4">
        <v>110</v>
      </c>
      <c r="N15" s="2" t="s">
        <v>242</v>
      </c>
      <c r="O15" s="4">
        <v>0</v>
      </c>
      <c r="P15" s="4">
        <v>0</v>
      </c>
      <c r="Q15" s="4">
        <v>0</v>
      </c>
      <c r="R15" s="4">
        <v>32.340000000000003</v>
      </c>
      <c r="S15" s="2" t="s">
        <v>98</v>
      </c>
      <c r="T15" s="4" t="b">
        <v>1</v>
      </c>
      <c r="U15" s="2" t="s">
        <v>80</v>
      </c>
      <c r="V15" s="2" t="s">
        <v>80</v>
      </c>
      <c r="W15" s="2" t="s">
        <v>80</v>
      </c>
      <c r="X15" s="2" t="s">
        <v>80</v>
      </c>
      <c r="Y15" s="5"/>
      <c r="Z15" s="5"/>
      <c r="AA15" s="5"/>
      <c r="AB15" s="5"/>
    </row>
    <row r="17" spans="1:24">
      <c r="A17" t="s">
        <v>243</v>
      </c>
    </row>
    <row r="18" spans="1:24">
      <c r="A18" s="1" t="s">
        <v>244</v>
      </c>
      <c r="B18" s="1" t="s">
        <v>211</v>
      </c>
      <c r="C18" s="1" t="s">
        <v>228</v>
      </c>
      <c r="D18" s="1" t="s">
        <v>204</v>
      </c>
      <c r="E18" s="1" t="s">
        <v>200</v>
      </c>
      <c r="F18" s="1" t="s">
        <v>201</v>
      </c>
      <c r="G18" s="1" t="s">
        <v>202</v>
      </c>
      <c r="H18" s="1" t="s">
        <v>205</v>
      </c>
    </row>
    <row r="19" spans="1:24" ht="60">
      <c r="A19" s="2" t="s">
        <v>245</v>
      </c>
      <c r="B19" s="4">
        <v>11</v>
      </c>
      <c r="C19" s="2" t="s">
        <v>98</v>
      </c>
      <c r="D19" s="4">
        <v>1</v>
      </c>
      <c r="E19" s="2" t="s">
        <v>246</v>
      </c>
      <c r="F19" s="2" t="s">
        <v>247</v>
      </c>
      <c r="G19" s="3">
        <v>42590</v>
      </c>
      <c r="H19" s="2" t="s">
        <v>248</v>
      </c>
    </row>
    <row r="22" spans="1:24">
      <c r="A22" t="s">
        <v>274</v>
      </c>
    </row>
    <row r="23" spans="1:24">
      <c r="A23" s="1" t="s">
        <v>0</v>
      </c>
      <c r="B23" s="1" t="s">
        <v>211</v>
      </c>
      <c r="C23" s="1" t="s">
        <v>275</v>
      </c>
      <c r="D23" s="1" t="s">
        <v>276</v>
      </c>
      <c r="E23" s="1" t="s">
        <v>277</v>
      </c>
      <c r="F23" s="1" t="s">
        <v>278</v>
      </c>
      <c r="G23" s="1" t="s">
        <v>279</v>
      </c>
      <c r="H23" s="1" t="s">
        <v>280</v>
      </c>
      <c r="I23" s="1" t="s">
        <v>281</v>
      </c>
      <c r="J23" s="1" t="s">
        <v>282</v>
      </c>
      <c r="K23" s="1" t="s">
        <v>283</v>
      </c>
      <c r="L23" s="1" t="s">
        <v>284</v>
      </c>
      <c r="M23" s="1" t="s">
        <v>285</v>
      </c>
      <c r="N23" s="1" t="s">
        <v>286</v>
      </c>
      <c r="O23" s="1" t="s">
        <v>287</v>
      </c>
      <c r="P23" s="1" t="s">
        <v>288</v>
      </c>
      <c r="Q23" s="1" t="s">
        <v>289</v>
      </c>
      <c r="R23" s="1" t="s">
        <v>290</v>
      </c>
      <c r="S23" s="1" t="s">
        <v>291</v>
      </c>
      <c r="T23" s="1" t="s">
        <v>292</v>
      </c>
      <c r="U23" s="1" t="s">
        <v>293</v>
      </c>
      <c r="V23" s="1" t="s">
        <v>294</v>
      </c>
      <c r="W23" s="1" t="s">
        <v>295</v>
      </c>
      <c r="X23" s="1" t="s">
        <v>296</v>
      </c>
    </row>
    <row r="24" spans="1:24" ht="60">
      <c r="A24" s="2" t="s">
        <v>297</v>
      </c>
      <c r="B24" s="4">
        <v>1</v>
      </c>
      <c r="C24" s="2" t="s">
        <v>298</v>
      </c>
      <c r="D24" s="4">
        <v>100</v>
      </c>
      <c r="E24" s="2" t="s">
        <v>267</v>
      </c>
      <c r="F24" s="4">
        <v>0</v>
      </c>
      <c r="G24" s="2" t="s">
        <v>267</v>
      </c>
      <c r="H24" s="4">
        <v>0</v>
      </c>
      <c r="I24" s="2" t="s">
        <v>267</v>
      </c>
      <c r="J24" s="4">
        <v>0</v>
      </c>
      <c r="K24" s="2" t="s">
        <v>267</v>
      </c>
      <c r="L24" s="4">
        <v>0</v>
      </c>
      <c r="M24" s="2" t="s">
        <v>267</v>
      </c>
      <c r="N24" s="4">
        <v>0</v>
      </c>
      <c r="O24" s="2" t="s">
        <v>299</v>
      </c>
      <c r="P24" s="2" t="s">
        <v>267</v>
      </c>
      <c r="Q24" s="4">
        <v>0</v>
      </c>
      <c r="R24" s="2" t="s">
        <v>299</v>
      </c>
      <c r="S24" s="2" t="s">
        <v>267</v>
      </c>
      <c r="T24" s="4">
        <v>0</v>
      </c>
      <c r="U24" s="2" t="s">
        <v>299</v>
      </c>
      <c r="V24" s="2" t="s">
        <v>267</v>
      </c>
      <c r="W24" s="4">
        <v>0</v>
      </c>
      <c r="X24" s="2" t="s">
        <v>299</v>
      </c>
    </row>
    <row r="26" spans="1:24">
      <c r="A26" t="s">
        <v>313</v>
      </c>
    </row>
    <row r="27" spans="1:24">
      <c r="A27" s="1" t="s">
        <v>244</v>
      </c>
      <c r="B27" s="1" t="s">
        <v>211</v>
      </c>
      <c r="C27" s="1" t="s">
        <v>314</v>
      </c>
      <c r="D27" s="1" t="s">
        <v>315</v>
      </c>
      <c r="E27" s="1" t="s">
        <v>316</v>
      </c>
      <c r="F27" s="1" t="s">
        <v>317</v>
      </c>
    </row>
    <row r="28" spans="1:24">
      <c r="A28" s="2" t="s">
        <v>318</v>
      </c>
      <c r="B28" s="4">
        <v>1</v>
      </c>
      <c r="C28" s="2" t="s">
        <v>80</v>
      </c>
      <c r="D28" s="2" t="s">
        <v>80</v>
      </c>
      <c r="E28" s="5"/>
      <c r="F28" s="2" t="s">
        <v>80</v>
      </c>
    </row>
    <row r="30" spans="1:24">
      <c r="A30" t="s">
        <v>326</v>
      </c>
    </row>
    <row r="31" spans="1:24">
      <c r="A31" s="1" t="s">
        <v>0</v>
      </c>
      <c r="B31" s="1" t="s">
        <v>327</v>
      </c>
      <c r="C31" s="1" t="s">
        <v>328</v>
      </c>
      <c r="D31" s="1" t="s">
        <v>329</v>
      </c>
    </row>
    <row r="32" spans="1:24" ht="60">
      <c r="A32" s="2" t="s">
        <v>330</v>
      </c>
      <c r="B32" s="2" t="s">
        <v>242</v>
      </c>
      <c r="C32" s="4">
        <v>1</v>
      </c>
      <c r="D32" s="2" t="s">
        <v>331</v>
      </c>
    </row>
    <row r="34" spans="1:64">
      <c r="A34" s="1" t="s">
        <v>244</v>
      </c>
      <c r="B34" s="1" t="s">
        <v>337</v>
      </c>
      <c r="C34" s="1" t="s">
        <v>338</v>
      </c>
      <c r="D34" s="1" t="s">
        <v>339</v>
      </c>
      <c r="E34" s="1" t="s">
        <v>340</v>
      </c>
      <c r="F34" s="1" t="s">
        <v>341</v>
      </c>
      <c r="G34" s="1" t="s">
        <v>342</v>
      </c>
      <c r="H34" s="1" t="s">
        <v>343</v>
      </c>
      <c r="I34" s="1" t="s">
        <v>344</v>
      </c>
      <c r="J34" s="1" t="s">
        <v>345</v>
      </c>
      <c r="K34" s="1" t="s">
        <v>346</v>
      </c>
      <c r="L34" s="1" t="s">
        <v>347</v>
      </c>
      <c r="M34" s="1" t="s">
        <v>348</v>
      </c>
      <c r="N34" s="1" t="s">
        <v>349</v>
      </c>
      <c r="O34" s="1" t="s">
        <v>350</v>
      </c>
      <c r="P34" s="1" t="s">
        <v>351</v>
      </c>
      <c r="Q34" s="1" t="s">
        <v>352</v>
      </c>
      <c r="R34" s="1" t="s">
        <v>353</v>
      </c>
      <c r="S34" s="1" t="s">
        <v>354</v>
      </c>
      <c r="T34" s="1" t="s">
        <v>355</v>
      </c>
      <c r="U34" s="1" t="s">
        <v>356</v>
      </c>
      <c r="V34" s="1" t="s">
        <v>357</v>
      </c>
      <c r="W34" s="1" t="s">
        <v>358</v>
      </c>
      <c r="X34" s="1" t="s">
        <v>359</v>
      </c>
      <c r="Y34" s="1" t="s">
        <v>360</v>
      </c>
      <c r="Z34" s="1" t="s">
        <v>361</v>
      </c>
      <c r="AA34" s="1" t="s">
        <v>362</v>
      </c>
      <c r="AB34" s="1" t="s">
        <v>363</v>
      </c>
      <c r="AC34" s="1" t="s">
        <v>364</v>
      </c>
      <c r="AD34" s="1" t="s">
        <v>365</v>
      </c>
      <c r="AE34" s="1" t="s">
        <v>366</v>
      </c>
      <c r="AF34" s="1" t="s">
        <v>367</v>
      </c>
      <c r="AG34" s="1" t="s">
        <v>368</v>
      </c>
      <c r="AH34" s="1" t="s">
        <v>369</v>
      </c>
      <c r="AI34" s="1" t="s">
        <v>370</v>
      </c>
      <c r="AJ34" s="1" t="s">
        <v>371</v>
      </c>
      <c r="AK34" s="1" t="s">
        <v>372</v>
      </c>
      <c r="AL34" s="1" t="s">
        <v>373</v>
      </c>
      <c r="AM34" s="1" t="s">
        <v>374</v>
      </c>
      <c r="AN34" s="1" t="s">
        <v>375</v>
      </c>
      <c r="AO34" s="1" t="s">
        <v>376</v>
      </c>
      <c r="AP34" s="1" t="s">
        <v>377</v>
      </c>
      <c r="AQ34" s="1" t="s">
        <v>378</v>
      </c>
      <c r="AR34" s="1" t="s">
        <v>379</v>
      </c>
      <c r="AS34" s="1" t="s">
        <v>380</v>
      </c>
      <c r="AT34" s="1" t="s">
        <v>381</v>
      </c>
      <c r="AU34" s="1" t="s">
        <v>382</v>
      </c>
      <c r="AV34" s="1" t="s">
        <v>383</v>
      </c>
      <c r="AW34" s="1" t="s">
        <v>384</v>
      </c>
      <c r="AX34" s="1" t="s">
        <v>385</v>
      </c>
      <c r="AY34" s="1" t="s">
        <v>386</v>
      </c>
      <c r="AZ34" s="1" t="s">
        <v>387</v>
      </c>
      <c r="BA34" s="1" t="s">
        <v>388</v>
      </c>
      <c r="BB34" s="1" t="s">
        <v>389</v>
      </c>
      <c r="BC34" s="1" t="s">
        <v>390</v>
      </c>
      <c r="BD34" s="1" t="s">
        <v>391</v>
      </c>
      <c r="BE34" s="1" t="s">
        <v>392</v>
      </c>
      <c r="BF34" s="1" t="s">
        <v>393</v>
      </c>
      <c r="BG34" s="1" t="s">
        <v>394</v>
      </c>
      <c r="BH34" s="1" t="s">
        <v>395</v>
      </c>
      <c r="BI34" s="1" t="s">
        <v>396</v>
      </c>
      <c r="BJ34" s="1" t="s">
        <v>397</v>
      </c>
      <c r="BK34" s="1" t="s">
        <v>398</v>
      </c>
      <c r="BL34" s="1" t="s">
        <v>399</v>
      </c>
    </row>
    <row r="35" spans="1:64">
      <c r="A35" s="2" t="s">
        <v>400</v>
      </c>
      <c r="B35" s="2" t="s">
        <v>400</v>
      </c>
      <c r="C35" s="3">
        <v>43144</v>
      </c>
      <c r="D35" s="2" t="s">
        <v>400</v>
      </c>
      <c r="E35" s="2" t="s">
        <v>80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2" t="s">
        <v>80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2" t="s">
        <v>80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2" t="s">
        <v>80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2" t="s">
        <v>80</v>
      </c>
      <c r="AE35" s="4">
        <v>0</v>
      </c>
      <c r="AF35" s="4">
        <v>0</v>
      </c>
      <c r="AG35" s="2" t="s">
        <v>80</v>
      </c>
      <c r="AH35" s="2" t="s">
        <v>80</v>
      </c>
      <c r="AI35" s="2" t="s">
        <v>80</v>
      </c>
      <c r="AJ35" s="2" t="s">
        <v>80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7" spans="1:64">
      <c r="A37" s="1" t="s">
        <v>0</v>
      </c>
      <c r="B37" s="1" t="s">
        <v>465</v>
      </c>
      <c r="C37" s="1" t="s">
        <v>466</v>
      </c>
      <c r="D37" s="1" t="s">
        <v>467</v>
      </c>
      <c r="E37" s="1" t="s">
        <v>468</v>
      </c>
    </row>
    <row r="38" spans="1:64" ht="60">
      <c r="A38" s="2" t="s">
        <v>73</v>
      </c>
      <c r="B38" s="2" t="s">
        <v>469</v>
      </c>
      <c r="C38" s="2" t="s">
        <v>299</v>
      </c>
      <c r="D38" s="4">
        <v>44820000</v>
      </c>
      <c r="E38" s="2" t="s">
        <v>80</v>
      </c>
    </row>
    <row r="41" spans="1:64">
      <c r="A41" s="1" t="s">
        <v>0</v>
      </c>
      <c r="B41" s="1" t="s">
        <v>472</v>
      </c>
      <c r="C41" s="1" t="s">
        <v>338</v>
      </c>
      <c r="D41" s="1" t="s">
        <v>339</v>
      </c>
      <c r="E41" s="1" t="s">
        <v>473</v>
      </c>
      <c r="F41" s="1" t="s">
        <v>474</v>
      </c>
      <c r="G41" s="1" t="s">
        <v>475</v>
      </c>
      <c r="H41" s="1" t="s">
        <v>106</v>
      </c>
      <c r="I41" s="1" t="s">
        <v>107</v>
      </c>
      <c r="J41" s="1" t="s">
        <v>476</v>
      </c>
      <c r="K41" s="1" t="s">
        <v>477</v>
      </c>
      <c r="L41" s="1" t="s">
        <v>478</v>
      </c>
      <c r="M41" s="1" t="s">
        <v>479</v>
      </c>
      <c r="N41" s="1" t="s">
        <v>480</v>
      </c>
      <c r="O41" s="1" t="s">
        <v>481</v>
      </c>
      <c r="P41" s="1" t="s">
        <v>482</v>
      </c>
      <c r="Q41" s="1" t="s">
        <v>483</v>
      </c>
      <c r="R41" s="1" t="s">
        <v>484</v>
      </c>
      <c r="S41" s="1" t="s">
        <v>485</v>
      </c>
      <c r="T41" s="1" t="s">
        <v>486</v>
      </c>
      <c r="U41" s="1" t="s">
        <v>328</v>
      </c>
      <c r="V41" s="1" t="s">
        <v>487</v>
      </c>
      <c r="W41" s="1" t="s">
        <v>488</v>
      </c>
      <c r="X41" s="1" t="s">
        <v>489</v>
      </c>
      <c r="Y41" s="1" t="s">
        <v>490</v>
      </c>
      <c r="Z41" s="1" t="s">
        <v>491</v>
      </c>
      <c r="AA41" s="1" t="s">
        <v>492</v>
      </c>
      <c r="AB41" s="1" t="s">
        <v>493</v>
      </c>
      <c r="AC41" s="1" t="s">
        <v>494</v>
      </c>
      <c r="AD41" s="1" t="s">
        <v>495</v>
      </c>
      <c r="AE41" s="1" t="s">
        <v>496</v>
      </c>
      <c r="AF41" s="1" t="s">
        <v>497</v>
      </c>
      <c r="AG41" s="1" t="s">
        <v>498</v>
      </c>
      <c r="AH41" s="1" t="s">
        <v>499</v>
      </c>
    </row>
    <row r="42" spans="1:64" ht="360">
      <c r="A42" s="2" t="s">
        <v>73</v>
      </c>
      <c r="B42" s="2" t="s">
        <v>500</v>
      </c>
      <c r="C42" s="3">
        <v>41520</v>
      </c>
      <c r="D42" s="2" t="s">
        <v>501</v>
      </c>
      <c r="E42" s="2" t="s">
        <v>80</v>
      </c>
      <c r="F42" s="5"/>
      <c r="G42" s="2" t="s">
        <v>74</v>
      </c>
      <c r="H42" s="2" t="s">
        <v>80</v>
      </c>
      <c r="I42" s="5"/>
      <c r="J42" s="2" t="s">
        <v>80</v>
      </c>
      <c r="K42" s="2" t="s">
        <v>80</v>
      </c>
      <c r="L42" s="2" t="s">
        <v>502</v>
      </c>
      <c r="M42" s="2" t="s">
        <v>80</v>
      </c>
      <c r="N42" s="2" t="s">
        <v>80</v>
      </c>
      <c r="O42" s="2" t="s">
        <v>502</v>
      </c>
      <c r="P42" s="5"/>
      <c r="Q42" s="3">
        <v>41520</v>
      </c>
      <c r="R42" s="2" t="s">
        <v>503</v>
      </c>
      <c r="S42" s="2" t="s">
        <v>504</v>
      </c>
      <c r="T42" s="4" t="b">
        <v>1</v>
      </c>
      <c r="U42" s="5"/>
      <c r="V42" s="2" t="s">
        <v>80</v>
      </c>
      <c r="W42" s="2" t="s">
        <v>80</v>
      </c>
      <c r="X42" s="2" t="s">
        <v>80</v>
      </c>
      <c r="Y42" s="2" t="s">
        <v>80</v>
      </c>
      <c r="Z42" s="2" t="s">
        <v>80</v>
      </c>
      <c r="AA42" s="2" t="s">
        <v>80</v>
      </c>
      <c r="AB42" s="2" t="s">
        <v>80</v>
      </c>
      <c r="AC42" s="2" t="s">
        <v>80</v>
      </c>
      <c r="AD42" s="2" t="s">
        <v>80</v>
      </c>
      <c r="AE42" s="2" t="s">
        <v>80</v>
      </c>
      <c r="AF42" s="2" t="s">
        <v>80</v>
      </c>
      <c r="AG42" s="2" t="s">
        <v>80</v>
      </c>
      <c r="AH42" s="2" t="s">
        <v>80</v>
      </c>
    </row>
    <row r="45" spans="1:64">
      <c r="P45" s="1" t="s">
        <v>0</v>
      </c>
      <c r="Q45" s="1" t="s">
        <v>212</v>
      </c>
      <c r="R45" s="1" t="s">
        <v>213</v>
      </c>
      <c r="S45" s="1" t="s">
        <v>525</v>
      </c>
      <c r="T45" s="1" t="s">
        <v>526</v>
      </c>
      <c r="U45" s="1" t="s">
        <v>527</v>
      </c>
      <c r="V45" s="1" t="s">
        <v>528</v>
      </c>
      <c r="W45" s="1" t="s">
        <v>529</v>
      </c>
      <c r="X45" s="1" t="s">
        <v>530</v>
      </c>
      <c r="Y45" s="1" t="s">
        <v>531</v>
      </c>
      <c r="Z45" s="1" t="s">
        <v>532</v>
      </c>
      <c r="AA45" s="1" t="s">
        <v>533</v>
      </c>
      <c r="AB45" s="1" t="s">
        <v>534</v>
      </c>
      <c r="AC45" s="1" t="s">
        <v>535</v>
      </c>
      <c r="AD45" s="1" t="s">
        <v>536</v>
      </c>
      <c r="AE45" s="1" t="s">
        <v>537</v>
      </c>
      <c r="AF45" s="1" t="s">
        <v>538</v>
      </c>
      <c r="AG45" s="1" t="s">
        <v>539</v>
      </c>
      <c r="AH45" s="1" t="s">
        <v>540</v>
      </c>
      <c r="AI45" s="1" t="s">
        <v>541</v>
      </c>
      <c r="AJ45" s="1" t="s">
        <v>542</v>
      </c>
      <c r="AK45" s="1" t="s">
        <v>543</v>
      </c>
      <c r="AL45" s="1" t="s">
        <v>544</v>
      </c>
      <c r="AM45" s="1" t="s">
        <v>545</v>
      </c>
      <c r="AN45" s="1" t="s">
        <v>546</v>
      </c>
    </row>
    <row r="46" spans="1:64" ht="60">
      <c r="P46" s="2" t="s">
        <v>73</v>
      </c>
      <c r="Q46" s="2" t="s">
        <v>238</v>
      </c>
      <c r="R46" s="4">
        <v>3</v>
      </c>
      <c r="S46" s="2" t="s">
        <v>76</v>
      </c>
      <c r="T46" s="2" t="s">
        <v>80</v>
      </c>
      <c r="U46" s="4">
        <v>0</v>
      </c>
      <c r="V46" s="2" t="s">
        <v>80</v>
      </c>
      <c r="W46" s="2" t="s">
        <v>80</v>
      </c>
      <c r="X46" s="2" t="s">
        <v>80</v>
      </c>
      <c r="Y46" s="4">
        <v>0</v>
      </c>
      <c r="Z46" s="4">
        <v>10</v>
      </c>
      <c r="AA46" s="4">
        <v>0</v>
      </c>
      <c r="AB46" s="5"/>
      <c r="AC46" s="2" t="s">
        <v>80</v>
      </c>
      <c r="AD46" s="5"/>
      <c r="AE46" s="2" t="s">
        <v>80</v>
      </c>
      <c r="AF46" s="5"/>
      <c r="AG46" s="2" t="s">
        <v>80</v>
      </c>
      <c r="AH46" s="5"/>
      <c r="AI46" s="2" t="s">
        <v>80</v>
      </c>
      <c r="AJ46" s="5"/>
      <c r="AK46" s="2" t="s">
        <v>80</v>
      </c>
      <c r="AL46" s="5"/>
      <c r="AM46" s="2" t="s">
        <v>80</v>
      </c>
      <c r="AN46" s="5"/>
    </row>
    <row r="48" spans="1:64">
      <c r="P48" s="1" t="s">
        <v>244</v>
      </c>
      <c r="Q48" s="1" t="s">
        <v>561</v>
      </c>
      <c r="R48" s="1" t="s">
        <v>562</v>
      </c>
      <c r="S48" s="1" t="s">
        <v>563</v>
      </c>
      <c r="T48" s="1" t="s">
        <v>564</v>
      </c>
      <c r="U48" s="1" t="s">
        <v>565</v>
      </c>
    </row>
    <row r="49" spans="16:24" ht="90">
      <c r="P49" s="2" t="s">
        <v>566</v>
      </c>
      <c r="Q49" s="3">
        <v>42614</v>
      </c>
      <c r="R49" s="2" t="s">
        <v>567</v>
      </c>
      <c r="S49" s="2" t="s">
        <v>568</v>
      </c>
      <c r="T49" s="2" t="s">
        <v>82</v>
      </c>
      <c r="U49" s="2" t="s">
        <v>569</v>
      </c>
    </row>
    <row r="51" spans="16:24">
      <c r="P51" s="1" t="s">
        <v>244</v>
      </c>
      <c r="Q51" s="1" t="s">
        <v>337</v>
      </c>
      <c r="R51" s="1" t="s">
        <v>561</v>
      </c>
      <c r="S51" s="1" t="s">
        <v>562</v>
      </c>
      <c r="T51" s="1" t="s">
        <v>211</v>
      </c>
      <c r="U51" s="1" t="s">
        <v>214</v>
      </c>
      <c r="V51" s="1" t="s">
        <v>570</v>
      </c>
      <c r="W51" s="1" t="s">
        <v>571</v>
      </c>
      <c r="X51" s="1" t="s">
        <v>572</v>
      </c>
    </row>
    <row r="52" spans="16:24" ht="105">
      <c r="P52" s="2" t="s">
        <v>573</v>
      </c>
      <c r="Q52" s="2" t="s">
        <v>574</v>
      </c>
      <c r="R52" s="3">
        <v>42740</v>
      </c>
      <c r="S52" s="2" t="s">
        <v>575</v>
      </c>
      <c r="T52" s="2" t="s">
        <v>76</v>
      </c>
      <c r="U52" s="2" t="s">
        <v>576</v>
      </c>
      <c r="V52" s="2" t="s">
        <v>577</v>
      </c>
      <c r="W52" s="2" t="s">
        <v>577</v>
      </c>
      <c r="X52" s="2" t="s">
        <v>577</v>
      </c>
    </row>
    <row r="54" spans="16:24">
      <c r="P54" s="1" t="s">
        <v>244</v>
      </c>
      <c r="Q54" s="1" t="s">
        <v>561</v>
      </c>
      <c r="R54" s="1" t="s">
        <v>562</v>
      </c>
      <c r="S54" s="1" t="s">
        <v>578</v>
      </c>
      <c r="T54" s="1" t="s">
        <v>579</v>
      </c>
      <c r="U54" s="1" t="s">
        <v>565</v>
      </c>
    </row>
    <row r="55" spans="16:24">
      <c r="P55" s="2" t="s">
        <v>400</v>
      </c>
      <c r="Q55" s="3">
        <v>43144</v>
      </c>
      <c r="R55" s="2" t="s">
        <v>400</v>
      </c>
      <c r="S55" s="2" t="s">
        <v>76</v>
      </c>
      <c r="T55" s="2" t="s">
        <v>80</v>
      </c>
      <c r="U55" s="2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52"/>
  <sheetViews>
    <sheetView topLeftCell="O4" workbookViewId="0">
      <selection activeCell="X13" sqref="Q13:X13"/>
    </sheetView>
  </sheetViews>
  <sheetFormatPr defaultRowHeight="15"/>
  <cols>
    <col min="2" max="2" width="16.140625" customWidth="1"/>
    <col min="10" max="10" width="12.85546875" customWidth="1"/>
  </cols>
  <sheetData>
    <row r="1" spans="1:24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24">
      <c r="A2" s="1" t="s">
        <v>211</v>
      </c>
      <c r="B2" t="str">
        <f t="shared" ref="B2:B24" si="0">UPPER(A2)</f>
        <v>SERIAL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24" si="1">G2&amp;C2&amp;E2&amp;C2&amp;": "&amp;C2&amp;A2&amp;C2&amp;", "&amp;C2&amp;F2&amp;C2&amp;": "&amp;C2&amp;B2&amp;C2&amp;H2&amp;","</f>
        <v>{"sourceColumn": "Serial", "destinationColumn": "SERIAL"},</v>
      </c>
    </row>
    <row r="3" spans="1:24">
      <c r="A3" s="1" t="s">
        <v>275</v>
      </c>
      <c r="B3" t="str">
        <f t="shared" si="0"/>
        <v>KDFASBM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"KdFasBM", "destinationColumn": "KDFASBM"},</v>
      </c>
    </row>
    <row r="4" spans="1:24">
      <c r="A4" s="1" t="s">
        <v>276</v>
      </c>
      <c r="B4" t="str">
        <f t="shared" si="0"/>
        <v>FASBM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"FasBM", "destinationColumn": "FASBM"},</v>
      </c>
    </row>
    <row r="5" spans="1:24">
      <c r="A5" s="1" t="s">
        <v>277</v>
      </c>
      <c r="B5" t="str">
        <f t="shared" si="0"/>
        <v>KDFASCUK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"KdFasCuk", "destinationColumn": "KDFASCUK"},</v>
      </c>
    </row>
    <row r="6" spans="1:24">
      <c r="A6" s="1" t="s">
        <v>278</v>
      </c>
      <c r="B6" t="str">
        <f t="shared" si="0"/>
        <v>FASCUK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"FasCuk", "destinationColumn": "FASCUK"},</v>
      </c>
    </row>
    <row r="7" spans="1:24">
      <c r="A7" s="1" t="s">
        <v>279</v>
      </c>
      <c r="B7" t="str">
        <f t="shared" si="0"/>
        <v>KDFASPPN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"KdFasPpn", "destinationColumn": "KDFASPPN"},</v>
      </c>
    </row>
    <row r="8" spans="1:24">
      <c r="A8" s="1" t="s">
        <v>280</v>
      </c>
      <c r="B8" t="str">
        <f t="shared" si="0"/>
        <v>FASPPN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"FasPpn", "destinationColumn": "FASPPN"},</v>
      </c>
    </row>
    <row r="9" spans="1:24">
      <c r="A9" s="1" t="s">
        <v>281</v>
      </c>
      <c r="B9" t="str">
        <f t="shared" si="0"/>
        <v>KDFASPPH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"KdFasPph", "destinationColumn": "KDFASPPH"},</v>
      </c>
    </row>
    <row r="10" spans="1:24">
      <c r="A10" s="1" t="s">
        <v>282</v>
      </c>
      <c r="B10" t="str">
        <f t="shared" si="0"/>
        <v>FASPPH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tr">
        <f t="shared" si="1"/>
        <v>{"sourceColumn": "FasPph", "destinationColumn": "FASPPH"},</v>
      </c>
    </row>
    <row r="11" spans="1:24">
      <c r="A11" s="1" t="s">
        <v>283</v>
      </c>
      <c r="B11" t="str">
        <f t="shared" si="0"/>
        <v>KDFASPBM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tr">
        <f t="shared" si="1"/>
        <v>{"sourceColumn": "KdFasPbm", "destinationColumn": "KDFASPBM"},</v>
      </c>
    </row>
    <row r="12" spans="1:24">
      <c r="A12" s="1" t="s">
        <v>284</v>
      </c>
      <c r="B12" t="str">
        <f t="shared" si="0"/>
        <v>FASPBM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H12" t="s">
        <v>104</v>
      </c>
      <c r="I12" t="str">
        <f t="shared" si="1"/>
        <v>{"sourceColumn": "FasPbm", "destinationColumn": "FASPBM"},</v>
      </c>
    </row>
    <row r="13" spans="1:24">
      <c r="A13" s="1" t="s">
        <v>285</v>
      </c>
      <c r="B13" t="str">
        <f t="shared" si="0"/>
        <v>KDFASBMAD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tr">
        <f t="shared" si="1"/>
        <v>{"sourceColumn": "KdFasBMAD", "destinationColumn": "KDFASBMAD"},</v>
      </c>
      <c r="P13" t="str">
        <f>LOWER(A13)</f>
        <v>kdfasbmad</v>
      </c>
      <c r="Q13" t="s">
        <v>795</v>
      </c>
      <c r="R13" t="s">
        <v>796</v>
      </c>
      <c r="S13" t="s">
        <v>797</v>
      </c>
      <c r="T13" t="str">
        <f>Q13&amp;P13&amp;","</f>
        <v>a.kdfasbmad,</v>
      </c>
      <c r="U13" t="str">
        <f>R13&amp;P13&amp;" "&amp;S13&amp;P13&amp;","</f>
        <v>b.kdfasbmad new_kdfasbmad,</v>
      </c>
      <c r="X13" t="str">
        <f>P13&amp;" = "&amp;S13&amp;P13&amp;","</f>
        <v>kdfasbmad = new_kdfasbmad,</v>
      </c>
    </row>
    <row r="14" spans="1:24">
      <c r="A14" s="1" t="s">
        <v>286</v>
      </c>
      <c r="B14" t="str">
        <f t="shared" si="0"/>
        <v>FASBMAD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tr">
        <f t="shared" si="1"/>
        <v>{"sourceColumn": "FasBMAD", "destinationColumn": "FASBMAD"},</v>
      </c>
      <c r="P14" t="str">
        <f t="shared" ref="P14:P24" si="2">LOWER(A14)</f>
        <v>fasbmad</v>
      </c>
      <c r="Q14" t="s">
        <v>795</v>
      </c>
      <c r="R14" t="s">
        <v>796</v>
      </c>
      <c r="S14" t="s">
        <v>797</v>
      </c>
      <c r="T14" t="str">
        <f t="shared" ref="T14:T24" si="3">Q14&amp;P14&amp;","</f>
        <v>a.fasbmad,</v>
      </c>
      <c r="U14" t="str">
        <f t="shared" ref="U14:U24" si="4">R14&amp;P14&amp;" "&amp;S14&amp;P14&amp;","</f>
        <v>b.fasbmad new_fasbmad,</v>
      </c>
      <c r="X14" t="str">
        <f t="shared" ref="X14:X24" si="5">P14&amp;" = "&amp;S14&amp;P14&amp;","</f>
        <v>fasbmad = new_fasbmad,</v>
      </c>
    </row>
    <row r="15" spans="1:24">
      <c r="A15" s="1" t="s">
        <v>287</v>
      </c>
      <c r="B15" t="str">
        <f t="shared" si="0"/>
        <v>BMADS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tr">
        <f t="shared" si="1"/>
        <v>{"sourceColumn": "BMADS", "destinationColumn": "BMADS"},</v>
      </c>
      <c r="P15" t="str">
        <f t="shared" si="2"/>
        <v>bmads</v>
      </c>
      <c r="Q15" t="s">
        <v>795</v>
      </c>
      <c r="R15" t="s">
        <v>796</v>
      </c>
      <c r="S15" t="s">
        <v>797</v>
      </c>
      <c r="T15" t="str">
        <f t="shared" si="3"/>
        <v>a.bmads,</v>
      </c>
      <c r="U15" t="str">
        <f t="shared" si="4"/>
        <v>b.bmads new_bmads,</v>
      </c>
      <c r="X15" t="str">
        <f t="shared" si="5"/>
        <v>bmads = new_bmads,</v>
      </c>
    </row>
    <row r="16" spans="1:24">
      <c r="A16" s="1" t="s">
        <v>288</v>
      </c>
      <c r="B16" t="str">
        <f t="shared" si="0"/>
        <v>KDFASBMTP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I16" t="str">
        <f t="shared" si="1"/>
        <v>{"sourceColumn": "KdFasBMTP", "destinationColumn": "KDFASBMTP"},</v>
      </c>
      <c r="P16" t="str">
        <f t="shared" si="2"/>
        <v>kdfasbmtp</v>
      </c>
      <c r="Q16" t="s">
        <v>795</v>
      </c>
      <c r="R16" t="s">
        <v>796</v>
      </c>
      <c r="S16" t="s">
        <v>797</v>
      </c>
      <c r="T16" t="str">
        <f t="shared" si="3"/>
        <v>a.kdfasbmtp,</v>
      </c>
      <c r="U16" t="str">
        <f t="shared" si="4"/>
        <v>b.kdfasbmtp new_kdfasbmtp,</v>
      </c>
      <c r="X16" t="str">
        <f t="shared" si="5"/>
        <v>kdfasbmtp = new_kdfasbmtp,</v>
      </c>
    </row>
    <row r="17" spans="1:24">
      <c r="A17" s="1" t="s">
        <v>289</v>
      </c>
      <c r="B17" t="str">
        <f t="shared" si="0"/>
        <v>FASBMTP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tr">
        <f t="shared" si="1"/>
        <v>{"sourceColumn": "FasBMTP", "destinationColumn": "FASBMTP"},</v>
      </c>
      <c r="P17" t="str">
        <f t="shared" si="2"/>
        <v>fasbmtp</v>
      </c>
      <c r="Q17" t="s">
        <v>795</v>
      </c>
      <c r="R17" t="s">
        <v>796</v>
      </c>
      <c r="S17" t="s">
        <v>797</v>
      </c>
      <c r="T17" t="str">
        <f t="shared" si="3"/>
        <v>a.fasbmtp,</v>
      </c>
      <c r="U17" t="str">
        <f t="shared" si="4"/>
        <v>b.fasbmtp new_fasbmtp,</v>
      </c>
      <c r="X17" t="str">
        <f t="shared" si="5"/>
        <v>fasbmtp = new_fasbmtp,</v>
      </c>
    </row>
    <row r="18" spans="1:24">
      <c r="A18" s="1" t="s">
        <v>290</v>
      </c>
      <c r="B18" t="str">
        <f t="shared" si="0"/>
        <v>BMTPS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tr">
        <f t="shared" si="1"/>
        <v>{"sourceColumn": "BMTPS", "destinationColumn": "BMTPS"},</v>
      </c>
      <c r="P18" t="str">
        <f t="shared" si="2"/>
        <v>bmtps</v>
      </c>
      <c r="Q18" t="s">
        <v>795</v>
      </c>
      <c r="R18" t="s">
        <v>796</v>
      </c>
      <c r="S18" t="s">
        <v>797</v>
      </c>
      <c r="T18" t="str">
        <f t="shared" si="3"/>
        <v>a.bmtps,</v>
      </c>
      <c r="U18" t="str">
        <f t="shared" si="4"/>
        <v>b.bmtps new_bmtps,</v>
      </c>
      <c r="X18" t="str">
        <f t="shared" si="5"/>
        <v>bmtps = new_bmtps,</v>
      </c>
    </row>
    <row r="19" spans="1:24">
      <c r="A19" s="1" t="s">
        <v>291</v>
      </c>
      <c r="B19" t="str">
        <f t="shared" si="0"/>
        <v>KDFASBMIM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tr">
        <f t="shared" si="1"/>
        <v>{"sourceColumn": "KdFasBMIM", "destinationColumn": "KDFASBMIM"},</v>
      </c>
      <c r="P19" t="str">
        <f t="shared" si="2"/>
        <v>kdfasbmim</v>
      </c>
      <c r="Q19" t="s">
        <v>795</v>
      </c>
      <c r="R19" t="s">
        <v>796</v>
      </c>
      <c r="S19" t="s">
        <v>797</v>
      </c>
      <c r="T19" t="str">
        <f t="shared" si="3"/>
        <v>a.kdfasbmim,</v>
      </c>
      <c r="U19" t="str">
        <f t="shared" si="4"/>
        <v>b.kdfasbmim new_kdfasbmim,</v>
      </c>
      <c r="X19" t="str">
        <f t="shared" si="5"/>
        <v>kdfasbmim = new_kdfasbmim,</v>
      </c>
    </row>
    <row r="20" spans="1:24">
      <c r="A20" s="1" t="s">
        <v>292</v>
      </c>
      <c r="B20" t="str">
        <f t="shared" si="0"/>
        <v>FASBMIM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tr">
        <f t="shared" si="1"/>
        <v>{"sourceColumn": "FasBMIM", "destinationColumn": "FASBMIM"},</v>
      </c>
      <c r="P20" t="str">
        <f t="shared" si="2"/>
        <v>fasbmim</v>
      </c>
      <c r="Q20" t="s">
        <v>795</v>
      </c>
      <c r="R20" t="s">
        <v>796</v>
      </c>
      <c r="S20" t="s">
        <v>797</v>
      </c>
      <c r="T20" t="str">
        <f t="shared" si="3"/>
        <v>a.fasbmim,</v>
      </c>
      <c r="U20" t="str">
        <f t="shared" si="4"/>
        <v>b.fasbmim new_fasbmim,</v>
      </c>
      <c r="X20" t="str">
        <f t="shared" si="5"/>
        <v>fasbmim = new_fasbmim,</v>
      </c>
    </row>
    <row r="21" spans="1:24">
      <c r="A21" s="1" t="s">
        <v>293</v>
      </c>
      <c r="B21" t="str">
        <f t="shared" si="0"/>
        <v>BMIMS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tr">
        <f t="shared" si="1"/>
        <v>{"sourceColumn": "BMIMS", "destinationColumn": "BMIMS"},</v>
      </c>
      <c r="P21" t="str">
        <f t="shared" si="2"/>
        <v>bmims</v>
      </c>
      <c r="Q21" t="s">
        <v>795</v>
      </c>
      <c r="R21" t="s">
        <v>796</v>
      </c>
      <c r="S21" t="s">
        <v>797</v>
      </c>
      <c r="T21" t="str">
        <f t="shared" si="3"/>
        <v>a.bmims,</v>
      </c>
      <c r="U21" t="str">
        <f t="shared" si="4"/>
        <v>b.bmims new_bmims,</v>
      </c>
      <c r="X21" t="str">
        <f t="shared" si="5"/>
        <v>bmims = new_bmims,</v>
      </c>
    </row>
    <row r="22" spans="1:24">
      <c r="A22" s="1" t="s">
        <v>294</v>
      </c>
      <c r="B22" t="str">
        <f t="shared" si="0"/>
        <v>KDFASBMPB</v>
      </c>
      <c r="C22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tr">
        <f t="shared" si="1"/>
        <v>{"sourceColumn": "KdFasBMPB", "destinationColumn": "KDFASBMPB"},</v>
      </c>
      <c r="P22" t="str">
        <f t="shared" si="2"/>
        <v>kdfasbmpb</v>
      </c>
      <c r="Q22" t="s">
        <v>795</v>
      </c>
      <c r="R22" t="s">
        <v>796</v>
      </c>
      <c r="S22" t="s">
        <v>797</v>
      </c>
      <c r="T22" t="str">
        <f t="shared" si="3"/>
        <v>a.kdfasbmpb,</v>
      </c>
      <c r="U22" t="str">
        <f t="shared" si="4"/>
        <v>b.kdfasbmpb new_kdfasbmpb,</v>
      </c>
      <c r="X22" t="str">
        <f t="shared" si="5"/>
        <v>kdfasbmpb = new_kdfasbmpb,</v>
      </c>
    </row>
    <row r="23" spans="1:24">
      <c r="A23" s="1" t="s">
        <v>295</v>
      </c>
      <c r="B23" t="str">
        <f t="shared" si="0"/>
        <v>FASBMPB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tr">
        <f t="shared" si="1"/>
        <v>{"sourceColumn": "FasBMPB", "destinationColumn": "FASBMPB"},</v>
      </c>
      <c r="P23" t="str">
        <f t="shared" si="2"/>
        <v>fasbmpb</v>
      </c>
      <c r="Q23" t="s">
        <v>795</v>
      </c>
      <c r="R23" t="s">
        <v>796</v>
      </c>
      <c r="S23" t="s">
        <v>797</v>
      </c>
      <c r="T23" t="str">
        <f t="shared" si="3"/>
        <v>a.fasbmpb,</v>
      </c>
      <c r="U23" t="str">
        <f t="shared" si="4"/>
        <v>b.fasbmpb new_fasbmpb,</v>
      </c>
      <c r="X23" t="str">
        <f t="shared" si="5"/>
        <v>fasbmpb = new_fasbmpb,</v>
      </c>
    </row>
    <row r="24" spans="1:24">
      <c r="A24" s="1" t="s">
        <v>296</v>
      </c>
      <c r="B24" t="str">
        <f t="shared" si="0"/>
        <v>BMPBS</v>
      </c>
      <c r="C24" t="s">
        <v>99</v>
      </c>
      <c r="D24" t="s">
        <v>100</v>
      </c>
      <c r="E24" t="s">
        <v>101</v>
      </c>
      <c r="F24" t="s">
        <v>102</v>
      </c>
      <c r="G24" t="s">
        <v>103</v>
      </c>
      <c r="H24" t="s">
        <v>104</v>
      </c>
      <c r="I24" t="str">
        <f t="shared" si="1"/>
        <v>{"sourceColumn": "BMPBS", "destinationColumn": "BMPBS"},</v>
      </c>
      <c r="P24" t="str">
        <f t="shared" si="2"/>
        <v>bmpbs</v>
      </c>
      <c r="Q24" t="s">
        <v>795</v>
      </c>
      <c r="R24" t="s">
        <v>796</v>
      </c>
      <c r="S24" t="s">
        <v>797</v>
      </c>
      <c r="T24" t="str">
        <f t="shared" si="3"/>
        <v>a.bmpbs,</v>
      </c>
      <c r="U24" t="str">
        <f t="shared" si="4"/>
        <v>b.bmpbs new_bmpbs,</v>
      </c>
      <c r="X24" t="str">
        <f t="shared" si="5"/>
        <v>bmpbs = new_bmpbs,</v>
      </c>
    </row>
    <row r="28" spans="1:24">
      <c r="I28" t="s">
        <v>312</v>
      </c>
      <c r="J28" t="s">
        <v>311</v>
      </c>
      <c r="K28" t="str">
        <f>I28&amp;J28</f>
        <v>alter table TB_T_RES_PIBFAS add  KDFASBMAD VARCHAR2(1),</v>
      </c>
      <c r="Q28" t="str">
        <f>LOWER(J28)</f>
        <v xml:space="preserve"> kdfasbmad varchar2(1),</v>
      </c>
    </row>
    <row r="29" spans="1:24">
      <c r="I29" t="s">
        <v>312</v>
      </c>
      <c r="J29" t="s">
        <v>300</v>
      </c>
      <c r="K29" t="str">
        <f t="shared" ref="K29:K39" si="6">I29&amp;J29</f>
        <v>alter table TB_T_RES_PIBFAS add   FASBMAD   NUMBER(5,2),</v>
      </c>
    </row>
    <row r="30" spans="1:24">
      <c r="I30" t="s">
        <v>312</v>
      </c>
      <c r="J30" t="s">
        <v>301</v>
      </c>
      <c r="K30" t="str">
        <f t="shared" si="6"/>
        <v>alter table TB_T_RES_PIBFAS add   BMADS     VARCHAR2(1),</v>
      </c>
    </row>
    <row r="31" spans="1:24">
      <c r="I31" t="s">
        <v>312</v>
      </c>
      <c r="J31" t="s">
        <v>302</v>
      </c>
      <c r="K31" t="str">
        <f t="shared" si="6"/>
        <v>alter table TB_T_RES_PIBFAS add   KDFASBMTP VARCHAR2(1),</v>
      </c>
    </row>
    <row r="32" spans="1:24">
      <c r="I32" t="s">
        <v>312</v>
      </c>
      <c r="J32" t="s">
        <v>303</v>
      </c>
      <c r="K32" t="str">
        <f t="shared" si="6"/>
        <v>alter table TB_T_RES_PIBFAS add   FASBMTP   NUMBER(5,2),</v>
      </c>
    </row>
    <row r="33" spans="9:11">
      <c r="I33" t="s">
        <v>312</v>
      </c>
      <c r="J33" t="s">
        <v>304</v>
      </c>
      <c r="K33" t="str">
        <f t="shared" si="6"/>
        <v>alter table TB_T_RES_PIBFAS add   BMTPS     VARCHAR2(1),</v>
      </c>
    </row>
    <row r="34" spans="9:11">
      <c r="I34" t="s">
        <v>312</v>
      </c>
      <c r="J34" t="s">
        <v>305</v>
      </c>
      <c r="K34" t="str">
        <f t="shared" si="6"/>
        <v>alter table TB_T_RES_PIBFAS add   KDFASBMIM VARCHAR2(1),</v>
      </c>
    </row>
    <row r="35" spans="9:11">
      <c r="I35" t="s">
        <v>312</v>
      </c>
      <c r="J35" t="s">
        <v>306</v>
      </c>
      <c r="K35" t="str">
        <f t="shared" si="6"/>
        <v>alter table TB_T_RES_PIBFAS add   FASBMIM   NUMBER(5,2),</v>
      </c>
    </row>
    <row r="36" spans="9:11">
      <c r="I36" t="s">
        <v>312</v>
      </c>
      <c r="J36" t="s">
        <v>307</v>
      </c>
      <c r="K36" t="str">
        <f t="shared" si="6"/>
        <v>alter table TB_T_RES_PIBFAS add   BMIMS     VARCHAR2(1),</v>
      </c>
    </row>
    <row r="37" spans="9:11">
      <c r="I37" t="s">
        <v>312</v>
      </c>
      <c r="J37" t="s">
        <v>308</v>
      </c>
      <c r="K37" t="str">
        <f t="shared" si="6"/>
        <v>alter table TB_T_RES_PIBFAS add   KDFASBMPB VARCHAR2(1),</v>
      </c>
    </row>
    <row r="38" spans="9:11">
      <c r="I38" t="s">
        <v>312</v>
      </c>
      <c r="J38" t="s">
        <v>309</v>
      </c>
      <c r="K38" t="str">
        <f t="shared" si="6"/>
        <v>alter table TB_T_RES_PIBFAS add   FASBMPB   NUMBER(5,2),</v>
      </c>
    </row>
    <row r="39" spans="9:11">
      <c r="I39" t="s">
        <v>312</v>
      </c>
      <c r="J39" t="s">
        <v>310</v>
      </c>
      <c r="K39" t="str">
        <f t="shared" si="6"/>
        <v>alter table TB_T_RES_PIBFAS add   BMPBS     VARCHAR2(1)</v>
      </c>
    </row>
    <row r="41" spans="9:11">
      <c r="I41" t="s">
        <v>651</v>
      </c>
    </row>
    <row r="42" spans="9:11">
      <c r="I42" t="s">
        <v>652</v>
      </c>
    </row>
    <row r="43" spans="9:11">
      <c r="I43" t="s">
        <v>653</v>
      </c>
    </row>
    <row r="44" spans="9:11">
      <c r="I44" t="s">
        <v>654</v>
      </c>
    </row>
    <row r="45" spans="9:11">
      <c r="I45" t="s">
        <v>655</v>
      </c>
    </row>
    <row r="46" spans="9:11">
      <c r="I46" t="s">
        <v>656</v>
      </c>
    </row>
    <row r="47" spans="9:11">
      <c r="I47" t="s">
        <v>657</v>
      </c>
    </row>
    <row r="48" spans="9:11">
      <c r="I48" t="s">
        <v>658</v>
      </c>
    </row>
    <row r="49" spans="9:9">
      <c r="I49" t="s">
        <v>659</v>
      </c>
    </row>
    <row r="50" spans="9:9">
      <c r="I50" t="s">
        <v>660</v>
      </c>
    </row>
    <row r="51" spans="9:9">
      <c r="I51" t="s">
        <v>661</v>
      </c>
    </row>
    <row r="52" spans="9:9">
      <c r="I52" t="s">
        <v>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A28" sqref="A28:A47"/>
    </sheetView>
  </sheetViews>
  <sheetFormatPr defaultRowHeight="15"/>
  <sheetData>
    <row r="1" spans="1:9">
      <c r="A1" s="1" t="s">
        <v>244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211</v>
      </c>
      <c r="B2" t="str">
        <f t="shared" ref="B2:B6" si="0">UPPER(A2)</f>
        <v>SERIAL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6" si="1">G2&amp;C2&amp;E2&amp;C2&amp;": "&amp;C2&amp;A2&amp;C2&amp;", "&amp;C2&amp;F2&amp;C2&amp;": "&amp;C2&amp;B2&amp;C2&amp;H2&amp;","</f>
        <v>{"sourceColumn": "Serial", "destinationColumn": "SERIAL"},</v>
      </c>
    </row>
    <row r="3" spans="1:9">
      <c r="A3" s="1" t="s">
        <v>314</v>
      </c>
      <c r="B3" t="str">
        <f t="shared" si="0"/>
        <v>NORANGKA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"NoRangka", "destinationColumn": "NORANGKA"},</v>
      </c>
    </row>
    <row r="4" spans="1:9">
      <c r="A4" s="1" t="s">
        <v>315</v>
      </c>
      <c r="B4" t="str">
        <f t="shared" si="0"/>
        <v>NOMESIN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"NoMesin", "destinationColumn": "NOMESIN"},</v>
      </c>
    </row>
    <row r="5" spans="1:9">
      <c r="A5" s="1" t="s">
        <v>316</v>
      </c>
      <c r="B5" t="str">
        <f t="shared" si="0"/>
        <v>SILINDER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"Silinder", "destinationColumn": "SILINDER"},</v>
      </c>
    </row>
    <row r="6" spans="1:9">
      <c r="A6" s="1" t="s">
        <v>317</v>
      </c>
      <c r="B6" t="str">
        <f t="shared" si="0"/>
        <v>TAHUN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"Tahun", "destinationColumn": "TAHUN"},</v>
      </c>
    </row>
    <row r="9" spans="1:9">
      <c r="A9" t="s">
        <v>319</v>
      </c>
    </row>
    <row r="10" spans="1:9">
      <c r="A10" t="s">
        <v>187</v>
      </c>
    </row>
    <row r="11" spans="1:9">
      <c r="A11" t="s">
        <v>258</v>
      </c>
    </row>
    <row r="12" spans="1:9">
      <c r="A12" t="s">
        <v>320</v>
      </c>
    </row>
    <row r="13" spans="1:9">
      <c r="A13" t="s">
        <v>321</v>
      </c>
    </row>
    <row r="14" spans="1:9">
      <c r="A14" t="s">
        <v>322</v>
      </c>
    </row>
    <row r="15" spans="1:9">
      <c r="A15" t="s">
        <v>323</v>
      </c>
    </row>
    <row r="16" spans="1:9">
      <c r="A16" t="s">
        <v>324</v>
      </c>
    </row>
    <row r="17" spans="1:1">
      <c r="A17" t="s">
        <v>325</v>
      </c>
    </row>
    <row r="19" spans="1:1">
      <c r="A19" t="s">
        <v>268</v>
      </c>
    </row>
    <row r="20" spans="1:1">
      <c r="A20" t="s">
        <v>195</v>
      </c>
    </row>
    <row r="21" spans="1:1">
      <c r="A21" t="s">
        <v>196</v>
      </c>
    </row>
    <row r="22" spans="1:1">
      <c r="A22" t="s">
        <v>197</v>
      </c>
    </row>
    <row r="23" spans="1:1">
      <c r="A23" t="s">
        <v>631</v>
      </c>
    </row>
    <row r="25" spans="1:1">
      <c r="A25" t="s">
        <v>663</v>
      </c>
    </row>
    <row r="26" spans="1:1">
      <c r="A26" t="s">
        <v>664</v>
      </c>
    </row>
    <row r="28" spans="1:1">
      <c r="A28" t="s">
        <v>665</v>
      </c>
    </row>
    <row r="29" spans="1:1">
      <c r="A29" t="s">
        <v>187</v>
      </c>
    </row>
    <row r="30" spans="1:1">
      <c r="A30" t="s">
        <v>320</v>
      </c>
    </row>
    <row r="31" spans="1:1">
      <c r="A31" t="s">
        <v>321</v>
      </c>
    </row>
    <row r="32" spans="1:1">
      <c r="A32" t="s">
        <v>322</v>
      </c>
    </row>
    <row r="33" spans="1:1">
      <c r="A33" t="s">
        <v>323</v>
      </c>
    </row>
    <row r="34" spans="1:1">
      <c r="A34" t="s">
        <v>324</v>
      </c>
    </row>
    <row r="35" spans="1:1">
      <c r="A35" t="s">
        <v>325</v>
      </c>
    </row>
    <row r="37" spans="1:1">
      <c r="A37" t="s">
        <v>268</v>
      </c>
    </row>
    <row r="38" spans="1:1">
      <c r="A38" t="s">
        <v>195</v>
      </c>
    </row>
    <row r="39" spans="1:1">
      <c r="A39" t="s">
        <v>196</v>
      </c>
    </row>
    <row r="40" spans="1:1">
      <c r="A40" t="s">
        <v>197</v>
      </c>
    </row>
    <row r="41" spans="1:1">
      <c r="A41" t="s">
        <v>631</v>
      </c>
    </row>
    <row r="43" spans="1:1">
      <c r="A43" t="s">
        <v>666</v>
      </c>
    </row>
    <row r="44" spans="1:1">
      <c r="A44" t="s">
        <v>667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P1" sqref="P1:P4"/>
    </sheetView>
  </sheetViews>
  <sheetFormatPr defaultRowHeight="15"/>
  <sheetData>
    <row r="1" spans="1:16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  <c r="P1" t="str">
        <f>LOWER(A1)&amp;","</f>
        <v>car,</v>
      </c>
    </row>
    <row r="2" spans="1:16">
      <c r="A2" s="1" t="s">
        <v>327</v>
      </c>
      <c r="B2" t="str">
        <f t="shared" ref="B2:B4" si="0">UPPER(A2)</f>
        <v>JNKEMAS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4" si="1">G2&amp;C2&amp;E2&amp;C2&amp;": "&amp;C2&amp;A2&amp;C2&amp;", "&amp;C2&amp;F2&amp;C2&amp;": "&amp;C2&amp;B2&amp;C2&amp;H2&amp;","</f>
        <v>{"sourceColumn": "JnKemas", "destinationColumn": "JNKEMAS"},</v>
      </c>
      <c r="P2" t="str">
        <f t="shared" ref="P2:P4" si="2">LOWER(A2)&amp;","</f>
        <v>jnkemas,</v>
      </c>
    </row>
    <row r="3" spans="1:16">
      <c r="A3" s="1" t="s">
        <v>328</v>
      </c>
      <c r="B3" t="str">
        <f t="shared" si="0"/>
        <v>JMKEMAS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"JmKemas", "destinationColumn": "JMKEMAS"},</v>
      </c>
      <c r="P3" t="str">
        <f t="shared" si="2"/>
        <v>jmkemas,</v>
      </c>
    </row>
    <row r="4" spans="1:16">
      <c r="A4" s="1" t="s">
        <v>329</v>
      </c>
      <c r="B4" t="str">
        <f t="shared" si="0"/>
        <v>MERKKEMAS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"merkkemas", "destinationColumn": "MERKKEMAS"},</v>
      </c>
      <c r="P4" t="str">
        <f t="shared" si="2"/>
        <v>merkkemas,</v>
      </c>
    </row>
    <row r="6" spans="1:16">
      <c r="A6" t="s">
        <v>332</v>
      </c>
    </row>
    <row r="7" spans="1:16">
      <c r="A7" t="s">
        <v>187</v>
      </c>
    </row>
    <row r="8" spans="1:16">
      <c r="A8" t="s">
        <v>258</v>
      </c>
    </row>
    <row r="9" spans="1:16">
      <c r="A9" t="s">
        <v>333</v>
      </c>
    </row>
    <row r="10" spans="1:16">
      <c r="A10" t="s">
        <v>334</v>
      </c>
    </row>
    <row r="11" spans="1:16">
      <c r="A11" t="s">
        <v>335</v>
      </c>
    </row>
    <row r="12" spans="1:16">
      <c r="A12" t="s">
        <v>336</v>
      </c>
    </row>
    <row r="13" spans="1:16">
      <c r="A13" t="s">
        <v>268</v>
      </c>
    </row>
    <row r="14" spans="1:16">
      <c r="A14" t="s">
        <v>195</v>
      </c>
    </row>
    <row r="15" spans="1:16">
      <c r="A15" t="s">
        <v>196</v>
      </c>
    </row>
    <row r="16" spans="1:16">
      <c r="A16" t="s">
        <v>197</v>
      </c>
    </row>
    <row r="17" spans="1:1">
      <c r="A17" t="s">
        <v>631</v>
      </c>
    </row>
    <row r="19" spans="1:1">
      <c r="A19" t="s">
        <v>668</v>
      </c>
    </row>
    <row r="20" spans="1:1">
      <c r="A20" t="s">
        <v>669</v>
      </c>
    </row>
    <row r="22" spans="1:1">
      <c r="A22" t="s">
        <v>670</v>
      </c>
    </row>
    <row r="23" spans="1:1">
      <c r="A23" t="s">
        <v>187</v>
      </c>
    </row>
    <row r="24" spans="1:1">
      <c r="A24" t="s">
        <v>333</v>
      </c>
    </row>
    <row r="25" spans="1:1">
      <c r="A25" t="s">
        <v>334</v>
      </c>
    </row>
    <row r="26" spans="1:1">
      <c r="A26" t="s">
        <v>335</v>
      </c>
    </row>
    <row r="27" spans="1:1">
      <c r="A27" t="s">
        <v>336</v>
      </c>
    </row>
    <row r="28" spans="1:1">
      <c r="A28" t="s">
        <v>268</v>
      </c>
    </row>
    <row r="29" spans="1:1">
      <c r="A29" t="s">
        <v>195</v>
      </c>
    </row>
    <row r="30" spans="1:1">
      <c r="A30" t="s">
        <v>196</v>
      </c>
    </row>
    <row r="31" spans="1:1">
      <c r="A31" t="s">
        <v>197</v>
      </c>
    </row>
    <row r="32" spans="1:1">
      <c r="A32" t="s">
        <v>631</v>
      </c>
    </row>
    <row r="34" spans="1:1">
      <c r="A34" t="s">
        <v>671</v>
      </c>
    </row>
    <row r="35" spans="1:1">
      <c r="A35" t="s">
        <v>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07"/>
  <sheetViews>
    <sheetView topLeftCell="A54" workbookViewId="0">
      <selection activeCell="I69" sqref="I69:I131"/>
    </sheetView>
  </sheetViews>
  <sheetFormatPr defaultRowHeight="15"/>
  <sheetData>
    <row r="1" spans="1:9">
      <c r="A1" s="1" t="s">
        <v>244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337</v>
      </c>
      <c r="B2" t="str">
        <f t="shared" ref="B2:B64" si="0">UPPER(A2)</f>
        <v>RESKD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64" si="1">G2&amp;C2&amp;E2&amp;C2&amp;": "&amp;C2&amp;A2&amp;C2&amp;", "&amp;C2&amp;F2&amp;C2&amp;": "&amp;C2&amp;B2&amp;C2&amp;H2&amp;","</f>
        <v>{"sourceColumn": "ResKd", "destinationColumn": "RESKD"},</v>
      </c>
    </row>
    <row r="3" spans="1:9">
      <c r="A3" s="1" t="s">
        <v>338</v>
      </c>
      <c r="B3" t="str">
        <f t="shared" si="0"/>
        <v>RESTG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"RESTG", "destinationColumn": "RESTG"},</v>
      </c>
    </row>
    <row r="4" spans="1:9">
      <c r="A4" s="1" t="s">
        <v>339</v>
      </c>
      <c r="B4" t="str">
        <f t="shared" si="0"/>
        <v>RESWK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"RESWK", "destinationColumn": "RESWK"},</v>
      </c>
    </row>
    <row r="5" spans="1:9">
      <c r="A5" s="1" t="s">
        <v>340</v>
      </c>
      <c r="B5" t="str">
        <f t="shared" si="0"/>
        <v>----ASAL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"----Asal", "destinationColumn": "----ASAL"},</v>
      </c>
    </row>
    <row r="6" spans="1:9">
      <c r="A6" s="1" t="s">
        <v>341</v>
      </c>
      <c r="B6" t="str">
        <f t="shared" si="0"/>
        <v>BM_ASAL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"BM_Asal", "destinationColumn": "BM_ASAL"},</v>
      </c>
    </row>
    <row r="7" spans="1:9">
      <c r="A7" s="1" t="s">
        <v>342</v>
      </c>
      <c r="B7" t="str">
        <f t="shared" si="0"/>
        <v>CUK_ASAL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"CUK_Asal", "destinationColumn": "CUK_ASAL"},</v>
      </c>
    </row>
    <row r="8" spans="1:9">
      <c r="A8" s="1" t="s">
        <v>343</v>
      </c>
      <c r="B8" t="str">
        <f t="shared" si="0"/>
        <v>PPN_ASAL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"PPN_Asal", "destinationColumn": "PPN_ASAL"},</v>
      </c>
    </row>
    <row r="9" spans="1:9">
      <c r="A9" s="1" t="s">
        <v>344</v>
      </c>
      <c r="B9" t="str">
        <f t="shared" si="0"/>
        <v>PPNBM_ASAL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"PPNBM_Asal", "destinationColumn": "PPNBM_ASAL"},</v>
      </c>
    </row>
    <row r="10" spans="1:9">
      <c r="A10" s="1" t="s">
        <v>345</v>
      </c>
      <c r="B10" t="str">
        <f t="shared" si="0"/>
        <v>PPH_ASAL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tr">
        <f t="shared" si="1"/>
        <v>{"sourceColumn": "PPH_Asal", "destinationColumn": "PPH_ASAL"},</v>
      </c>
    </row>
    <row r="11" spans="1:9">
      <c r="A11" s="1" t="s">
        <v>346</v>
      </c>
      <c r="B11" t="str">
        <f t="shared" si="0"/>
        <v>----DITETAPKAN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tr">
        <f t="shared" si="1"/>
        <v>{"sourceColumn": "----Ditetapkan", "destinationColumn": "----DITETAPKAN"},</v>
      </c>
    </row>
    <row r="12" spans="1:9">
      <c r="A12" s="1" t="s">
        <v>347</v>
      </c>
      <c r="B12" t="str">
        <f t="shared" si="0"/>
        <v>BMBYR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H12" t="s">
        <v>104</v>
      </c>
      <c r="I12" t="str">
        <f t="shared" si="1"/>
        <v>{"sourceColumn": "BMBYR", "destinationColumn": "BMBYR"},</v>
      </c>
    </row>
    <row r="13" spans="1:9">
      <c r="A13" s="1" t="s">
        <v>348</v>
      </c>
      <c r="B13" t="str">
        <f t="shared" si="0"/>
        <v>CUKBYR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tr">
        <f t="shared" si="1"/>
        <v>{"sourceColumn": "CUKBYR", "destinationColumn": "CUKBYR"},</v>
      </c>
    </row>
    <row r="14" spans="1:9">
      <c r="A14" s="1" t="s">
        <v>349</v>
      </c>
      <c r="B14" t="str">
        <f t="shared" si="0"/>
        <v>PPNBYR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tr">
        <f t="shared" si="1"/>
        <v>{"sourceColumn": "PPNBYR", "destinationColumn": "PPNBYR"},</v>
      </c>
    </row>
    <row r="15" spans="1:9">
      <c r="A15" s="1" t="s">
        <v>350</v>
      </c>
      <c r="B15" t="str">
        <f t="shared" si="0"/>
        <v>PPNBMBYR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tr">
        <f t="shared" si="1"/>
        <v>{"sourceColumn": "PPNBMBYR", "destinationColumn": "PPNBMBYR"},</v>
      </c>
    </row>
    <row r="16" spans="1:9">
      <c r="A16" s="1" t="s">
        <v>351</v>
      </c>
      <c r="B16" t="str">
        <f t="shared" si="0"/>
        <v>PPHBYR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I16" t="str">
        <f t="shared" si="1"/>
        <v>{"sourceColumn": "PPHBYR", "destinationColumn": "PPHBYR"},</v>
      </c>
    </row>
    <row r="17" spans="1:9">
      <c r="A17" s="1" t="s">
        <v>352</v>
      </c>
      <c r="B17" t="str">
        <f t="shared" si="0"/>
        <v>DENDA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tr">
        <f t="shared" si="1"/>
        <v>{"sourceColumn": "DENDA", "destinationColumn": "DENDA"},</v>
      </c>
    </row>
    <row r="18" spans="1:9">
      <c r="A18" s="1" t="s">
        <v>353</v>
      </c>
      <c r="B18" t="str">
        <f t="shared" si="0"/>
        <v>----KURANG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tr">
        <f t="shared" si="1"/>
        <v>{"sourceColumn": "----Kurang", "destinationColumn": "----KURANG"},</v>
      </c>
    </row>
    <row r="19" spans="1:9">
      <c r="A19" s="1" t="s">
        <v>354</v>
      </c>
      <c r="B19" t="str">
        <f t="shared" si="0"/>
        <v>BM_KURANG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tr">
        <f t="shared" si="1"/>
        <v>{"sourceColumn": "BM_Kurang", "destinationColumn": "BM_KURANG"},</v>
      </c>
    </row>
    <row r="20" spans="1:9">
      <c r="A20" s="1" t="s">
        <v>355</v>
      </c>
      <c r="B20" t="str">
        <f t="shared" si="0"/>
        <v>CUK_KURANG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tr">
        <f t="shared" si="1"/>
        <v>{"sourceColumn": "CUK_Kurang", "destinationColumn": "CUK_KURANG"},</v>
      </c>
    </row>
    <row r="21" spans="1:9">
      <c r="A21" s="1" t="s">
        <v>356</v>
      </c>
      <c r="B21" t="str">
        <f t="shared" si="0"/>
        <v>PPN_KURANG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tr">
        <f t="shared" si="1"/>
        <v>{"sourceColumn": "PPN_Kurang", "destinationColumn": "PPN_KURANG"},</v>
      </c>
    </row>
    <row r="22" spans="1:9">
      <c r="A22" s="1" t="s">
        <v>357</v>
      </c>
      <c r="B22" t="str">
        <f t="shared" si="0"/>
        <v>PPNBM_KURANG</v>
      </c>
      <c r="C22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tr">
        <f t="shared" si="1"/>
        <v>{"sourceColumn": "PPNBM_Kurang", "destinationColumn": "PPNBM_KURANG"},</v>
      </c>
    </row>
    <row r="23" spans="1:9">
      <c r="A23" s="1" t="s">
        <v>358</v>
      </c>
      <c r="B23" t="str">
        <f t="shared" si="0"/>
        <v>PPH_KURANG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tr">
        <f t="shared" si="1"/>
        <v>{"sourceColumn": "PPH_Kurang", "destinationColumn": "PPH_KURANG"},</v>
      </c>
    </row>
    <row r="24" spans="1:9">
      <c r="A24" s="1" t="s">
        <v>359</v>
      </c>
      <c r="B24" t="str">
        <f t="shared" si="0"/>
        <v>----LEBIH</v>
      </c>
      <c r="C24" t="s">
        <v>99</v>
      </c>
      <c r="D24" t="s">
        <v>100</v>
      </c>
      <c r="E24" t="s">
        <v>101</v>
      </c>
      <c r="F24" t="s">
        <v>102</v>
      </c>
      <c r="G24" t="s">
        <v>103</v>
      </c>
      <c r="H24" t="s">
        <v>104</v>
      </c>
      <c r="I24" t="str">
        <f t="shared" si="1"/>
        <v>{"sourceColumn": "----Lebih", "destinationColumn": "----LEBIH"},</v>
      </c>
    </row>
    <row r="25" spans="1:9">
      <c r="A25" s="1" t="s">
        <v>360</v>
      </c>
      <c r="B25" t="str">
        <f t="shared" si="0"/>
        <v>BM_LEBIH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tr">
        <f t="shared" si="1"/>
        <v>{"sourceColumn": "BM_Lebih", "destinationColumn": "BM_LEBIH"},</v>
      </c>
    </row>
    <row r="26" spans="1:9">
      <c r="A26" s="1" t="s">
        <v>361</v>
      </c>
      <c r="B26" t="str">
        <f t="shared" si="0"/>
        <v>CUK_LEBIH</v>
      </c>
      <c r="C26" t="s">
        <v>99</v>
      </c>
      <c r="D26" t="s">
        <v>100</v>
      </c>
      <c r="E26" t="s">
        <v>101</v>
      </c>
      <c r="F26" t="s">
        <v>102</v>
      </c>
      <c r="G26" t="s">
        <v>103</v>
      </c>
      <c r="H26" t="s">
        <v>104</v>
      </c>
      <c r="I26" t="str">
        <f t="shared" si="1"/>
        <v>{"sourceColumn": "CUK_Lebih", "destinationColumn": "CUK_LEBIH"},</v>
      </c>
    </row>
    <row r="27" spans="1:9">
      <c r="A27" s="1" t="s">
        <v>362</v>
      </c>
      <c r="B27" t="str">
        <f t="shared" si="0"/>
        <v>PPN_LEBIH</v>
      </c>
      <c r="C27" t="s">
        <v>99</v>
      </c>
      <c r="D27" t="s">
        <v>100</v>
      </c>
      <c r="E27" t="s">
        <v>101</v>
      </c>
      <c r="F27" t="s">
        <v>102</v>
      </c>
      <c r="G27" t="s">
        <v>103</v>
      </c>
      <c r="H27" t="s">
        <v>104</v>
      </c>
      <c r="I27" t="str">
        <f t="shared" si="1"/>
        <v>{"sourceColumn": "PPN_Lebih", "destinationColumn": "PPN_LEBIH"},</v>
      </c>
    </row>
    <row r="28" spans="1:9">
      <c r="A28" s="1" t="s">
        <v>363</v>
      </c>
      <c r="B28" t="str">
        <f t="shared" si="0"/>
        <v>PPNBM_LEBIH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H28" t="s">
        <v>104</v>
      </c>
      <c r="I28" t="str">
        <f t="shared" si="1"/>
        <v>{"sourceColumn": "PPNBM_Lebih", "destinationColumn": "PPNBM_LEBIH"},</v>
      </c>
    </row>
    <row r="29" spans="1:9">
      <c r="A29" s="1" t="s">
        <v>364</v>
      </c>
      <c r="B29" t="str">
        <f t="shared" si="0"/>
        <v>PPH_LEBIH</v>
      </c>
      <c r="C29" t="s">
        <v>99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tr">
        <f t="shared" si="1"/>
        <v>{"sourceColumn": "PPH_Lebih", "destinationColumn": "PPH_LEBIH"},</v>
      </c>
    </row>
    <row r="30" spans="1:9">
      <c r="A30" s="1" t="s">
        <v>365</v>
      </c>
      <c r="B30" t="str">
        <f t="shared" si="0"/>
        <v>----JENISSALAHDLL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tr">
        <f t="shared" si="1"/>
        <v>{"sourceColumn": "----JenisSalahDll", "destinationColumn": "----JENISSALAHDLL"},</v>
      </c>
    </row>
    <row r="31" spans="1:9">
      <c r="A31" s="1" t="s">
        <v>366</v>
      </c>
      <c r="B31" t="str">
        <f t="shared" si="0"/>
        <v>TOTAL_KURANG</v>
      </c>
      <c r="C31" t="s">
        <v>99</v>
      </c>
      <c r="D31" t="s">
        <v>100</v>
      </c>
      <c r="E31" t="s">
        <v>101</v>
      </c>
      <c r="F31" t="s">
        <v>102</v>
      </c>
      <c r="G31" t="s">
        <v>103</v>
      </c>
      <c r="H31" t="s">
        <v>104</v>
      </c>
      <c r="I31" t="str">
        <f t="shared" si="1"/>
        <v>{"sourceColumn": "Total_Kurang", "destinationColumn": "TOTAL_KURANG"},</v>
      </c>
    </row>
    <row r="32" spans="1:9">
      <c r="A32" s="1" t="s">
        <v>367</v>
      </c>
      <c r="B32" t="str">
        <f t="shared" si="0"/>
        <v>TOTAL_LEBIH</v>
      </c>
      <c r="C32" t="s">
        <v>99</v>
      </c>
      <c r="D32" t="s">
        <v>100</v>
      </c>
      <c r="E32" t="s">
        <v>101</v>
      </c>
      <c r="F32" t="s">
        <v>102</v>
      </c>
      <c r="G32" t="s">
        <v>103</v>
      </c>
      <c r="H32" t="s">
        <v>104</v>
      </c>
      <c r="I32" t="str">
        <f t="shared" si="1"/>
        <v>{"sourceColumn": "Total_Lebih", "destinationColumn": "TOTAL_LEBIH"},</v>
      </c>
    </row>
    <row r="33" spans="1:9">
      <c r="A33" s="1" t="s">
        <v>368</v>
      </c>
      <c r="B33" t="str">
        <f t="shared" si="0"/>
        <v>S_JNSBRG</v>
      </c>
      <c r="C33" t="s">
        <v>99</v>
      </c>
      <c r="D33" t="s">
        <v>100</v>
      </c>
      <c r="E33" t="s">
        <v>101</v>
      </c>
      <c r="F33" t="s">
        <v>102</v>
      </c>
      <c r="G33" t="s">
        <v>103</v>
      </c>
      <c r="H33" t="s">
        <v>104</v>
      </c>
      <c r="I33" t="str">
        <f t="shared" si="1"/>
        <v>{"sourceColumn": "S_JnsBrg", "destinationColumn": "S_JNSBRG"},</v>
      </c>
    </row>
    <row r="34" spans="1:9">
      <c r="A34" s="1" t="s">
        <v>369</v>
      </c>
      <c r="B34" t="str">
        <f t="shared" si="0"/>
        <v>S_JMLBRG</v>
      </c>
      <c r="C34" t="s">
        <v>99</v>
      </c>
      <c r="D34" t="s">
        <v>100</v>
      </c>
      <c r="E34" t="s">
        <v>101</v>
      </c>
      <c r="F34" t="s">
        <v>102</v>
      </c>
      <c r="G34" t="s">
        <v>103</v>
      </c>
      <c r="H34" t="s">
        <v>104</v>
      </c>
      <c r="I34" t="str">
        <f t="shared" si="1"/>
        <v>{"sourceColumn": "S_JmlBrg", "destinationColumn": "S_JMLBRG"},</v>
      </c>
    </row>
    <row r="35" spans="1:9">
      <c r="A35" s="1" t="s">
        <v>370</v>
      </c>
      <c r="B35" t="str">
        <f t="shared" si="0"/>
        <v>S_TARIF</v>
      </c>
      <c r="C35" t="s">
        <v>99</v>
      </c>
      <c r="D35" t="s">
        <v>100</v>
      </c>
      <c r="E35" t="s">
        <v>101</v>
      </c>
      <c r="F35" t="s">
        <v>102</v>
      </c>
      <c r="G35" t="s">
        <v>103</v>
      </c>
      <c r="H35" t="s">
        <v>104</v>
      </c>
      <c r="I35" t="str">
        <f t="shared" si="1"/>
        <v>{"sourceColumn": "S_Tarif", "destinationColumn": "S_TARIF"},</v>
      </c>
    </row>
    <row r="36" spans="1:9">
      <c r="A36" s="1" t="s">
        <v>371</v>
      </c>
      <c r="B36" t="str">
        <f t="shared" si="0"/>
        <v>S_NILPAB</v>
      </c>
      <c r="C36" t="s">
        <v>99</v>
      </c>
      <c r="D36" t="s">
        <v>100</v>
      </c>
      <c r="E36" t="s">
        <v>101</v>
      </c>
      <c r="F36" t="s">
        <v>102</v>
      </c>
      <c r="G36" t="s">
        <v>103</v>
      </c>
      <c r="H36" t="s">
        <v>104</v>
      </c>
      <c r="I36" t="str">
        <f t="shared" si="1"/>
        <v>{"sourceColumn": "S_NilPab", "destinationColumn": "S_NILPAB"},</v>
      </c>
    </row>
    <row r="37" spans="1:9">
      <c r="A37" s="1" t="s">
        <v>372</v>
      </c>
      <c r="B37" t="str">
        <f t="shared" si="0"/>
        <v>BMAD_ASAL</v>
      </c>
      <c r="C37" t="s">
        <v>99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  <c r="I37" t="str">
        <f t="shared" si="1"/>
        <v>{"sourceColumn": "BMAD_Asal", "destinationColumn": "BMAD_ASAL"},</v>
      </c>
    </row>
    <row r="38" spans="1:9">
      <c r="A38" s="1" t="s">
        <v>373</v>
      </c>
      <c r="B38" t="str">
        <f t="shared" si="0"/>
        <v>BMADBYR</v>
      </c>
      <c r="C38" t="s">
        <v>99</v>
      </c>
      <c r="D38" t="s">
        <v>100</v>
      </c>
      <c r="E38" t="s">
        <v>101</v>
      </c>
      <c r="F38" t="s">
        <v>102</v>
      </c>
      <c r="G38" t="s">
        <v>103</v>
      </c>
      <c r="H38" t="s">
        <v>104</v>
      </c>
      <c r="I38" t="str">
        <f t="shared" si="1"/>
        <v>{"sourceColumn": "BMADBYR", "destinationColumn": "BMADBYR"},</v>
      </c>
    </row>
    <row r="39" spans="1:9">
      <c r="A39" s="1" t="s">
        <v>374</v>
      </c>
      <c r="B39" t="str">
        <f t="shared" si="0"/>
        <v>BMAD_KURANG</v>
      </c>
      <c r="C39" t="s">
        <v>99</v>
      </c>
      <c r="D39" t="s">
        <v>100</v>
      </c>
      <c r="E39" t="s">
        <v>101</v>
      </c>
      <c r="F39" t="s">
        <v>102</v>
      </c>
      <c r="G39" t="s">
        <v>103</v>
      </c>
      <c r="H39" t="s">
        <v>104</v>
      </c>
      <c r="I39" t="str">
        <f t="shared" si="1"/>
        <v>{"sourceColumn": "BMAD_KURANG", "destinationColumn": "BMAD_KURANG"},</v>
      </c>
    </row>
    <row r="40" spans="1:9">
      <c r="A40" s="1" t="s">
        <v>375</v>
      </c>
      <c r="B40" t="str">
        <f t="shared" si="0"/>
        <v>BMAD_LEBIH</v>
      </c>
      <c r="C40" t="s">
        <v>99</v>
      </c>
      <c r="D40" t="s">
        <v>100</v>
      </c>
      <c r="E40" t="s">
        <v>101</v>
      </c>
      <c r="F40" t="s">
        <v>102</v>
      </c>
      <c r="G40" t="s">
        <v>103</v>
      </c>
      <c r="H40" t="s">
        <v>104</v>
      </c>
      <c r="I40" t="str">
        <f t="shared" si="1"/>
        <v>{"sourceColumn": "BMAD_Lebih", "destinationColumn": "BMAD_LEBIH"},</v>
      </c>
    </row>
    <row r="41" spans="1:9">
      <c r="A41" s="1" t="s">
        <v>376</v>
      </c>
      <c r="B41" t="str">
        <f t="shared" si="0"/>
        <v>BMI_ASAL</v>
      </c>
      <c r="C41" t="s">
        <v>99</v>
      </c>
      <c r="D41" t="s">
        <v>100</v>
      </c>
      <c r="E41" t="s">
        <v>101</v>
      </c>
      <c r="F41" t="s">
        <v>102</v>
      </c>
      <c r="G41" t="s">
        <v>103</v>
      </c>
      <c r="H41" t="s">
        <v>104</v>
      </c>
      <c r="I41" t="str">
        <f t="shared" si="1"/>
        <v>{"sourceColumn": "BMI_Asal", "destinationColumn": "BMI_ASAL"},</v>
      </c>
    </row>
    <row r="42" spans="1:9">
      <c r="A42" s="1" t="s">
        <v>377</v>
      </c>
      <c r="B42" t="str">
        <f t="shared" si="0"/>
        <v>BMIBYR</v>
      </c>
      <c r="C42" t="s">
        <v>99</v>
      </c>
      <c r="D42" t="s">
        <v>100</v>
      </c>
      <c r="E42" t="s">
        <v>101</v>
      </c>
      <c r="F42" t="s">
        <v>102</v>
      </c>
      <c r="G42" t="s">
        <v>103</v>
      </c>
      <c r="H42" t="s">
        <v>104</v>
      </c>
      <c r="I42" t="str">
        <f t="shared" si="1"/>
        <v>{"sourceColumn": "BMIBYR", "destinationColumn": "BMIBYR"},</v>
      </c>
    </row>
    <row r="43" spans="1:9">
      <c r="A43" s="1" t="s">
        <v>378</v>
      </c>
      <c r="B43" t="str">
        <f t="shared" si="0"/>
        <v>BMI_KURANG</v>
      </c>
      <c r="C43" t="s">
        <v>99</v>
      </c>
      <c r="D43" t="s">
        <v>100</v>
      </c>
      <c r="E43" t="s">
        <v>101</v>
      </c>
      <c r="F43" t="s">
        <v>102</v>
      </c>
      <c r="G43" t="s">
        <v>103</v>
      </c>
      <c r="H43" t="s">
        <v>104</v>
      </c>
      <c r="I43" t="str">
        <f t="shared" si="1"/>
        <v>{"sourceColumn": "BMI_KURANG", "destinationColumn": "BMI_KURANG"},</v>
      </c>
    </row>
    <row r="44" spans="1:9">
      <c r="A44" s="1" t="s">
        <v>379</v>
      </c>
      <c r="B44" t="str">
        <f t="shared" si="0"/>
        <v>BMI_LEBIH</v>
      </c>
      <c r="C44" t="s">
        <v>99</v>
      </c>
      <c r="D44" t="s">
        <v>100</v>
      </c>
      <c r="E44" t="s">
        <v>101</v>
      </c>
      <c r="F44" t="s">
        <v>102</v>
      </c>
      <c r="G44" t="s">
        <v>103</v>
      </c>
      <c r="H44" t="s">
        <v>104</v>
      </c>
      <c r="I44" t="str">
        <f t="shared" si="1"/>
        <v>{"sourceColumn": "BMI_Lebih", "destinationColumn": "BMI_LEBIH"},</v>
      </c>
    </row>
    <row r="45" spans="1:9">
      <c r="A45" s="1" t="s">
        <v>380</v>
      </c>
      <c r="B45" t="str">
        <f t="shared" si="0"/>
        <v>BMTP_ASAL</v>
      </c>
      <c r="C45" t="s">
        <v>99</v>
      </c>
      <c r="D45" t="s">
        <v>100</v>
      </c>
      <c r="E45" t="s">
        <v>101</v>
      </c>
      <c r="F45" t="s">
        <v>102</v>
      </c>
      <c r="G45" t="s">
        <v>103</v>
      </c>
      <c r="H45" t="s">
        <v>104</v>
      </c>
      <c r="I45" t="str">
        <f t="shared" si="1"/>
        <v>{"sourceColumn": "BMTP_Asal", "destinationColumn": "BMTP_ASAL"},</v>
      </c>
    </row>
    <row r="46" spans="1:9">
      <c r="A46" s="1" t="s">
        <v>381</v>
      </c>
      <c r="B46" t="str">
        <f t="shared" si="0"/>
        <v>BMTPBYR</v>
      </c>
      <c r="C46" t="s">
        <v>99</v>
      </c>
      <c r="D46" t="s">
        <v>100</v>
      </c>
      <c r="E46" t="s">
        <v>101</v>
      </c>
      <c r="F46" t="s">
        <v>102</v>
      </c>
      <c r="G46" t="s">
        <v>103</v>
      </c>
      <c r="H46" t="s">
        <v>104</v>
      </c>
      <c r="I46" t="str">
        <f t="shared" si="1"/>
        <v>{"sourceColumn": "BMTPBYR", "destinationColumn": "BMTPBYR"},</v>
      </c>
    </row>
    <row r="47" spans="1:9">
      <c r="A47" s="1" t="s">
        <v>382</v>
      </c>
      <c r="B47" t="str">
        <f t="shared" si="0"/>
        <v>BMTP_KURANG</v>
      </c>
      <c r="C47" t="s">
        <v>99</v>
      </c>
      <c r="D47" t="s">
        <v>100</v>
      </c>
      <c r="E47" t="s">
        <v>101</v>
      </c>
      <c r="F47" t="s">
        <v>102</v>
      </c>
      <c r="G47" t="s">
        <v>103</v>
      </c>
      <c r="H47" t="s">
        <v>104</v>
      </c>
      <c r="I47" t="str">
        <f t="shared" si="1"/>
        <v>{"sourceColumn": "BMTP_KURANG", "destinationColumn": "BMTP_KURANG"},</v>
      </c>
    </row>
    <row r="48" spans="1:9">
      <c r="A48" s="1" t="s">
        <v>383</v>
      </c>
      <c r="B48" t="str">
        <f t="shared" si="0"/>
        <v>BMTP_LEBIH</v>
      </c>
      <c r="C48" t="s">
        <v>99</v>
      </c>
      <c r="D48" t="s">
        <v>100</v>
      </c>
      <c r="E48" t="s">
        <v>101</v>
      </c>
      <c r="F48" t="s">
        <v>102</v>
      </c>
      <c r="G48" t="s">
        <v>103</v>
      </c>
      <c r="H48" t="s">
        <v>104</v>
      </c>
      <c r="I48" t="str">
        <f t="shared" si="1"/>
        <v>{"sourceColumn": "BMTP_Lebih", "destinationColumn": "BMTP_LEBIH"},</v>
      </c>
    </row>
    <row r="49" spans="1:9">
      <c r="A49" s="1" t="s">
        <v>384</v>
      </c>
      <c r="B49" t="str">
        <f t="shared" si="0"/>
        <v>BMADS_ASAL</v>
      </c>
      <c r="C49" t="s">
        <v>99</v>
      </c>
      <c r="D49" t="s">
        <v>100</v>
      </c>
      <c r="E49" t="s">
        <v>101</v>
      </c>
      <c r="F49" t="s">
        <v>102</v>
      </c>
      <c r="G49" t="s">
        <v>103</v>
      </c>
      <c r="H49" t="s">
        <v>104</v>
      </c>
      <c r="I49" t="str">
        <f t="shared" si="1"/>
        <v>{"sourceColumn": "BMADS_Asal", "destinationColumn": "BMADS_ASAL"},</v>
      </c>
    </row>
    <row r="50" spans="1:9">
      <c r="A50" s="1" t="s">
        <v>385</v>
      </c>
      <c r="B50" t="str">
        <f t="shared" si="0"/>
        <v>BMADSBYR</v>
      </c>
      <c r="C50" t="s">
        <v>99</v>
      </c>
      <c r="D50" t="s">
        <v>100</v>
      </c>
      <c r="E50" t="s">
        <v>101</v>
      </c>
      <c r="F50" t="s">
        <v>102</v>
      </c>
      <c r="G50" t="s">
        <v>103</v>
      </c>
      <c r="H50" t="s">
        <v>104</v>
      </c>
      <c r="I50" t="str">
        <f t="shared" si="1"/>
        <v>{"sourceColumn": "BMADSBYR", "destinationColumn": "BMADSBYR"},</v>
      </c>
    </row>
    <row r="51" spans="1:9">
      <c r="A51" s="1" t="s">
        <v>386</v>
      </c>
      <c r="B51" t="str">
        <f t="shared" si="0"/>
        <v>BMADS_KURANG</v>
      </c>
      <c r="C51" t="s">
        <v>99</v>
      </c>
      <c r="D51" t="s">
        <v>100</v>
      </c>
      <c r="E51" t="s">
        <v>101</v>
      </c>
      <c r="F51" t="s">
        <v>102</v>
      </c>
      <c r="G51" t="s">
        <v>103</v>
      </c>
      <c r="H51" t="s">
        <v>104</v>
      </c>
      <c r="I51" t="str">
        <f t="shared" si="1"/>
        <v>{"sourceColumn": "BMADS_KURANG", "destinationColumn": "BMADS_KURANG"},</v>
      </c>
    </row>
    <row r="52" spans="1:9">
      <c r="A52" s="1" t="s">
        <v>387</v>
      </c>
      <c r="B52" t="str">
        <f t="shared" si="0"/>
        <v>BMADS_LEBIH</v>
      </c>
      <c r="C52" t="s">
        <v>99</v>
      </c>
      <c r="D52" t="s">
        <v>100</v>
      </c>
      <c r="E52" t="s">
        <v>101</v>
      </c>
      <c r="F52" t="s">
        <v>102</v>
      </c>
      <c r="G52" t="s">
        <v>103</v>
      </c>
      <c r="H52" t="s">
        <v>104</v>
      </c>
      <c r="I52" t="str">
        <f t="shared" si="1"/>
        <v>{"sourceColumn": "BMADS_Lebih", "destinationColumn": "BMADS_LEBIH"},</v>
      </c>
    </row>
    <row r="53" spans="1:9">
      <c r="A53" s="1" t="s">
        <v>388</v>
      </c>
      <c r="B53" t="str">
        <f t="shared" si="0"/>
        <v>BMIS_ASAL</v>
      </c>
      <c r="C53" t="s">
        <v>99</v>
      </c>
      <c r="D53" t="s">
        <v>100</v>
      </c>
      <c r="E53" t="s">
        <v>101</v>
      </c>
      <c r="F53" t="s">
        <v>102</v>
      </c>
      <c r="G53" t="s">
        <v>103</v>
      </c>
      <c r="H53" t="s">
        <v>104</v>
      </c>
      <c r="I53" t="str">
        <f t="shared" si="1"/>
        <v>{"sourceColumn": "BMIS_Asal", "destinationColumn": "BMIS_ASAL"},</v>
      </c>
    </row>
    <row r="54" spans="1:9">
      <c r="A54" s="1" t="s">
        <v>389</v>
      </c>
      <c r="B54" t="str">
        <f t="shared" si="0"/>
        <v>BMISBYR</v>
      </c>
      <c r="C54" t="s">
        <v>99</v>
      </c>
      <c r="D54" t="s">
        <v>100</v>
      </c>
      <c r="E54" t="s">
        <v>101</v>
      </c>
      <c r="F54" t="s">
        <v>102</v>
      </c>
      <c r="G54" t="s">
        <v>103</v>
      </c>
      <c r="H54" t="s">
        <v>104</v>
      </c>
      <c r="I54" t="str">
        <f t="shared" si="1"/>
        <v>{"sourceColumn": "BMISBYR", "destinationColumn": "BMISBYR"},</v>
      </c>
    </row>
    <row r="55" spans="1:9">
      <c r="A55" s="1" t="s">
        <v>390</v>
      </c>
      <c r="B55" t="str">
        <f t="shared" si="0"/>
        <v>BMIS_KURANG</v>
      </c>
      <c r="C55" t="s">
        <v>99</v>
      </c>
      <c r="D55" t="s">
        <v>100</v>
      </c>
      <c r="E55" t="s">
        <v>101</v>
      </c>
      <c r="F55" t="s">
        <v>102</v>
      </c>
      <c r="G55" t="s">
        <v>103</v>
      </c>
      <c r="H55" t="s">
        <v>104</v>
      </c>
      <c r="I55" t="str">
        <f t="shared" si="1"/>
        <v>{"sourceColumn": "BMIS_KURANG", "destinationColumn": "BMIS_KURANG"},</v>
      </c>
    </row>
    <row r="56" spans="1:9">
      <c r="A56" s="1" t="s">
        <v>391</v>
      </c>
      <c r="B56" t="str">
        <f t="shared" si="0"/>
        <v>BMIS_LEBIH</v>
      </c>
      <c r="C56" t="s">
        <v>99</v>
      </c>
      <c r="D56" t="s">
        <v>100</v>
      </c>
      <c r="E56" t="s">
        <v>101</v>
      </c>
      <c r="F56" t="s">
        <v>102</v>
      </c>
      <c r="G56" t="s">
        <v>103</v>
      </c>
      <c r="H56" t="s">
        <v>104</v>
      </c>
      <c r="I56" t="str">
        <f t="shared" si="1"/>
        <v>{"sourceColumn": "BMIS_Lebih", "destinationColumn": "BMIS_LEBIH"},</v>
      </c>
    </row>
    <row r="57" spans="1:9">
      <c r="A57" s="1" t="s">
        <v>392</v>
      </c>
      <c r="B57" t="str">
        <f t="shared" si="0"/>
        <v>BMTPS_ASAL</v>
      </c>
      <c r="C57" t="s">
        <v>99</v>
      </c>
      <c r="D57" t="s">
        <v>100</v>
      </c>
      <c r="E57" t="s">
        <v>101</v>
      </c>
      <c r="F57" t="s">
        <v>102</v>
      </c>
      <c r="G57" t="s">
        <v>103</v>
      </c>
      <c r="H57" t="s">
        <v>104</v>
      </c>
      <c r="I57" t="str">
        <f t="shared" si="1"/>
        <v>{"sourceColumn": "BMTPS_Asal", "destinationColumn": "BMTPS_ASAL"},</v>
      </c>
    </row>
    <row r="58" spans="1:9">
      <c r="A58" s="1" t="s">
        <v>393</v>
      </c>
      <c r="B58" t="str">
        <f t="shared" si="0"/>
        <v>BMTPSBYR</v>
      </c>
      <c r="C58" t="s">
        <v>99</v>
      </c>
      <c r="D58" t="s">
        <v>100</v>
      </c>
      <c r="E58" t="s">
        <v>101</v>
      </c>
      <c r="F58" t="s">
        <v>102</v>
      </c>
      <c r="G58" t="s">
        <v>103</v>
      </c>
      <c r="H58" t="s">
        <v>104</v>
      </c>
      <c r="I58" t="str">
        <f t="shared" si="1"/>
        <v>{"sourceColumn": "BMTPSBYR", "destinationColumn": "BMTPSBYR"},</v>
      </c>
    </row>
    <row r="59" spans="1:9">
      <c r="A59" s="1" t="s">
        <v>394</v>
      </c>
      <c r="B59" t="str">
        <f t="shared" si="0"/>
        <v>BMTPS_KURANG</v>
      </c>
      <c r="C59" t="s">
        <v>99</v>
      </c>
      <c r="D59" t="s">
        <v>100</v>
      </c>
      <c r="E59" t="s">
        <v>101</v>
      </c>
      <c r="F59" t="s">
        <v>102</v>
      </c>
      <c r="G59" t="s">
        <v>103</v>
      </c>
      <c r="H59" t="s">
        <v>104</v>
      </c>
      <c r="I59" t="str">
        <f t="shared" si="1"/>
        <v>{"sourceColumn": "BMTPS_KURANG", "destinationColumn": "BMTPS_KURANG"},</v>
      </c>
    </row>
    <row r="60" spans="1:9">
      <c r="A60" s="1" t="s">
        <v>395</v>
      </c>
      <c r="B60" t="str">
        <f t="shared" si="0"/>
        <v>BMTPS_LEBIH</v>
      </c>
      <c r="C60" t="s">
        <v>99</v>
      </c>
      <c r="D60" t="s">
        <v>100</v>
      </c>
      <c r="E60" t="s">
        <v>101</v>
      </c>
      <c r="F60" t="s">
        <v>102</v>
      </c>
      <c r="G60" t="s">
        <v>103</v>
      </c>
      <c r="H60" t="s">
        <v>104</v>
      </c>
      <c r="I60" t="str">
        <f t="shared" si="1"/>
        <v>{"sourceColumn": "BMTPS_Lebih", "destinationColumn": "BMTPS_LEBIH"},</v>
      </c>
    </row>
    <row r="61" spans="1:9">
      <c r="A61" s="1" t="s">
        <v>396</v>
      </c>
      <c r="B61" t="str">
        <f t="shared" si="0"/>
        <v>BMKT_ASAL</v>
      </c>
      <c r="C61" t="s">
        <v>99</v>
      </c>
      <c r="D61" t="s">
        <v>100</v>
      </c>
      <c r="E61" t="s">
        <v>101</v>
      </c>
      <c r="F61" t="s">
        <v>102</v>
      </c>
      <c r="G61" t="s">
        <v>103</v>
      </c>
      <c r="H61" t="s">
        <v>104</v>
      </c>
      <c r="I61" t="str">
        <f t="shared" si="1"/>
        <v>{"sourceColumn": "BMKT_Asal", "destinationColumn": "BMKT_ASAL"},</v>
      </c>
    </row>
    <row r="62" spans="1:9">
      <c r="A62" s="1" t="s">
        <v>397</v>
      </c>
      <c r="B62" t="str">
        <f t="shared" si="0"/>
        <v>BMKT</v>
      </c>
      <c r="C62" t="s">
        <v>99</v>
      </c>
      <c r="D62" t="s">
        <v>100</v>
      </c>
      <c r="E62" t="s">
        <v>101</v>
      </c>
      <c r="F62" t="s">
        <v>102</v>
      </c>
      <c r="G62" t="s">
        <v>103</v>
      </c>
      <c r="H62" t="s">
        <v>104</v>
      </c>
      <c r="I62" t="str">
        <f t="shared" si="1"/>
        <v>{"sourceColumn": "BMKT", "destinationColumn": "BMKT"},</v>
      </c>
    </row>
    <row r="63" spans="1:9">
      <c r="A63" s="1" t="s">
        <v>398</v>
      </c>
      <c r="B63" t="str">
        <f t="shared" si="0"/>
        <v>BMKT_KURANG</v>
      </c>
      <c r="C63" t="s">
        <v>99</v>
      </c>
      <c r="D63" t="s">
        <v>100</v>
      </c>
      <c r="E63" t="s">
        <v>101</v>
      </c>
      <c r="F63" t="s">
        <v>102</v>
      </c>
      <c r="G63" t="s">
        <v>103</v>
      </c>
      <c r="H63" t="s">
        <v>104</v>
      </c>
      <c r="I63" t="str">
        <f t="shared" si="1"/>
        <v>{"sourceColumn": "BMKT_KURANG", "destinationColumn": "BMKT_KURANG"},</v>
      </c>
    </row>
    <row r="64" spans="1:9">
      <c r="A64" s="1" t="s">
        <v>399</v>
      </c>
      <c r="B64" t="str">
        <f t="shared" si="0"/>
        <v>BMKT_LEBIH</v>
      </c>
      <c r="C64" t="s">
        <v>99</v>
      </c>
      <c r="D64" t="s">
        <v>100</v>
      </c>
      <c r="E64" t="s">
        <v>101</v>
      </c>
      <c r="F64" t="s">
        <v>102</v>
      </c>
      <c r="G64" t="s">
        <v>103</v>
      </c>
      <c r="H64" t="s">
        <v>104</v>
      </c>
      <c r="I64" t="str">
        <f t="shared" si="1"/>
        <v>{"sourceColumn": "BMKT_Lebih", "destinationColumn": "BMKT_LEBIH"},</v>
      </c>
    </row>
    <row r="68" spans="1:9">
      <c r="A68" t="s">
        <v>401</v>
      </c>
    </row>
    <row r="69" spans="1:9">
      <c r="A69" t="s">
        <v>187</v>
      </c>
      <c r="H69" t="s">
        <v>0</v>
      </c>
      <c r="I69" t="str">
        <f>LOWER(H69)&amp;","</f>
        <v>car,</v>
      </c>
    </row>
    <row r="70" spans="1:9">
      <c r="A70" t="s">
        <v>258</v>
      </c>
      <c r="H70" t="s">
        <v>472</v>
      </c>
      <c r="I70" t="str">
        <f t="shared" ref="I70:I131" si="2">LOWER(H70)&amp;","</f>
        <v>reskd,</v>
      </c>
    </row>
    <row r="71" spans="1:9">
      <c r="A71" t="s">
        <v>402</v>
      </c>
      <c r="H71" t="s">
        <v>338</v>
      </c>
      <c r="I71" t="str">
        <f t="shared" si="2"/>
        <v>restg,</v>
      </c>
    </row>
    <row r="72" spans="1:9">
      <c r="A72" t="s">
        <v>403</v>
      </c>
      <c r="H72" t="s">
        <v>339</v>
      </c>
      <c r="I72" t="str">
        <f t="shared" si="2"/>
        <v>reswk,</v>
      </c>
    </row>
    <row r="73" spans="1:9">
      <c r="A73" t="s">
        <v>404</v>
      </c>
      <c r="H73" t="s">
        <v>756</v>
      </c>
      <c r="I73" t="str">
        <f t="shared" si="2"/>
        <v>bm_asal,</v>
      </c>
    </row>
    <row r="74" spans="1:9">
      <c r="A74" t="s">
        <v>405</v>
      </c>
      <c r="H74" t="s">
        <v>757</v>
      </c>
      <c r="I74" t="str">
        <f t="shared" si="2"/>
        <v>cuk_asal,</v>
      </c>
    </row>
    <row r="75" spans="1:9">
      <c r="A75" t="s">
        <v>406</v>
      </c>
      <c r="H75" t="s">
        <v>758</v>
      </c>
      <c r="I75" t="str">
        <f t="shared" si="2"/>
        <v>ppn_asal,</v>
      </c>
    </row>
    <row r="76" spans="1:9">
      <c r="A76" t="s">
        <v>407</v>
      </c>
      <c r="H76" t="s">
        <v>759</v>
      </c>
      <c r="I76" t="str">
        <f t="shared" si="2"/>
        <v>ppnbm_asal,</v>
      </c>
    </row>
    <row r="77" spans="1:9">
      <c r="A77" t="s">
        <v>408</v>
      </c>
      <c r="H77" t="s">
        <v>760</v>
      </c>
      <c r="I77" t="str">
        <f t="shared" si="2"/>
        <v>pph_asal,</v>
      </c>
    </row>
    <row r="78" spans="1:9">
      <c r="A78" t="s">
        <v>409</v>
      </c>
      <c r="H78" t="s">
        <v>347</v>
      </c>
      <c r="I78" t="str">
        <f t="shared" si="2"/>
        <v>bmbyr,</v>
      </c>
    </row>
    <row r="79" spans="1:9">
      <c r="A79" t="s">
        <v>410</v>
      </c>
      <c r="H79" t="s">
        <v>348</v>
      </c>
      <c r="I79" t="str">
        <f t="shared" si="2"/>
        <v>cukbyr,</v>
      </c>
    </row>
    <row r="80" spans="1:9">
      <c r="A80" t="s">
        <v>411</v>
      </c>
      <c r="H80" t="s">
        <v>349</v>
      </c>
      <c r="I80" t="str">
        <f t="shared" si="2"/>
        <v>ppnbyr,</v>
      </c>
    </row>
    <row r="81" spans="1:9">
      <c r="A81" t="s">
        <v>412</v>
      </c>
      <c r="H81" t="s">
        <v>350</v>
      </c>
      <c r="I81" t="str">
        <f t="shared" si="2"/>
        <v>ppnbmbyr,</v>
      </c>
    </row>
    <row r="82" spans="1:9">
      <c r="A82" t="s">
        <v>413</v>
      </c>
      <c r="H82" t="s">
        <v>351</v>
      </c>
      <c r="I82" t="str">
        <f t="shared" si="2"/>
        <v>pphbyr,</v>
      </c>
    </row>
    <row r="83" spans="1:9">
      <c r="A83" t="s">
        <v>414</v>
      </c>
      <c r="H83" t="s">
        <v>352</v>
      </c>
      <c r="I83" t="str">
        <f t="shared" si="2"/>
        <v>denda,</v>
      </c>
    </row>
    <row r="84" spans="1:9">
      <c r="A84" t="s">
        <v>415</v>
      </c>
      <c r="H84" t="s">
        <v>761</v>
      </c>
      <c r="I84" t="str">
        <f t="shared" si="2"/>
        <v>bm_kurang,</v>
      </c>
    </row>
    <row r="85" spans="1:9">
      <c r="A85" t="s">
        <v>416</v>
      </c>
      <c r="H85" t="s">
        <v>762</v>
      </c>
      <c r="I85" t="str">
        <f t="shared" si="2"/>
        <v>cuk_kurang,</v>
      </c>
    </row>
    <row r="86" spans="1:9">
      <c r="A86" t="s">
        <v>417</v>
      </c>
      <c r="H86" t="s">
        <v>763</v>
      </c>
      <c r="I86" t="str">
        <f t="shared" si="2"/>
        <v>ppn_kurang,</v>
      </c>
    </row>
    <row r="87" spans="1:9">
      <c r="A87" t="s">
        <v>418</v>
      </c>
      <c r="H87" t="s">
        <v>764</v>
      </c>
      <c r="I87" t="str">
        <f t="shared" si="2"/>
        <v>ppnbm_kurang,</v>
      </c>
    </row>
    <row r="88" spans="1:9">
      <c r="A88" t="s">
        <v>419</v>
      </c>
      <c r="H88" t="s">
        <v>765</v>
      </c>
      <c r="I88" t="str">
        <f t="shared" si="2"/>
        <v>pph_kurang,</v>
      </c>
    </row>
    <row r="89" spans="1:9">
      <c r="A89" t="s">
        <v>420</v>
      </c>
      <c r="H89" t="s">
        <v>766</v>
      </c>
      <c r="I89" t="str">
        <f t="shared" si="2"/>
        <v>bm_lebih,</v>
      </c>
    </row>
    <row r="90" spans="1:9">
      <c r="A90" t="s">
        <v>421</v>
      </c>
      <c r="H90" t="s">
        <v>767</v>
      </c>
      <c r="I90" t="str">
        <f t="shared" si="2"/>
        <v>cuk_lebih,</v>
      </c>
    </row>
    <row r="91" spans="1:9">
      <c r="A91" t="s">
        <v>422</v>
      </c>
      <c r="H91" t="s">
        <v>768</v>
      </c>
      <c r="I91" t="str">
        <f t="shared" si="2"/>
        <v>ppn_lebih,</v>
      </c>
    </row>
    <row r="92" spans="1:9">
      <c r="A92" t="s">
        <v>423</v>
      </c>
      <c r="H92" t="s">
        <v>769</v>
      </c>
      <c r="I92" t="str">
        <f t="shared" si="2"/>
        <v>ppnbm_lebih,</v>
      </c>
    </row>
    <row r="93" spans="1:9">
      <c r="A93" t="s">
        <v>424</v>
      </c>
      <c r="H93" t="s">
        <v>770</v>
      </c>
      <c r="I93" t="str">
        <f t="shared" si="2"/>
        <v>pph_lebih,</v>
      </c>
    </row>
    <row r="94" spans="1:9">
      <c r="A94" t="s">
        <v>425</v>
      </c>
      <c r="H94" t="s">
        <v>771</v>
      </c>
      <c r="I94" t="str">
        <f t="shared" si="2"/>
        <v>total_kurang,</v>
      </c>
    </row>
    <row r="95" spans="1:9">
      <c r="A95" t="s">
        <v>426</v>
      </c>
      <c r="H95" t="s">
        <v>772</v>
      </c>
      <c r="I95" t="str">
        <f t="shared" si="2"/>
        <v>total_lebih,</v>
      </c>
    </row>
    <row r="96" spans="1:9">
      <c r="A96" t="s">
        <v>427</v>
      </c>
      <c r="H96" t="s">
        <v>773</v>
      </c>
      <c r="I96" t="str">
        <f t="shared" si="2"/>
        <v>s_jnsbrg,</v>
      </c>
    </row>
    <row r="97" spans="1:9">
      <c r="A97" t="s">
        <v>428</v>
      </c>
      <c r="H97" t="s">
        <v>774</v>
      </c>
      <c r="I97" t="str">
        <f t="shared" si="2"/>
        <v>s_jmlbrg,</v>
      </c>
    </row>
    <row r="98" spans="1:9">
      <c r="A98" t="s">
        <v>429</v>
      </c>
      <c r="H98" t="s">
        <v>775</v>
      </c>
      <c r="I98" t="str">
        <f t="shared" si="2"/>
        <v>s_tarif,</v>
      </c>
    </row>
    <row r="99" spans="1:9">
      <c r="A99" t="s">
        <v>430</v>
      </c>
      <c r="H99" t="s">
        <v>776</v>
      </c>
      <c r="I99" t="str">
        <f t="shared" si="2"/>
        <v>s_nilpab,</v>
      </c>
    </row>
    <row r="100" spans="1:9">
      <c r="A100" t="s">
        <v>431</v>
      </c>
      <c r="H100" t="s">
        <v>777</v>
      </c>
      <c r="I100" t="str">
        <f t="shared" si="2"/>
        <v>bmad_asal,</v>
      </c>
    </row>
    <row r="101" spans="1:9">
      <c r="A101" t="s">
        <v>432</v>
      </c>
      <c r="H101" t="s">
        <v>373</v>
      </c>
      <c r="I101" t="str">
        <f t="shared" si="2"/>
        <v>bmadbyr,</v>
      </c>
    </row>
    <row r="102" spans="1:9">
      <c r="A102" t="s">
        <v>433</v>
      </c>
      <c r="H102" t="s">
        <v>374</v>
      </c>
      <c r="I102" t="str">
        <f t="shared" si="2"/>
        <v>bmad_kurang,</v>
      </c>
    </row>
    <row r="103" spans="1:9">
      <c r="A103" t="s">
        <v>434</v>
      </c>
      <c r="H103" t="s">
        <v>778</v>
      </c>
      <c r="I103" t="str">
        <f t="shared" si="2"/>
        <v>bmad_lebih,</v>
      </c>
    </row>
    <row r="104" spans="1:9">
      <c r="A104" t="s">
        <v>435</v>
      </c>
      <c r="H104" t="s">
        <v>779</v>
      </c>
      <c r="I104" t="str">
        <f t="shared" si="2"/>
        <v>bmi_asal,</v>
      </c>
    </row>
    <row r="105" spans="1:9">
      <c r="A105" t="s">
        <v>436</v>
      </c>
      <c r="H105" t="s">
        <v>377</v>
      </c>
      <c r="I105" t="str">
        <f t="shared" si="2"/>
        <v>bmibyr,</v>
      </c>
    </row>
    <row r="106" spans="1:9">
      <c r="A106" t="s">
        <v>437</v>
      </c>
      <c r="H106" t="s">
        <v>378</v>
      </c>
      <c r="I106" t="str">
        <f t="shared" si="2"/>
        <v>bmi_kurang,</v>
      </c>
    </row>
    <row r="107" spans="1:9">
      <c r="A107" t="s">
        <v>438</v>
      </c>
      <c r="H107" t="s">
        <v>780</v>
      </c>
      <c r="I107" t="str">
        <f t="shared" si="2"/>
        <v>bmi_lebih,</v>
      </c>
    </row>
    <row r="108" spans="1:9">
      <c r="A108" t="s">
        <v>439</v>
      </c>
      <c r="H108" t="s">
        <v>781</v>
      </c>
      <c r="I108" t="str">
        <f t="shared" si="2"/>
        <v>bmtp_asal,</v>
      </c>
    </row>
    <row r="109" spans="1:9">
      <c r="A109" t="s">
        <v>440</v>
      </c>
      <c r="H109" t="s">
        <v>381</v>
      </c>
      <c r="I109" t="str">
        <f t="shared" si="2"/>
        <v>bmtpbyr,</v>
      </c>
    </row>
    <row r="110" spans="1:9">
      <c r="A110" t="s">
        <v>441</v>
      </c>
      <c r="H110" t="s">
        <v>382</v>
      </c>
      <c r="I110" t="str">
        <f t="shared" si="2"/>
        <v>bmtp_kurang,</v>
      </c>
    </row>
    <row r="111" spans="1:9">
      <c r="A111" t="s">
        <v>442</v>
      </c>
      <c r="H111" t="s">
        <v>782</v>
      </c>
      <c r="I111" t="str">
        <f t="shared" si="2"/>
        <v>bmtp_lebih,</v>
      </c>
    </row>
    <row r="112" spans="1:9">
      <c r="A112" t="s">
        <v>443</v>
      </c>
      <c r="H112" t="s">
        <v>783</v>
      </c>
      <c r="I112" t="str">
        <f t="shared" si="2"/>
        <v>bmads_asal,</v>
      </c>
    </row>
    <row r="113" spans="1:9">
      <c r="A113" t="s">
        <v>444</v>
      </c>
      <c r="H113" t="s">
        <v>385</v>
      </c>
      <c r="I113" t="str">
        <f t="shared" si="2"/>
        <v>bmadsbyr,</v>
      </c>
    </row>
    <row r="114" spans="1:9">
      <c r="A114" t="s">
        <v>445</v>
      </c>
      <c r="H114" t="s">
        <v>386</v>
      </c>
      <c r="I114" t="str">
        <f t="shared" si="2"/>
        <v>bmads_kurang,</v>
      </c>
    </row>
    <row r="115" spans="1:9">
      <c r="A115" t="s">
        <v>446</v>
      </c>
      <c r="H115" t="s">
        <v>784</v>
      </c>
      <c r="I115" t="str">
        <f t="shared" si="2"/>
        <v>bmads_lebih,</v>
      </c>
    </row>
    <row r="116" spans="1:9">
      <c r="A116" t="s">
        <v>447</v>
      </c>
      <c r="H116" t="s">
        <v>785</v>
      </c>
      <c r="I116" t="str">
        <f t="shared" si="2"/>
        <v>bmis_asal,</v>
      </c>
    </row>
    <row r="117" spans="1:9">
      <c r="A117" t="s">
        <v>448</v>
      </c>
      <c r="H117" t="s">
        <v>389</v>
      </c>
      <c r="I117" t="str">
        <f t="shared" si="2"/>
        <v>bmisbyr,</v>
      </c>
    </row>
    <row r="118" spans="1:9">
      <c r="A118" t="s">
        <v>449</v>
      </c>
      <c r="H118" t="s">
        <v>390</v>
      </c>
      <c r="I118" t="str">
        <f t="shared" si="2"/>
        <v>bmis_kurang,</v>
      </c>
    </row>
    <row r="119" spans="1:9">
      <c r="A119" t="s">
        <v>450</v>
      </c>
      <c r="H119" t="s">
        <v>786</v>
      </c>
      <c r="I119" t="str">
        <f t="shared" si="2"/>
        <v>bmis_lebih,</v>
      </c>
    </row>
    <row r="120" spans="1:9">
      <c r="A120" t="s">
        <v>451</v>
      </c>
      <c r="H120" t="s">
        <v>787</v>
      </c>
      <c r="I120" t="str">
        <f t="shared" si="2"/>
        <v>bmtps_asal,</v>
      </c>
    </row>
    <row r="121" spans="1:9">
      <c r="A121" t="s">
        <v>452</v>
      </c>
      <c r="H121" t="s">
        <v>393</v>
      </c>
      <c r="I121" t="str">
        <f t="shared" si="2"/>
        <v>bmtpsbyr,</v>
      </c>
    </row>
    <row r="122" spans="1:9">
      <c r="A122" t="s">
        <v>453</v>
      </c>
      <c r="H122" t="s">
        <v>394</v>
      </c>
      <c r="I122" t="str">
        <f t="shared" si="2"/>
        <v>bmtps_kurang,</v>
      </c>
    </row>
    <row r="123" spans="1:9">
      <c r="A123" t="s">
        <v>454</v>
      </c>
      <c r="H123" t="s">
        <v>788</v>
      </c>
      <c r="I123" t="str">
        <f t="shared" si="2"/>
        <v>bmtps_lebih,</v>
      </c>
    </row>
    <row r="124" spans="1:9">
      <c r="A124" t="s">
        <v>455</v>
      </c>
      <c r="H124" t="s">
        <v>789</v>
      </c>
      <c r="I124" t="str">
        <f t="shared" si="2"/>
        <v>bmkt_asal,</v>
      </c>
    </row>
    <row r="125" spans="1:9">
      <c r="A125" t="s">
        <v>456</v>
      </c>
      <c r="H125" t="s">
        <v>397</v>
      </c>
      <c r="I125" t="str">
        <f t="shared" si="2"/>
        <v>bmkt,</v>
      </c>
    </row>
    <row r="126" spans="1:9">
      <c r="A126" t="s">
        <v>457</v>
      </c>
      <c r="H126" t="s">
        <v>398</v>
      </c>
      <c r="I126" t="str">
        <f t="shared" si="2"/>
        <v>bmkt_kurang,</v>
      </c>
    </row>
    <row r="127" spans="1:9">
      <c r="A127" t="s">
        <v>458</v>
      </c>
      <c r="H127" t="s">
        <v>790</v>
      </c>
      <c r="I127" t="str">
        <f t="shared" si="2"/>
        <v>bmkt_lebih,</v>
      </c>
    </row>
    <row r="128" spans="1:9">
      <c r="A128" t="s">
        <v>459</v>
      </c>
      <c r="H128" t="s">
        <v>791</v>
      </c>
      <c r="I128" t="str">
        <f t="shared" si="2"/>
        <v>created_by,</v>
      </c>
    </row>
    <row r="129" spans="1:9">
      <c r="A129" t="s">
        <v>460</v>
      </c>
      <c r="H129" t="s">
        <v>792</v>
      </c>
      <c r="I129" t="str">
        <f t="shared" si="2"/>
        <v>created_dt,</v>
      </c>
    </row>
    <row r="130" spans="1:9">
      <c r="A130" t="s">
        <v>268</v>
      </c>
      <c r="H130" t="s">
        <v>793</v>
      </c>
      <c r="I130" t="str">
        <f t="shared" si="2"/>
        <v>changed_by,</v>
      </c>
    </row>
    <row r="131" spans="1:9">
      <c r="A131" t="s">
        <v>195</v>
      </c>
      <c r="H131" t="s">
        <v>794</v>
      </c>
      <c r="I131" t="str">
        <f t="shared" si="2"/>
        <v>changed_dt,</v>
      </c>
    </row>
    <row r="132" spans="1:9">
      <c r="A132" t="s">
        <v>196</v>
      </c>
    </row>
    <row r="133" spans="1:9">
      <c r="A133" t="s">
        <v>197</v>
      </c>
    </row>
    <row r="134" spans="1:9">
      <c r="A134" t="s">
        <v>631</v>
      </c>
    </row>
    <row r="136" spans="1:9">
      <c r="A136" t="s">
        <v>673</v>
      </c>
    </row>
    <row r="137" spans="1:9">
      <c r="A137" t="s">
        <v>674</v>
      </c>
    </row>
    <row r="139" spans="1:9">
      <c r="A139" t="s">
        <v>675</v>
      </c>
    </row>
    <row r="140" spans="1:9">
      <c r="A140" t="s">
        <v>187</v>
      </c>
    </row>
    <row r="141" spans="1:9">
      <c r="A141" t="s">
        <v>402</v>
      </c>
    </row>
    <row r="142" spans="1:9">
      <c r="A142" t="s">
        <v>403</v>
      </c>
    </row>
    <row r="143" spans="1:9">
      <c r="A143" t="s">
        <v>404</v>
      </c>
    </row>
    <row r="144" spans="1:9">
      <c r="A144" t="s">
        <v>405</v>
      </c>
    </row>
    <row r="145" spans="1:1">
      <c r="A145" t="s">
        <v>406</v>
      </c>
    </row>
    <row r="146" spans="1:1">
      <c r="A146" t="s">
        <v>407</v>
      </c>
    </row>
    <row r="147" spans="1:1">
      <c r="A147" t="s">
        <v>408</v>
      </c>
    </row>
    <row r="148" spans="1:1">
      <c r="A148" t="s">
        <v>409</v>
      </c>
    </row>
    <row r="149" spans="1:1">
      <c r="A149" t="s">
        <v>410</v>
      </c>
    </row>
    <row r="150" spans="1:1">
      <c r="A150" t="s">
        <v>411</v>
      </c>
    </row>
    <row r="151" spans="1:1">
      <c r="A151" t="s">
        <v>412</v>
      </c>
    </row>
    <row r="152" spans="1:1">
      <c r="A152" t="s">
        <v>413</v>
      </c>
    </row>
    <row r="153" spans="1:1">
      <c r="A153" t="s">
        <v>414</v>
      </c>
    </row>
    <row r="154" spans="1:1">
      <c r="A154" t="s">
        <v>415</v>
      </c>
    </row>
    <row r="155" spans="1:1">
      <c r="A155" t="s">
        <v>416</v>
      </c>
    </row>
    <row r="156" spans="1:1">
      <c r="A156" t="s">
        <v>417</v>
      </c>
    </row>
    <row r="157" spans="1:1">
      <c r="A157" t="s">
        <v>418</v>
      </c>
    </row>
    <row r="158" spans="1:1">
      <c r="A158" t="s">
        <v>419</v>
      </c>
    </row>
    <row r="159" spans="1:1">
      <c r="A159" t="s">
        <v>420</v>
      </c>
    </row>
    <row r="160" spans="1:1">
      <c r="A160" t="s">
        <v>421</v>
      </c>
    </row>
    <row r="161" spans="1:1">
      <c r="A161" t="s">
        <v>422</v>
      </c>
    </row>
    <row r="162" spans="1:1">
      <c r="A162" t="s">
        <v>423</v>
      </c>
    </row>
    <row r="163" spans="1:1">
      <c r="A163" t="s">
        <v>424</v>
      </c>
    </row>
    <row r="164" spans="1:1">
      <c r="A164" t="s">
        <v>425</v>
      </c>
    </row>
    <row r="165" spans="1:1">
      <c r="A165" t="s">
        <v>426</v>
      </c>
    </row>
    <row r="166" spans="1:1">
      <c r="A166" t="s">
        <v>427</v>
      </c>
    </row>
    <row r="167" spans="1:1">
      <c r="A167" t="s">
        <v>428</v>
      </c>
    </row>
    <row r="168" spans="1:1">
      <c r="A168" t="s">
        <v>429</v>
      </c>
    </row>
    <row r="169" spans="1:1">
      <c r="A169" t="s">
        <v>430</v>
      </c>
    </row>
    <row r="170" spans="1:1">
      <c r="A170" t="s">
        <v>431</v>
      </c>
    </row>
    <row r="171" spans="1:1">
      <c r="A171" t="s">
        <v>432</v>
      </c>
    </row>
    <row r="172" spans="1:1">
      <c r="A172" t="s">
        <v>433</v>
      </c>
    </row>
    <row r="173" spans="1:1">
      <c r="A173" t="s">
        <v>434</v>
      </c>
    </row>
    <row r="174" spans="1:1">
      <c r="A174" t="s">
        <v>435</v>
      </c>
    </row>
    <row r="175" spans="1:1">
      <c r="A175" t="s">
        <v>436</v>
      </c>
    </row>
    <row r="176" spans="1:1">
      <c r="A176" t="s">
        <v>437</v>
      </c>
    </row>
    <row r="177" spans="1:1">
      <c r="A177" t="s">
        <v>438</v>
      </c>
    </row>
    <row r="178" spans="1:1">
      <c r="A178" t="s">
        <v>439</v>
      </c>
    </row>
    <row r="179" spans="1:1">
      <c r="A179" t="s">
        <v>440</v>
      </c>
    </row>
    <row r="180" spans="1:1">
      <c r="A180" t="s">
        <v>441</v>
      </c>
    </row>
    <row r="181" spans="1:1">
      <c r="A181" t="s">
        <v>442</v>
      </c>
    </row>
    <row r="182" spans="1:1">
      <c r="A182" t="s">
        <v>443</v>
      </c>
    </row>
    <row r="183" spans="1:1">
      <c r="A183" t="s">
        <v>444</v>
      </c>
    </row>
    <row r="184" spans="1:1">
      <c r="A184" t="s">
        <v>445</v>
      </c>
    </row>
    <row r="185" spans="1:1">
      <c r="A185" t="s">
        <v>446</v>
      </c>
    </row>
    <row r="186" spans="1:1">
      <c r="A186" t="s">
        <v>447</v>
      </c>
    </row>
    <row r="187" spans="1:1">
      <c r="A187" t="s">
        <v>448</v>
      </c>
    </row>
    <row r="188" spans="1:1">
      <c r="A188" t="s">
        <v>449</v>
      </c>
    </row>
    <row r="189" spans="1:1">
      <c r="A189" t="s">
        <v>450</v>
      </c>
    </row>
    <row r="190" spans="1:1">
      <c r="A190" t="s">
        <v>451</v>
      </c>
    </row>
    <row r="191" spans="1:1">
      <c r="A191" t="s">
        <v>452</v>
      </c>
    </row>
    <row r="192" spans="1:1">
      <c r="A192" t="s">
        <v>453</v>
      </c>
    </row>
    <row r="193" spans="1:1">
      <c r="A193" t="s">
        <v>454</v>
      </c>
    </row>
    <row r="194" spans="1:1">
      <c r="A194" t="s">
        <v>455</v>
      </c>
    </row>
    <row r="195" spans="1:1">
      <c r="A195" t="s">
        <v>456</v>
      </c>
    </row>
    <row r="196" spans="1:1">
      <c r="A196" t="s">
        <v>457</v>
      </c>
    </row>
    <row r="197" spans="1:1">
      <c r="A197" t="s">
        <v>458</v>
      </c>
    </row>
    <row r="198" spans="1:1">
      <c r="A198" t="s">
        <v>459</v>
      </c>
    </row>
    <row r="199" spans="1:1">
      <c r="A199" t="s">
        <v>460</v>
      </c>
    </row>
    <row r="200" spans="1:1">
      <c r="A200" t="s">
        <v>268</v>
      </c>
    </row>
    <row r="201" spans="1:1">
      <c r="A201" t="s">
        <v>195</v>
      </c>
    </row>
    <row r="202" spans="1:1">
      <c r="A202" t="s">
        <v>196</v>
      </c>
    </row>
    <row r="203" spans="1:1">
      <c r="A203" t="s">
        <v>197</v>
      </c>
    </row>
    <row r="204" spans="1:1">
      <c r="A204" t="s">
        <v>631</v>
      </c>
    </row>
    <row r="206" spans="1:1">
      <c r="A206" t="s">
        <v>676</v>
      </c>
    </row>
    <row r="207" spans="1:1">
      <c r="A207" t="s">
        <v>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A17" sqref="A17:A30"/>
    </sheetView>
  </sheetViews>
  <sheetFormatPr defaultRowHeight="15"/>
  <sheetData>
    <row r="1" spans="1:1">
      <c r="A1" t="s">
        <v>461</v>
      </c>
    </row>
    <row r="2" spans="1:1">
      <c r="A2" t="s">
        <v>187</v>
      </c>
    </row>
    <row r="3" spans="1:1">
      <c r="A3" t="s">
        <v>258</v>
      </c>
    </row>
    <row r="4" spans="1:1">
      <c r="A4" t="s">
        <v>402</v>
      </c>
    </row>
    <row r="5" spans="1:1">
      <c r="A5" t="s">
        <v>462</v>
      </c>
    </row>
    <row r="6" spans="1:1">
      <c r="A6" t="s">
        <v>463</v>
      </c>
    </row>
    <row r="7" spans="1:1">
      <c r="A7" t="s">
        <v>464</v>
      </c>
    </row>
    <row r="8" spans="1:1">
      <c r="A8" t="s">
        <v>268</v>
      </c>
    </row>
    <row r="9" spans="1:1">
      <c r="A9" t="s">
        <v>195</v>
      </c>
    </row>
    <row r="10" spans="1:1">
      <c r="A10" t="s">
        <v>196</v>
      </c>
    </row>
    <row r="11" spans="1:1">
      <c r="A11" t="s">
        <v>197</v>
      </c>
    </row>
    <row r="12" spans="1:1">
      <c r="A12" t="s">
        <v>631</v>
      </c>
    </row>
    <row r="14" spans="1:1">
      <c r="A14" t="s">
        <v>678</v>
      </c>
    </row>
    <row r="15" spans="1:1">
      <c r="A15" t="s">
        <v>679</v>
      </c>
    </row>
    <row r="17" spans="1:1">
      <c r="A17" t="s">
        <v>680</v>
      </c>
    </row>
    <row r="18" spans="1:1">
      <c r="A18" t="s">
        <v>187</v>
      </c>
    </row>
    <row r="19" spans="1:1">
      <c r="A19" t="s">
        <v>402</v>
      </c>
    </row>
    <row r="20" spans="1:1">
      <c r="A20" t="s">
        <v>462</v>
      </c>
    </row>
    <row r="21" spans="1:1">
      <c r="A21" t="s">
        <v>463</v>
      </c>
    </row>
    <row r="22" spans="1:1">
      <c r="A22" t="s">
        <v>464</v>
      </c>
    </row>
    <row r="23" spans="1:1">
      <c r="A23" t="s">
        <v>268</v>
      </c>
    </row>
    <row r="24" spans="1:1">
      <c r="A24" t="s">
        <v>195</v>
      </c>
    </row>
    <row r="25" spans="1:1">
      <c r="A25" t="s">
        <v>196</v>
      </c>
    </row>
    <row r="26" spans="1:1">
      <c r="A26" t="s">
        <v>197</v>
      </c>
    </row>
    <row r="27" spans="1:1">
      <c r="A27" t="s">
        <v>631</v>
      </c>
    </row>
    <row r="29" spans="1:1">
      <c r="A29" t="s">
        <v>681</v>
      </c>
    </row>
    <row r="30" spans="1:1">
      <c r="A30" t="s">
        <v>682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10" sqref="A10:A11"/>
    </sheetView>
  </sheetViews>
  <sheetFormatPr defaultRowHeight="15"/>
  <sheetData>
    <row r="1" spans="1:9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465</v>
      </c>
      <c r="B2" t="str">
        <f t="shared" ref="B2:B5" si="0">UPPER(A2)</f>
        <v>KDBEBAN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5" si="1">G2&amp;C2&amp;E2&amp;C2&amp;": "&amp;C2&amp;A2&amp;C2&amp;", "&amp;C2&amp;F2&amp;C2&amp;": "&amp;C2&amp;B2&amp;C2&amp;H2&amp;","</f>
        <v>{"sourceColumn": "KdBeban", "destinationColumn": "KDBEBAN"},</v>
      </c>
    </row>
    <row r="3" spans="1:9">
      <c r="A3" s="1" t="s">
        <v>466</v>
      </c>
      <c r="B3" t="str">
        <f t="shared" si="0"/>
        <v>KDFASIL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"KdFasil", "destinationColumn": "KDFASIL"},</v>
      </c>
    </row>
    <row r="4" spans="1:9">
      <c r="A4" s="1" t="s">
        <v>467</v>
      </c>
      <c r="B4" t="str">
        <f t="shared" si="0"/>
        <v>NILBEBAN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"NilBeban", "destinationColumn": "NILBEBAN"},</v>
      </c>
    </row>
    <row r="5" spans="1:9">
      <c r="A5" s="1" t="s">
        <v>468</v>
      </c>
      <c r="B5" t="str">
        <f t="shared" si="0"/>
        <v>NPWP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"Npwp", "destinationColumn": "NPWP"},</v>
      </c>
    </row>
    <row r="7" spans="1:9">
      <c r="A7" t="s">
        <v>470</v>
      </c>
    </row>
    <row r="8" spans="1:9">
      <c r="A8" t="s">
        <v>471</v>
      </c>
    </row>
    <row r="10" spans="1:9">
      <c r="A10" t="s">
        <v>683</v>
      </c>
    </row>
    <row r="11" spans="1:9">
      <c r="A11" t="s">
        <v>684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90"/>
  <sheetViews>
    <sheetView topLeftCell="A21" workbookViewId="0">
      <selection activeCell="S37" sqref="S37:S50"/>
    </sheetView>
  </sheetViews>
  <sheetFormatPr defaultRowHeight="15"/>
  <sheetData>
    <row r="1" spans="1:9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472</v>
      </c>
      <c r="B2" t="str">
        <f t="shared" ref="B2:B34" si="0">UPPER(A2)</f>
        <v>RESKD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34" si="1">G2&amp;C2&amp;E2&amp;C2&amp;": "&amp;C2&amp;A2&amp;C2&amp;", "&amp;C2&amp;F2&amp;C2&amp;": "&amp;C2&amp;B2&amp;C2&amp;H2&amp;","</f>
        <v>{"sourceColumn": "RESKD", "destinationColumn": "RESKD"},</v>
      </c>
    </row>
    <row r="3" spans="1:9">
      <c r="A3" s="1" t="s">
        <v>338</v>
      </c>
      <c r="B3" t="str">
        <f t="shared" si="0"/>
        <v>RESTG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"RESTG", "destinationColumn": "RESTG"},</v>
      </c>
    </row>
    <row r="4" spans="1:9">
      <c r="A4" s="1" t="s">
        <v>339</v>
      </c>
      <c r="B4" t="str">
        <f t="shared" si="0"/>
        <v>RESWK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"RESWK", "destinationColumn": "RESWK"},</v>
      </c>
    </row>
    <row r="5" spans="1:9">
      <c r="A5" s="1" t="s">
        <v>473</v>
      </c>
      <c r="B5" t="str">
        <f t="shared" si="0"/>
        <v>DOKRESNO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"DOKRESNO", "destinationColumn": "DOKRESNO"},</v>
      </c>
    </row>
    <row r="6" spans="1:9">
      <c r="A6" s="1" t="s">
        <v>474</v>
      </c>
      <c r="B6" t="str">
        <f t="shared" si="0"/>
        <v>DOKRESTG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"DOKRESTG", "destinationColumn": "DOKRESTG"},</v>
      </c>
    </row>
    <row r="7" spans="1:9">
      <c r="A7" s="1" t="s">
        <v>475</v>
      </c>
      <c r="B7" t="str">
        <f t="shared" si="0"/>
        <v>KPBC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"KPBC", "destinationColumn": "KPBC"},</v>
      </c>
    </row>
    <row r="8" spans="1:9">
      <c r="A8" s="1" t="s">
        <v>106</v>
      </c>
      <c r="B8" t="str">
        <f t="shared" si="0"/>
        <v>PIBNO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"PIBNO", "destinationColumn": "PIBNO"},</v>
      </c>
    </row>
    <row r="9" spans="1:9">
      <c r="A9" s="1" t="s">
        <v>107</v>
      </c>
      <c r="B9" t="str">
        <f t="shared" si="0"/>
        <v>PIBTG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"PIBTG", "destinationColumn": "PIBTG"},</v>
      </c>
    </row>
    <row r="10" spans="1:9">
      <c r="A10" s="1" t="s">
        <v>476</v>
      </c>
      <c r="B10" t="str">
        <f t="shared" si="0"/>
        <v>KDGUDANG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tr">
        <f t="shared" si="1"/>
        <v>{"sourceColumn": "KDGUDANG", "destinationColumn": "KDGUDANG"},</v>
      </c>
    </row>
    <row r="11" spans="1:9">
      <c r="A11" s="1" t="s">
        <v>477</v>
      </c>
      <c r="B11" t="str">
        <f t="shared" si="0"/>
        <v>PEJABAT1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tr">
        <f t="shared" si="1"/>
        <v>{"sourceColumn": "PEJABAT1", "destinationColumn": "PEJABAT1"},</v>
      </c>
    </row>
    <row r="12" spans="1:9">
      <c r="A12" s="1" t="s">
        <v>478</v>
      </c>
      <c r="B12" t="str">
        <f t="shared" si="0"/>
        <v>NIP1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H12" t="s">
        <v>104</v>
      </c>
      <c r="I12" t="str">
        <f t="shared" si="1"/>
        <v>{"sourceColumn": "Nip1", "destinationColumn": "NIP1"},</v>
      </c>
    </row>
    <row r="13" spans="1:9">
      <c r="A13" s="1" t="s">
        <v>479</v>
      </c>
      <c r="B13" t="str">
        <f t="shared" si="0"/>
        <v>JABATAN1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tr">
        <f t="shared" si="1"/>
        <v>{"sourceColumn": "JABATAN1", "destinationColumn": "JABATAN1"},</v>
      </c>
    </row>
    <row r="14" spans="1:9">
      <c r="A14" s="1" t="s">
        <v>480</v>
      </c>
      <c r="B14" t="str">
        <f t="shared" si="0"/>
        <v>PEJABAT2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tr">
        <f t="shared" si="1"/>
        <v>{"sourceColumn": "PEJABAT2", "destinationColumn": "PEJABAT2"},</v>
      </c>
    </row>
    <row r="15" spans="1:9">
      <c r="A15" s="1" t="s">
        <v>481</v>
      </c>
      <c r="B15" t="str">
        <f t="shared" si="0"/>
        <v>NIP2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tr">
        <f t="shared" si="1"/>
        <v>{"sourceColumn": "Nip2", "destinationColumn": "NIP2"},</v>
      </c>
    </row>
    <row r="16" spans="1:9">
      <c r="A16" s="1" t="s">
        <v>482</v>
      </c>
      <c r="B16" t="str">
        <f t="shared" si="0"/>
        <v>JATUHTEMPO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I16" t="str">
        <f t="shared" si="1"/>
        <v>{"sourceColumn": "JATUHTEMPO", "destinationColumn": "JATUHTEMPO"},</v>
      </c>
    </row>
    <row r="17" spans="1:9">
      <c r="A17" s="1" t="s">
        <v>483</v>
      </c>
      <c r="B17" t="str">
        <f t="shared" si="0"/>
        <v>KOMTG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tr">
        <f t="shared" si="1"/>
        <v>{"sourceColumn": "KOMTG", "destinationColumn": "KOMTG"},</v>
      </c>
    </row>
    <row r="18" spans="1:9">
      <c r="A18" s="1" t="s">
        <v>484</v>
      </c>
      <c r="B18" t="str">
        <f t="shared" si="0"/>
        <v>KOMWK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tr">
        <f t="shared" si="1"/>
        <v>{"sourceColumn": "KOMWK", "destinationColumn": "KOMWK"},</v>
      </c>
    </row>
    <row r="19" spans="1:9">
      <c r="A19" s="1" t="s">
        <v>485</v>
      </c>
      <c r="B19" t="str">
        <f t="shared" si="0"/>
        <v>DESKRIPSI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tr">
        <f t="shared" si="1"/>
        <v>{"sourceColumn": "DesKripsi", "destinationColumn": "DESKRIPSI"},</v>
      </c>
    </row>
    <row r="20" spans="1:9">
      <c r="A20" s="1" t="s">
        <v>486</v>
      </c>
      <c r="B20" t="str">
        <f t="shared" si="0"/>
        <v>DIBACA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tr">
        <f t="shared" si="1"/>
        <v>{"sourceColumn": "dibaca", "destinationColumn": "DIBACA"},</v>
      </c>
    </row>
    <row r="21" spans="1:9">
      <c r="A21" s="1" t="s">
        <v>328</v>
      </c>
      <c r="B21" t="str">
        <f t="shared" si="0"/>
        <v>JMKEMAS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tr">
        <f t="shared" si="1"/>
        <v>{"sourceColumn": "JmKemas", "destinationColumn": "JMKEMAS"},</v>
      </c>
    </row>
    <row r="22" spans="1:9">
      <c r="A22" s="1" t="s">
        <v>487</v>
      </c>
      <c r="B22" t="str">
        <f t="shared" si="0"/>
        <v>NOKEMAS</v>
      </c>
      <c r="C22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tr">
        <f t="shared" si="1"/>
        <v>{"sourceColumn": "NoKemas", "destinationColumn": "NOKEMAS"},</v>
      </c>
    </row>
    <row r="23" spans="1:9">
      <c r="A23" s="1" t="s">
        <v>488</v>
      </c>
      <c r="B23" t="str">
        <f t="shared" si="0"/>
        <v>NPWPIMP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tr">
        <f t="shared" si="1"/>
        <v>{"sourceColumn": "NPWPImp", "destinationColumn": "NPWPIMP"},</v>
      </c>
    </row>
    <row r="24" spans="1:9">
      <c r="A24" s="1" t="s">
        <v>489</v>
      </c>
      <c r="B24" t="str">
        <f t="shared" si="0"/>
        <v>NAMAIMP</v>
      </c>
      <c r="C24" t="s">
        <v>99</v>
      </c>
      <c r="D24" t="s">
        <v>100</v>
      </c>
      <c r="E24" t="s">
        <v>101</v>
      </c>
      <c r="F24" t="s">
        <v>102</v>
      </c>
      <c r="G24" t="s">
        <v>103</v>
      </c>
      <c r="H24" t="s">
        <v>104</v>
      </c>
      <c r="I24" t="str">
        <f t="shared" si="1"/>
        <v>{"sourceColumn": "NamaImp", "destinationColumn": "NAMAIMP"},</v>
      </c>
    </row>
    <row r="25" spans="1:9">
      <c r="A25" s="1" t="s">
        <v>490</v>
      </c>
      <c r="B25" t="str">
        <f t="shared" si="0"/>
        <v>ALAMATIMP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tr">
        <f t="shared" si="1"/>
        <v>{"sourceColumn": "AlamatImp", "destinationColumn": "ALAMATIMP"},</v>
      </c>
    </row>
    <row r="26" spans="1:9">
      <c r="A26" s="1" t="s">
        <v>491</v>
      </c>
      <c r="B26" t="str">
        <f t="shared" si="0"/>
        <v>IDPPJK</v>
      </c>
      <c r="C26" t="s">
        <v>99</v>
      </c>
      <c r="D26" t="s">
        <v>100</v>
      </c>
      <c r="E26" t="s">
        <v>101</v>
      </c>
      <c r="F26" t="s">
        <v>102</v>
      </c>
      <c r="G26" t="s">
        <v>103</v>
      </c>
      <c r="H26" t="s">
        <v>104</v>
      </c>
      <c r="I26" t="str">
        <f t="shared" si="1"/>
        <v>{"sourceColumn": "IDPPJK", "destinationColumn": "IDPPJK"},</v>
      </c>
    </row>
    <row r="27" spans="1:9">
      <c r="A27" s="1" t="s">
        <v>492</v>
      </c>
      <c r="B27" t="str">
        <f t="shared" si="0"/>
        <v>NAMAPPJK</v>
      </c>
      <c r="C27" t="s">
        <v>99</v>
      </c>
      <c r="D27" t="s">
        <v>100</v>
      </c>
      <c r="E27" t="s">
        <v>101</v>
      </c>
      <c r="F27" t="s">
        <v>102</v>
      </c>
      <c r="G27" t="s">
        <v>103</v>
      </c>
      <c r="H27" t="s">
        <v>104</v>
      </c>
      <c r="I27" t="str">
        <f t="shared" si="1"/>
        <v>{"sourceColumn": "NamaPPJK", "destinationColumn": "NAMAPPJK"},</v>
      </c>
    </row>
    <row r="28" spans="1:9">
      <c r="A28" s="1" t="s">
        <v>493</v>
      </c>
      <c r="B28" t="str">
        <f t="shared" si="0"/>
        <v>ALAMATPPJK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H28" t="s">
        <v>104</v>
      </c>
      <c r="I28" t="str">
        <f t="shared" si="1"/>
        <v>{"sourceColumn": "AlamatPPJK", "destinationColumn": "ALAMATPPJK"},</v>
      </c>
    </row>
    <row r="29" spans="1:9">
      <c r="A29" s="1" t="s">
        <v>494</v>
      </c>
      <c r="B29" t="str">
        <f t="shared" si="0"/>
        <v>KODEBILL</v>
      </c>
      <c r="C29" t="s">
        <v>99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tr">
        <f t="shared" si="1"/>
        <v>{"sourceColumn": "KodeBill", "destinationColumn": "KODEBILL"},</v>
      </c>
    </row>
    <row r="30" spans="1:9">
      <c r="A30" s="1" t="s">
        <v>495</v>
      </c>
      <c r="B30" t="str">
        <f t="shared" si="0"/>
        <v>TANGGALBILL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tr">
        <f t="shared" si="1"/>
        <v>{"sourceColumn": "TanggalBill", "destinationColumn": "TANGGALBILL"},</v>
      </c>
    </row>
    <row r="31" spans="1:9">
      <c r="A31" s="1" t="s">
        <v>496</v>
      </c>
      <c r="B31" t="str">
        <f t="shared" si="0"/>
        <v>TANGGALJTTEMPO</v>
      </c>
      <c r="C31" t="s">
        <v>99</v>
      </c>
      <c r="D31" t="s">
        <v>100</v>
      </c>
      <c r="E31" t="s">
        <v>101</v>
      </c>
      <c r="F31" t="s">
        <v>102</v>
      </c>
      <c r="G31" t="s">
        <v>103</v>
      </c>
      <c r="H31" t="s">
        <v>104</v>
      </c>
      <c r="I31" t="str">
        <f t="shared" si="1"/>
        <v>{"sourceColumn": "TanggalJtTempo", "destinationColumn": "TANGGALJTTEMPO"},</v>
      </c>
    </row>
    <row r="32" spans="1:9">
      <c r="A32" s="1" t="s">
        <v>497</v>
      </c>
      <c r="B32" t="str">
        <f t="shared" si="0"/>
        <v>TANGGALAJU</v>
      </c>
      <c r="C32" t="s">
        <v>99</v>
      </c>
      <c r="D32" t="s">
        <v>100</v>
      </c>
      <c r="E32" t="s">
        <v>101</v>
      </c>
      <c r="F32" t="s">
        <v>102</v>
      </c>
      <c r="G32" t="s">
        <v>103</v>
      </c>
      <c r="H32" t="s">
        <v>104</v>
      </c>
      <c r="I32" t="str">
        <f t="shared" si="1"/>
        <v>{"sourceColumn": "TanggalAju", "destinationColumn": "TANGGALAJU"},</v>
      </c>
    </row>
    <row r="33" spans="1:19">
      <c r="A33" s="1" t="s">
        <v>498</v>
      </c>
      <c r="B33" t="str">
        <f t="shared" si="0"/>
        <v>TOTALBAYAR</v>
      </c>
      <c r="C33" t="s">
        <v>99</v>
      </c>
      <c r="D33" t="s">
        <v>100</v>
      </c>
      <c r="E33" t="s">
        <v>101</v>
      </c>
      <c r="F33" t="s">
        <v>102</v>
      </c>
      <c r="G33" t="s">
        <v>103</v>
      </c>
      <c r="H33" t="s">
        <v>104</v>
      </c>
      <c r="I33" t="str">
        <f t="shared" si="1"/>
        <v>{"sourceColumn": "TotalBayar", "destinationColumn": "TOTALBAYAR"},</v>
      </c>
    </row>
    <row r="34" spans="1:19">
      <c r="A34" s="1" t="s">
        <v>499</v>
      </c>
      <c r="B34" t="str">
        <f t="shared" si="0"/>
        <v>TERBILANG</v>
      </c>
      <c r="C34" t="s">
        <v>99</v>
      </c>
      <c r="D34" t="s">
        <v>100</v>
      </c>
      <c r="E34" t="s">
        <v>101</v>
      </c>
      <c r="F34" t="s">
        <v>102</v>
      </c>
      <c r="G34" t="s">
        <v>103</v>
      </c>
      <c r="H34" t="s">
        <v>104</v>
      </c>
      <c r="I34" t="str">
        <f t="shared" si="1"/>
        <v>{"sourceColumn": "Terbilang", "destinationColumn": "TERBILANG"},</v>
      </c>
    </row>
    <row r="37" spans="1:19">
      <c r="A37" t="s">
        <v>505</v>
      </c>
      <c r="D37" t="str">
        <f>"alter table TB_T_RES_PIBRES add "&amp;A37&amp;" NUMBER(4);"</f>
        <v>alter table TB_T_RES_PIBRES add JMKEMAS NUMBER(4);</v>
      </c>
      <c r="K37" t="str">
        <f>LOWER(A37)</f>
        <v>jmkemas</v>
      </c>
      <c r="L37" t="s">
        <v>795</v>
      </c>
      <c r="M37" t="s">
        <v>796</v>
      </c>
      <c r="N37" t="s">
        <v>797</v>
      </c>
      <c r="O37" t="str">
        <f>L37&amp;K37&amp;","</f>
        <v>a.jmkemas,</v>
      </c>
      <c r="P37" t="str">
        <f>M37&amp;K37&amp;" "&amp;N37&amp;K37&amp;","</f>
        <v>b.jmkemas new_jmkemas,</v>
      </c>
      <c r="S37" t="str">
        <f>K37&amp;" = "&amp;N37&amp;K37&amp;","</f>
        <v>jmkemas = new_jmkemas,</v>
      </c>
    </row>
    <row r="38" spans="1:19">
      <c r="A38" t="s">
        <v>506</v>
      </c>
      <c r="D38" t="str">
        <f>"alter table TB_T_RES_PIBRES add "&amp;A38&amp;" VARCHAR2(17);"</f>
        <v>alter table TB_T_RES_PIBRES add NOKEMAS VARCHAR2(17);</v>
      </c>
      <c r="K38" t="str">
        <f t="shared" ref="K38:K50" si="2">LOWER(A38)</f>
        <v>nokemas</v>
      </c>
      <c r="L38" t="s">
        <v>795</v>
      </c>
      <c r="M38" t="s">
        <v>796</v>
      </c>
      <c r="N38" t="s">
        <v>797</v>
      </c>
      <c r="O38" t="str">
        <f t="shared" ref="O38:O50" si="3">L38&amp;K38&amp;","</f>
        <v>a.nokemas,</v>
      </c>
      <c r="P38" t="str">
        <f t="shared" ref="P38:P50" si="4">M38&amp;K38&amp;" "&amp;N38&amp;K38&amp;","</f>
        <v>b.nokemas new_nokemas,</v>
      </c>
      <c r="S38" t="str">
        <f t="shared" ref="S38:S50" si="5">K38&amp;" = "&amp;N38&amp;K38&amp;","</f>
        <v>nokemas = new_nokemas,</v>
      </c>
    </row>
    <row r="39" spans="1:19">
      <c r="A39" t="s">
        <v>507</v>
      </c>
      <c r="D39" t="str">
        <f>"alter table TB_T_RES_PIBRES add "&amp;A39&amp;" VARCHAR2(16);"</f>
        <v>alter table TB_T_RES_PIBRES add NPWPIMP VARCHAR2(16);</v>
      </c>
      <c r="K39" t="str">
        <f t="shared" si="2"/>
        <v>npwpimp</v>
      </c>
      <c r="L39" t="s">
        <v>795</v>
      </c>
      <c r="M39" t="s">
        <v>796</v>
      </c>
      <c r="N39" t="s">
        <v>797</v>
      </c>
      <c r="O39" t="str">
        <f t="shared" si="3"/>
        <v>a.npwpimp,</v>
      </c>
      <c r="P39" t="str">
        <f t="shared" si="4"/>
        <v>b.npwpimp new_npwpimp,</v>
      </c>
      <c r="S39" t="str">
        <f t="shared" si="5"/>
        <v>npwpimp = new_npwpimp,</v>
      </c>
    </row>
    <row r="40" spans="1:19">
      <c r="A40" t="s">
        <v>508</v>
      </c>
      <c r="D40" t="str">
        <f>"alter table TB_T_RES_PIBRES add "&amp;A40&amp;" VARCHAR2(50);"</f>
        <v>alter table TB_T_RES_PIBRES add NAMAIMP VARCHAR2(50);</v>
      </c>
      <c r="K40" t="str">
        <f t="shared" si="2"/>
        <v>namaimp</v>
      </c>
      <c r="L40" t="s">
        <v>795</v>
      </c>
      <c r="M40" t="s">
        <v>796</v>
      </c>
      <c r="N40" t="s">
        <v>797</v>
      </c>
      <c r="O40" t="str">
        <f t="shared" si="3"/>
        <v>a.namaimp,</v>
      </c>
      <c r="P40" t="str">
        <f t="shared" si="4"/>
        <v>b.namaimp new_namaimp,</v>
      </c>
      <c r="S40" t="str">
        <f t="shared" si="5"/>
        <v>namaimp = new_namaimp,</v>
      </c>
    </row>
    <row r="41" spans="1:19">
      <c r="A41" t="s">
        <v>509</v>
      </c>
      <c r="D41" t="str">
        <f>"alter table TB_T_RES_PIBRES add "&amp;A41&amp;" VARCHAR2(70);"</f>
        <v>alter table TB_T_RES_PIBRES add ALAMATIMP VARCHAR2(70);</v>
      </c>
      <c r="K41" t="str">
        <f t="shared" si="2"/>
        <v>alamatimp</v>
      </c>
      <c r="L41" t="s">
        <v>795</v>
      </c>
      <c r="M41" t="s">
        <v>796</v>
      </c>
      <c r="N41" t="s">
        <v>797</v>
      </c>
      <c r="O41" t="str">
        <f t="shared" si="3"/>
        <v>a.alamatimp,</v>
      </c>
      <c r="P41" t="str">
        <f t="shared" si="4"/>
        <v>b.alamatimp new_alamatimp,</v>
      </c>
      <c r="S41" t="str">
        <f t="shared" si="5"/>
        <v>alamatimp = new_alamatimp,</v>
      </c>
    </row>
    <row r="42" spans="1:19">
      <c r="A42" t="s">
        <v>491</v>
      </c>
      <c r="D42" t="str">
        <f>"alter table TB_T_RES_PIBRES add "&amp;A42&amp;" VARCHAR2(16);"</f>
        <v>alter table TB_T_RES_PIBRES add IDPPJK VARCHAR2(16);</v>
      </c>
      <c r="K42" t="str">
        <f t="shared" si="2"/>
        <v>idppjk</v>
      </c>
      <c r="L42" t="s">
        <v>795</v>
      </c>
      <c r="M42" t="s">
        <v>796</v>
      </c>
      <c r="N42" t="s">
        <v>797</v>
      </c>
      <c r="O42" t="str">
        <f t="shared" si="3"/>
        <v>a.idppjk,</v>
      </c>
      <c r="P42" t="str">
        <f t="shared" si="4"/>
        <v>b.idppjk new_idppjk,</v>
      </c>
      <c r="S42" t="str">
        <f t="shared" si="5"/>
        <v>idppjk = new_idppjk,</v>
      </c>
    </row>
    <row r="43" spans="1:19">
      <c r="A43" t="s">
        <v>510</v>
      </c>
      <c r="D43" t="str">
        <f>"alter table TB_T_RES_PIBRES add "&amp;A43&amp;" VARCHAR2(50);"</f>
        <v>alter table TB_T_RES_PIBRES add NAMAPPJK VARCHAR2(50);</v>
      </c>
      <c r="K43" t="str">
        <f t="shared" si="2"/>
        <v>namappjk</v>
      </c>
      <c r="L43" t="s">
        <v>795</v>
      </c>
      <c r="M43" t="s">
        <v>796</v>
      </c>
      <c r="N43" t="s">
        <v>797</v>
      </c>
      <c r="O43" t="str">
        <f t="shared" si="3"/>
        <v>a.namappjk,</v>
      </c>
      <c r="P43" t="str">
        <f t="shared" si="4"/>
        <v>b.namappjk new_namappjk,</v>
      </c>
      <c r="S43" t="str">
        <f t="shared" si="5"/>
        <v>namappjk = new_namappjk,</v>
      </c>
    </row>
    <row r="44" spans="1:19">
      <c r="A44" t="s">
        <v>511</v>
      </c>
      <c r="D44" t="str">
        <f>"alter table TB_T_RES_PIBRES add "&amp;A44&amp;" VARCHAR2(70);"</f>
        <v>alter table TB_T_RES_PIBRES add ALAMATPPJK VARCHAR2(70);</v>
      </c>
      <c r="K44" t="str">
        <f t="shared" si="2"/>
        <v>alamatppjk</v>
      </c>
      <c r="L44" t="s">
        <v>795</v>
      </c>
      <c r="M44" t="s">
        <v>796</v>
      </c>
      <c r="N44" t="s">
        <v>797</v>
      </c>
      <c r="O44" t="str">
        <f t="shared" si="3"/>
        <v>a.alamatppjk,</v>
      </c>
      <c r="P44" t="str">
        <f t="shared" si="4"/>
        <v>b.alamatppjk new_alamatppjk,</v>
      </c>
      <c r="S44" t="str">
        <f t="shared" si="5"/>
        <v>alamatppjk = new_alamatppjk,</v>
      </c>
    </row>
    <row r="45" spans="1:19">
      <c r="A45" t="s">
        <v>512</v>
      </c>
      <c r="D45" t="str">
        <f>"alter table TB_T_RES_PIBRES add "&amp;A45&amp;" VARCHAR2(100);"</f>
        <v>alter table TB_T_RES_PIBRES add KODEBILL VARCHAR2(100);</v>
      </c>
      <c r="K45" t="str">
        <f t="shared" si="2"/>
        <v>kodebill</v>
      </c>
      <c r="L45" t="s">
        <v>795</v>
      </c>
      <c r="M45" t="s">
        <v>796</v>
      </c>
      <c r="N45" t="s">
        <v>797</v>
      </c>
      <c r="O45" t="str">
        <f t="shared" si="3"/>
        <v>a.kodebill,</v>
      </c>
      <c r="P45" t="str">
        <f t="shared" si="4"/>
        <v>b.kodebill new_kodebill,</v>
      </c>
      <c r="S45" t="str">
        <f t="shared" si="5"/>
        <v>kodebill = new_kodebill,</v>
      </c>
    </row>
    <row r="46" spans="1:19">
      <c r="A46" t="s">
        <v>513</v>
      </c>
      <c r="D46" t="str">
        <f>"alter table TB_T_RES_PIBRES add "&amp;A46&amp;" VARCHAR2(14);"</f>
        <v>alter table TB_T_RES_PIBRES add TANGGALBILL VARCHAR2(14);</v>
      </c>
      <c r="K46" t="str">
        <f t="shared" si="2"/>
        <v>tanggalbill</v>
      </c>
      <c r="L46" t="s">
        <v>795</v>
      </c>
      <c r="M46" t="s">
        <v>796</v>
      </c>
      <c r="N46" t="s">
        <v>797</v>
      </c>
      <c r="O46" t="str">
        <f t="shared" si="3"/>
        <v>a.tanggalbill,</v>
      </c>
      <c r="P46" t="str">
        <f t="shared" si="4"/>
        <v>b.tanggalbill new_tanggalbill,</v>
      </c>
      <c r="S46" t="str">
        <f t="shared" si="5"/>
        <v>tanggalbill = new_tanggalbill,</v>
      </c>
    </row>
    <row r="47" spans="1:19">
      <c r="A47" t="s">
        <v>514</v>
      </c>
      <c r="D47" t="str">
        <f>"alter table TB_T_RES_PIBRES add "&amp;A47&amp;" VARCHAR2(14);"</f>
        <v>alter table TB_T_RES_PIBRES add TANGGALJTTEMPO VARCHAR2(14);</v>
      </c>
      <c r="K47" t="str">
        <f t="shared" si="2"/>
        <v>tanggaljttempo</v>
      </c>
      <c r="L47" t="s">
        <v>795</v>
      </c>
      <c r="M47" t="s">
        <v>796</v>
      </c>
      <c r="N47" t="s">
        <v>797</v>
      </c>
      <c r="O47" t="str">
        <f t="shared" si="3"/>
        <v>a.tanggaljttempo,</v>
      </c>
      <c r="P47" t="str">
        <f t="shared" si="4"/>
        <v>b.tanggaljttempo new_tanggaljttempo,</v>
      </c>
      <c r="S47" t="str">
        <f t="shared" si="5"/>
        <v>tanggaljttempo = new_tanggaljttempo,</v>
      </c>
    </row>
    <row r="48" spans="1:19">
      <c r="A48" t="s">
        <v>515</v>
      </c>
      <c r="D48" t="str">
        <f>"alter table TB_T_RES_PIBRES add "&amp;A48&amp;" VARCHAR2(14);"</f>
        <v>alter table TB_T_RES_PIBRES add TANGGALAJU VARCHAR2(14);</v>
      </c>
      <c r="K48" t="str">
        <f t="shared" si="2"/>
        <v>tanggalaju</v>
      </c>
      <c r="L48" t="s">
        <v>795</v>
      </c>
      <c r="M48" t="s">
        <v>796</v>
      </c>
      <c r="N48" t="s">
        <v>797</v>
      </c>
      <c r="O48" t="str">
        <f t="shared" si="3"/>
        <v>a.tanggalaju,</v>
      </c>
      <c r="P48" t="str">
        <f t="shared" si="4"/>
        <v>b.tanggalaju new_tanggalaju,</v>
      </c>
      <c r="S48" t="str">
        <f t="shared" si="5"/>
        <v>tanggalaju = new_tanggalaju,</v>
      </c>
    </row>
    <row r="49" spans="1:19">
      <c r="A49" t="s">
        <v>516</v>
      </c>
      <c r="D49" t="str">
        <f>"alter table TB_T_RES_PIBRES add "&amp;A49&amp;" VARCHAR2(18);"</f>
        <v>alter table TB_T_RES_PIBRES add TOTALBAYAR VARCHAR2(18);</v>
      </c>
      <c r="K49" t="str">
        <f t="shared" si="2"/>
        <v>totalbayar</v>
      </c>
      <c r="L49" t="s">
        <v>795</v>
      </c>
      <c r="M49" t="s">
        <v>796</v>
      </c>
      <c r="N49" t="s">
        <v>797</v>
      </c>
      <c r="O49" t="str">
        <f t="shared" si="3"/>
        <v>a.totalbayar,</v>
      </c>
      <c r="P49" t="str">
        <f t="shared" si="4"/>
        <v>b.totalbayar new_totalbayar,</v>
      </c>
      <c r="S49" t="str">
        <f t="shared" si="5"/>
        <v>totalbayar = new_totalbayar,</v>
      </c>
    </row>
    <row r="50" spans="1:19">
      <c r="A50" t="s">
        <v>517</v>
      </c>
      <c r="D50" t="str">
        <f>"alter table TB_T_RES_PIBRES add "&amp;A50&amp;" VARCHAR2(70);"</f>
        <v>alter table TB_T_RES_PIBRES add TERBILANG VARCHAR2(70);</v>
      </c>
      <c r="K50" t="str">
        <f t="shared" si="2"/>
        <v>terbilang</v>
      </c>
      <c r="L50" t="s">
        <v>795</v>
      </c>
      <c r="M50" t="s">
        <v>796</v>
      </c>
      <c r="N50" t="s">
        <v>797</v>
      </c>
      <c r="O50" t="str">
        <f t="shared" si="3"/>
        <v>a.terbilang,</v>
      </c>
      <c r="P50" t="str">
        <f t="shared" si="4"/>
        <v>b.terbilang new_terbilang,</v>
      </c>
      <c r="S50" t="str">
        <f t="shared" si="5"/>
        <v>terbilang = new_terbilang,</v>
      </c>
    </row>
    <row r="52" spans="1:19">
      <c r="D52" t="s">
        <v>518</v>
      </c>
    </row>
    <row r="54" spans="1:19">
      <c r="A54" t="s">
        <v>519</v>
      </c>
    </row>
    <row r="55" spans="1:19">
      <c r="A55" t="s">
        <v>520</v>
      </c>
    </row>
    <row r="57" spans="1:19">
      <c r="A57" t="s">
        <v>521</v>
      </c>
    </row>
    <row r="58" spans="1:19">
      <c r="A58" t="s">
        <v>522</v>
      </c>
    </row>
    <row r="60" spans="1:19">
      <c r="A60" t="s">
        <v>523</v>
      </c>
    </row>
    <row r="62" spans="1:19">
      <c r="A62" t="s">
        <v>519</v>
      </c>
    </row>
    <row r="63" spans="1:19">
      <c r="A63" t="s">
        <v>524</v>
      </c>
    </row>
    <row r="66" spans="1:1">
      <c r="A66" t="s">
        <v>685</v>
      </c>
    </row>
    <row r="67" spans="1:1">
      <c r="A67" t="s">
        <v>686</v>
      </c>
    </row>
    <row r="68" spans="1:1">
      <c r="A68" t="s">
        <v>687</v>
      </c>
    </row>
    <row r="69" spans="1:1">
      <c r="A69" t="s">
        <v>688</v>
      </c>
    </row>
    <row r="70" spans="1:1">
      <c r="A70" t="s">
        <v>689</v>
      </c>
    </row>
    <row r="71" spans="1:1">
      <c r="A71" t="s">
        <v>690</v>
      </c>
    </row>
    <row r="72" spans="1:1">
      <c r="A72" t="s">
        <v>691</v>
      </c>
    </row>
    <row r="73" spans="1:1">
      <c r="A73" t="s">
        <v>692</v>
      </c>
    </row>
    <row r="74" spans="1:1">
      <c r="A74" t="s">
        <v>693</v>
      </c>
    </row>
    <row r="75" spans="1:1">
      <c r="A75" t="s">
        <v>694</v>
      </c>
    </row>
    <row r="76" spans="1:1">
      <c r="A76" t="s">
        <v>695</v>
      </c>
    </row>
    <row r="77" spans="1:1">
      <c r="A77" t="s">
        <v>696</v>
      </c>
    </row>
    <row r="78" spans="1:1">
      <c r="A78" t="s">
        <v>697</v>
      </c>
    </row>
    <row r="79" spans="1:1">
      <c r="A79" t="s">
        <v>698</v>
      </c>
    </row>
    <row r="81" spans="1:1">
      <c r="A81" t="s">
        <v>699</v>
      </c>
    </row>
    <row r="83" spans="1:1">
      <c r="A83" t="s">
        <v>700</v>
      </c>
    </row>
    <row r="85" spans="1:1">
      <c r="A85" t="s">
        <v>701</v>
      </c>
    </row>
    <row r="86" spans="1:1">
      <c r="A86" t="s">
        <v>522</v>
      </c>
    </row>
    <row r="88" spans="1:1">
      <c r="A88" t="s">
        <v>702</v>
      </c>
    </row>
    <row r="90" spans="1:1">
      <c r="A90" t="s">
        <v>703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X55"/>
  <sheetViews>
    <sheetView workbookViewId="0">
      <selection activeCell="X13" sqref="X13:X25"/>
    </sheetView>
  </sheetViews>
  <sheetFormatPr defaultRowHeight="15"/>
  <cols>
    <col min="1" max="1" width="21.140625" customWidth="1"/>
  </cols>
  <sheetData>
    <row r="1" spans="1:24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24">
      <c r="A2" s="1" t="s">
        <v>212</v>
      </c>
      <c r="B2" t="str">
        <f t="shared" ref="B2:B25" si="0">UPPER(A2)</f>
        <v>NOHS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25" si="1">G2&amp;C2&amp;E2&amp;C2&amp;": "&amp;C2&amp;A2&amp;C2&amp;", "&amp;C2&amp;F2&amp;C2&amp;": "&amp;C2&amp;B2&amp;C2&amp;H2&amp;","</f>
        <v>{"sourceColumn": "NoHs", "destinationColumn": "NOHS"},</v>
      </c>
    </row>
    <row r="3" spans="1:24">
      <c r="A3" s="1" t="s">
        <v>213</v>
      </c>
      <c r="B3" t="str">
        <f t="shared" si="0"/>
        <v>SERITRP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"SeriTrp", "destinationColumn": "SERITRP"},</v>
      </c>
    </row>
    <row r="4" spans="1:24">
      <c r="A4" s="1" t="s">
        <v>525</v>
      </c>
      <c r="B4" t="str">
        <f t="shared" si="0"/>
        <v>KDTRPBM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"KdTrpBm", "destinationColumn": "KDTRPBM"},</v>
      </c>
    </row>
    <row r="5" spans="1:24">
      <c r="A5" s="1" t="s">
        <v>526</v>
      </c>
      <c r="B5" t="str">
        <f t="shared" si="0"/>
        <v>KDSATBM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"KdSatBm", "destinationColumn": "KDSATBM"},</v>
      </c>
    </row>
    <row r="6" spans="1:24">
      <c r="A6" s="1" t="s">
        <v>527</v>
      </c>
      <c r="B6" t="str">
        <f t="shared" si="0"/>
        <v>TRPBM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"TrpBm", "destinationColumn": "TRPBM"},</v>
      </c>
    </row>
    <row r="7" spans="1:24">
      <c r="A7" s="1" t="s">
        <v>528</v>
      </c>
      <c r="B7" t="str">
        <f t="shared" si="0"/>
        <v>KDCUK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"KdCuk", "destinationColumn": "KDCUK"},</v>
      </c>
    </row>
    <row r="8" spans="1:24">
      <c r="A8" s="1" t="s">
        <v>529</v>
      </c>
      <c r="B8" t="str">
        <f t="shared" si="0"/>
        <v>KDTRPCUK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"KdTrpCuk", "destinationColumn": "KDTRPCUK"},</v>
      </c>
    </row>
    <row r="9" spans="1:24">
      <c r="A9" s="1" t="s">
        <v>530</v>
      </c>
      <c r="B9" t="str">
        <f t="shared" si="0"/>
        <v>KDSATCUK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"KdSatCuk", "destinationColumn": "KDSATCUK"},</v>
      </c>
    </row>
    <row r="10" spans="1:24">
      <c r="A10" s="1" t="s">
        <v>531</v>
      </c>
      <c r="B10" t="str">
        <f t="shared" si="0"/>
        <v>TRPCUK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tr">
        <f t="shared" si="1"/>
        <v>{"sourceColumn": "TrpCuk", "destinationColumn": "TRPCUK"},</v>
      </c>
    </row>
    <row r="11" spans="1:24">
      <c r="A11" s="1" t="s">
        <v>532</v>
      </c>
      <c r="B11" t="str">
        <f t="shared" si="0"/>
        <v>TRPPPN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tr">
        <f t="shared" si="1"/>
        <v>{"sourceColumn": "TrpPpn", "destinationColumn": "TRPPPN"},</v>
      </c>
    </row>
    <row r="12" spans="1:24">
      <c r="A12" s="1" t="s">
        <v>533</v>
      </c>
      <c r="B12" t="str">
        <f t="shared" si="0"/>
        <v>TRPPBM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H12" t="s">
        <v>104</v>
      </c>
      <c r="I12" t="str">
        <f t="shared" si="1"/>
        <v>{"sourceColumn": "TrpPbm", "destinationColumn": "TRPPBM"},</v>
      </c>
    </row>
    <row r="13" spans="1:24">
      <c r="A13" s="1" t="s">
        <v>534</v>
      </c>
      <c r="B13" t="str">
        <f t="shared" si="0"/>
        <v>TRPPPH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tr">
        <f t="shared" si="1"/>
        <v>{"sourceColumn": "TrpPph", "destinationColumn": "TRPPPH"},</v>
      </c>
      <c r="P13" t="str">
        <f>LOWER(A13)</f>
        <v>trppph</v>
      </c>
      <c r="Q13" t="s">
        <v>795</v>
      </c>
      <c r="R13" t="s">
        <v>796</v>
      </c>
      <c r="S13" t="s">
        <v>797</v>
      </c>
      <c r="T13" t="str">
        <f>Q13&amp;P13&amp;","</f>
        <v>a.trppph,</v>
      </c>
      <c r="U13" t="str">
        <f>R13&amp;P13&amp;" "&amp;S13&amp;P13&amp;","</f>
        <v>b.trppph new_trppph,</v>
      </c>
      <c r="X13" t="str">
        <f>P13&amp;" = "&amp;S13&amp;P13&amp;","</f>
        <v>trppph = new_trppph,</v>
      </c>
    </row>
    <row r="14" spans="1:24">
      <c r="A14" s="1" t="s">
        <v>535</v>
      </c>
      <c r="B14" t="str">
        <f t="shared" si="0"/>
        <v>KDTRPBMAD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tr">
        <f t="shared" si="1"/>
        <v>{"sourceColumn": "KdTrpBmAD", "destinationColumn": "KDTRPBMAD"},</v>
      </c>
      <c r="P14" t="str">
        <f t="shared" ref="P14:P25" si="2">LOWER(A14)</f>
        <v>kdtrpbmad</v>
      </c>
      <c r="Q14" t="s">
        <v>795</v>
      </c>
      <c r="R14" t="s">
        <v>796</v>
      </c>
      <c r="S14" t="s">
        <v>797</v>
      </c>
      <c r="T14" t="str">
        <f t="shared" ref="T14:T25" si="3">Q14&amp;P14&amp;","</f>
        <v>a.kdtrpbmad,</v>
      </c>
      <c r="U14" t="str">
        <f t="shared" ref="U14:U25" si="4">R14&amp;P14&amp;" "&amp;S14&amp;P14&amp;","</f>
        <v>b.kdtrpbmad new_kdtrpbmad,</v>
      </c>
      <c r="X14" t="str">
        <f t="shared" ref="X14:X25" si="5">P14&amp;" = "&amp;S14&amp;P14&amp;","</f>
        <v>kdtrpbmad = new_kdtrpbmad,</v>
      </c>
    </row>
    <row r="15" spans="1:24">
      <c r="A15" s="1" t="s">
        <v>536</v>
      </c>
      <c r="B15" t="str">
        <f t="shared" si="0"/>
        <v>TRPBMAD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tr">
        <f t="shared" si="1"/>
        <v>{"sourceColumn": "TrpBmAD", "destinationColumn": "TRPBMAD"},</v>
      </c>
      <c r="P15" t="str">
        <f t="shared" si="2"/>
        <v>trpbmad</v>
      </c>
      <c r="Q15" t="s">
        <v>795</v>
      </c>
      <c r="R15" t="s">
        <v>796</v>
      </c>
      <c r="S15" t="s">
        <v>797</v>
      </c>
      <c r="T15" t="str">
        <f t="shared" si="3"/>
        <v>a.trpbmad,</v>
      </c>
      <c r="U15" t="str">
        <f t="shared" si="4"/>
        <v>b.trpbmad new_trpbmad,</v>
      </c>
      <c r="X15" t="str">
        <f t="shared" si="5"/>
        <v>trpbmad = new_trpbmad,</v>
      </c>
    </row>
    <row r="16" spans="1:24">
      <c r="A16" s="1" t="s">
        <v>537</v>
      </c>
      <c r="B16" t="str">
        <f t="shared" si="0"/>
        <v>KDTRPBMTP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I16" t="str">
        <f t="shared" si="1"/>
        <v>{"sourceColumn": "KdTrpBmTP", "destinationColumn": "KDTRPBMTP"},</v>
      </c>
      <c r="P16" t="str">
        <f t="shared" si="2"/>
        <v>kdtrpbmtp</v>
      </c>
      <c r="Q16" t="s">
        <v>795</v>
      </c>
      <c r="R16" t="s">
        <v>796</v>
      </c>
      <c r="S16" t="s">
        <v>797</v>
      </c>
      <c r="T16" t="str">
        <f t="shared" si="3"/>
        <v>a.kdtrpbmtp,</v>
      </c>
      <c r="U16" t="str">
        <f t="shared" si="4"/>
        <v>b.kdtrpbmtp new_kdtrpbmtp,</v>
      </c>
      <c r="X16" t="str">
        <f t="shared" si="5"/>
        <v>kdtrpbmtp = new_kdtrpbmtp,</v>
      </c>
    </row>
    <row r="17" spans="1:24">
      <c r="A17" s="1" t="s">
        <v>538</v>
      </c>
      <c r="B17" t="str">
        <f t="shared" si="0"/>
        <v>TRPBMTP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tr">
        <f t="shared" si="1"/>
        <v>{"sourceColumn": "TrpBmTP", "destinationColumn": "TRPBMTP"},</v>
      </c>
      <c r="P17" t="str">
        <f t="shared" si="2"/>
        <v>trpbmtp</v>
      </c>
      <c r="Q17" t="s">
        <v>795</v>
      </c>
      <c r="R17" t="s">
        <v>796</v>
      </c>
      <c r="S17" t="s">
        <v>797</v>
      </c>
      <c r="T17" t="str">
        <f t="shared" si="3"/>
        <v>a.trpbmtp,</v>
      </c>
      <c r="U17" t="str">
        <f t="shared" si="4"/>
        <v>b.trpbmtp new_trpbmtp,</v>
      </c>
      <c r="X17" t="str">
        <f t="shared" si="5"/>
        <v>trpbmtp = new_trpbmtp,</v>
      </c>
    </row>
    <row r="18" spans="1:24">
      <c r="A18" s="1" t="s">
        <v>539</v>
      </c>
      <c r="B18" t="str">
        <f t="shared" si="0"/>
        <v>KDTRPBMIM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tr">
        <f t="shared" si="1"/>
        <v>{"sourceColumn": "KdTrpBmIM", "destinationColumn": "KDTRPBMIM"},</v>
      </c>
      <c r="P18" t="str">
        <f t="shared" si="2"/>
        <v>kdtrpbmim</v>
      </c>
      <c r="Q18" t="s">
        <v>795</v>
      </c>
      <c r="R18" t="s">
        <v>796</v>
      </c>
      <c r="S18" t="s">
        <v>797</v>
      </c>
      <c r="T18" t="str">
        <f t="shared" si="3"/>
        <v>a.kdtrpbmim,</v>
      </c>
      <c r="U18" t="str">
        <f t="shared" si="4"/>
        <v>b.kdtrpbmim new_kdtrpbmim,</v>
      </c>
      <c r="X18" t="str">
        <f t="shared" si="5"/>
        <v>kdtrpbmim = new_kdtrpbmim,</v>
      </c>
    </row>
    <row r="19" spans="1:24">
      <c r="A19" s="1" t="s">
        <v>540</v>
      </c>
      <c r="B19" t="str">
        <f t="shared" si="0"/>
        <v>TRPBMIM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tr">
        <f t="shared" si="1"/>
        <v>{"sourceColumn": "TrpBmIM", "destinationColumn": "TRPBMIM"},</v>
      </c>
      <c r="P19" t="str">
        <f t="shared" si="2"/>
        <v>trpbmim</v>
      </c>
      <c r="Q19" t="s">
        <v>795</v>
      </c>
      <c r="R19" t="s">
        <v>796</v>
      </c>
      <c r="S19" t="s">
        <v>797</v>
      </c>
      <c r="T19" t="str">
        <f t="shared" si="3"/>
        <v>a.trpbmim,</v>
      </c>
      <c r="U19" t="str">
        <f t="shared" si="4"/>
        <v>b.trpbmim new_trpbmim,</v>
      </c>
      <c r="X19" t="str">
        <f t="shared" si="5"/>
        <v>trpbmim = new_trpbmim,</v>
      </c>
    </row>
    <row r="20" spans="1:24">
      <c r="A20" s="1" t="s">
        <v>541</v>
      </c>
      <c r="B20" t="str">
        <f t="shared" si="0"/>
        <v>KDTRPBMPB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tr">
        <f t="shared" si="1"/>
        <v>{"sourceColumn": "KdTrpBmPB", "destinationColumn": "KDTRPBMPB"},</v>
      </c>
      <c r="P20" t="str">
        <f t="shared" si="2"/>
        <v>kdtrpbmpb</v>
      </c>
      <c r="Q20" t="s">
        <v>795</v>
      </c>
      <c r="R20" t="s">
        <v>796</v>
      </c>
      <c r="S20" t="s">
        <v>797</v>
      </c>
      <c r="T20" t="str">
        <f t="shared" si="3"/>
        <v>a.kdtrpbmpb,</v>
      </c>
      <c r="U20" t="str">
        <f t="shared" si="4"/>
        <v>b.kdtrpbmpb new_kdtrpbmpb,</v>
      </c>
      <c r="X20" t="str">
        <f t="shared" si="5"/>
        <v>kdtrpbmpb = new_kdtrpbmpb,</v>
      </c>
    </row>
    <row r="21" spans="1:24">
      <c r="A21" s="1" t="s">
        <v>542</v>
      </c>
      <c r="B21" t="str">
        <f t="shared" si="0"/>
        <v>TRPBMPB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tr">
        <f t="shared" si="1"/>
        <v>{"sourceColumn": "TrpBmPB", "destinationColumn": "TRPBMPB"},</v>
      </c>
      <c r="P21" t="str">
        <f t="shared" si="2"/>
        <v>trpbmpb</v>
      </c>
      <c r="Q21" t="s">
        <v>795</v>
      </c>
      <c r="R21" t="s">
        <v>796</v>
      </c>
      <c r="S21" t="s">
        <v>797</v>
      </c>
      <c r="T21" t="str">
        <f t="shared" si="3"/>
        <v>a.trpbmpb,</v>
      </c>
      <c r="U21" t="str">
        <f t="shared" si="4"/>
        <v>b.trpbmpb new_trpbmpb,</v>
      </c>
      <c r="X21" t="str">
        <f t="shared" si="5"/>
        <v>trpbmpb = new_trpbmpb,</v>
      </c>
    </row>
    <row r="22" spans="1:24">
      <c r="A22" s="1" t="s">
        <v>543</v>
      </c>
      <c r="B22" t="str">
        <f t="shared" si="0"/>
        <v>KDCUKSUB</v>
      </c>
      <c r="C22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tr">
        <f t="shared" si="1"/>
        <v>{"sourceColumn": "KDCUKSUB", "destinationColumn": "KDCUKSUB"},</v>
      </c>
      <c r="P22" t="str">
        <f t="shared" si="2"/>
        <v>kdcuksub</v>
      </c>
      <c r="Q22" t="s">
        <v>795</v>
      </c>
      <c r="R22" t="s">
        <v>796</v>
      </c>
      <c r="S22" t="s">
        <v>797</v>
      </c>
      <c r="T22" t="str">
        <f t="shared" si="3"/>
        <v>a.kdcuksub,</v>
      </c>
      <c r="U22" t="str">
        <f t="shared" si="4"/>
        <v>b.kdcuksub new_kdcuksub,</v>
      </c>
      <c r="X22" t="str">
        <f t="shared" si="5"/>
        <v>kdcuksub = new_kdcuksub,</v>
      </c>
    </row>
    <row r="23" spans="1:24">
      <c r="A23" s="1" t="s">
        <v>544</v>
      </c>
      <c r="B23" t="str">
        <f t="shared" si="0"/>
        <v>HJECUK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tr">
        <f t="shared" si="1"/>
        <v>{"sourceColumn": "HJECuk", "destinationColumn": "HJECUK"},</v>
      </c>
      <c r="P23" t="str">
        <f t="shared" si="2"/>
        <v>hjecuk</v>
      </c>
      <c r="Q23" t="s">
        <v>795</v>
      </c>
      <c r="R23" t="s">
        <v>796</v>
      </c>
      <c r="S23" t="s">
        <v>797</v>
      </c>
      <c r="T23" t="str">
        <f t="shared" si="3"/>
        <v>a.hjecuk,</v>
      </c>
      <c r="U23" t="str">
        <f t="shared" si="4"/>
        <v>b.hjecuk new_hjecuk,</v>
      </c>
      <c r="X23" t="str">
        <f t="shared" si="5"/>
        <v>hjecuk = new_hjecuk,</v>
      </c>
    </row>
    <row r="24" spans="1:24">
      <c r="A24" s="1" t="s">
        <v>545</v>
      </c>
      <c r="B24" t="str">
        <f t="shared" si="0"/>
        <v>KDKMSCUK</v>
      </c>
      <c r="C24" t="s">
        <v>99</v>
      </c>
      <c r="D24" t="s">
        <v>100</v>
      </c>
      <c r="E24" t="s">
        <v>101</v>
      </c>
      <c r="F24" t="s">
        <v>102</v>
      </c>
      <c r="G24" t="s">
        <v>103</v>
      </c>
      <c r="H24" t="s">
        <v>104</v>
      </c>
      <c r="I24" t="str">
        <f t="shared" si="1"/>
        <v>{"sourceColumn": "KdKmsCuk", "destinationColumn": "KDKMSCUK"},</v>
      </c>
      <c r="P24" t="str">
        <f t="shared" si="2"/>
        <v>kdkmscuk</v>
      </c>
      <c r="Q24" t="s">
        <v>795</v>
      </c>
      <c r="R24" t="s">
        <v>796</v>
      </c>
      <c r="S24" t="s">
        <v>797</v>
      </c>
      <c r="T24" t="str">
        <f t="shared" si="3"/>
        <v>a.kdkmscuk,</v>
      </c>
      <c r="U24" t="str">
        <f t="shared" si="4"/>
        <v>b.kdkmscuk new_kdkmscuk,</v>
      </c>
      <c r="X24" t="str">
        <f t="shared" si="5"/>
        <v>kdkmscuk = new_kdkmscuk,</v>
      </c>
    </row>
    <row r="25" spans="1:24">
      <c r="A25" s="1" t="s">
        <v>546</v>
      </c>
      <c r="B25" t="str">
        <f t="shared" si="0"/>
        <v>ISIPERKMSCUK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tr">
        <f t="shared" si="1"/>
        <v>{"sourceColumn": "IsiPerKmsCuk", "destinationColumn": "ISIPERKMSCUK"},</v>
      </c>
      <c r="P25" t="str">
        <f t="shared" si="2"/>
        <v>isiperkmscuk</v>
      </c>
      <c r="Q25" t="s">
        <v>795</v>
      </c>
      <c r="R25" t="s">
        <v>796</v>
      </c>
      <c r="S25" t="s">
        <v>797</v>
      </c>
      <c r="T25" t="str">
        <f t="shared" si="3"/>
        <v>a.isiperkmscuk,</v>
      </c>
      <c r="U25" t="str">
        <f t="shared" si="4"/>
        <v>b.isiperkmscuk new_isiperkmscuk,</v>
      </c>
      <c r="X25" t="str">
        <f t="shared" si="5"/>
        <v>isiperkmscuk = new_isiperkmscuk,</v>
      </c>
    </row>
    <row r="28" spans="1:24">
      <c r="A28" t="s">
        <v>560</v>
      </c>
      <c r="B28" t="s">
        <v>547</v>
      </c>
      <c r="C28" t="str">
        <f>A28&amp;B28</f>
        <v>alter table TB_T_RES_PIBTRF add TRPPPH       NUMBER(18,2),</v>
      </c>
    </row>
    <row r="29" spans="1:24">
      <c r="A29" t="s">
        <v>560</v>
      </c>
      <c r="B29" t="s">
        <v>548</v>
      </c>
      <c r="C29" t="str">
        <f t="shared" ref="C29:C40" si="6">A29&amp;B29</f>
        <v>alter table TB_T_RES_PIBTRF add   KDTRPBMAD    VARCHAR2(1),</v>
      </c>
    </row>
    <row r="30" spans="1:24">
      <c r="A30" t="s">
        <v>560</v>
      </c>
      <c r="B30" t="s">
        <v>549</v>
      </c>
      <c r="C30" t="str">
        <f t="shared" si="6"/>
        <v>alter table TB_T_RES_PIBTRF add   TRPBMAD      NUMBER(18,2),</v>
      </c>
    </row>
    <row r="31" spans="1:24">
      <c r="A31" t="s">
        <v>560</v>
      </c>
      <c r="B31" t="s">
        <v>550</v>
      </c>
      <c r="C31" t="str">
        <f t="shared" si="6"/>
        <v>alter table TB_T_RES_PIBTRF add   KDTRPBMTP    VARCHAR2(1),</v>
      </c>
    </row>
    <row r="32" spans="1:24">
      <c r="A32" t="s">
        <v>560</v>
      </c>
      <c r="B32" t="s">
        <v>551</v>
      </c>
      <c r="C32" t="str">
        <f t="shared" si="6"/>
        <v>alter table TB_T_RES_PIBTRF add   TRPBMTP      NUMBER(18,2),</v>
      </c>
    </row>
    <row r="33" spans="1:3">
      <c r="A33" t="s">
        <v>560</v>
      </c>
      <c r="B33" t="s">
        <v>552</v>
      </c>
      <c r="C33" t="str">
        <f t="shared" si="6"/>
        <v>alter table TB_T_RES_PIBTRF add   KDTRPBMIM    VARCHAR2(1),</v>
      </c>
    </row>
    <row r="34" spans="1:3">
      <c r="A34" t="s">
        <v>560</v>
      </c>
      <c r="B34" t="s">
        <v>553</v>
      </c>
      <c r="C34" t="str">
        <f t="shared" si="6"/>
        <v>alter table TB_T_RES_PIBTRF add   TRPBMIM      NUMBER(18,2),</v>
      </c>
    </row>
    <row r="35" spans="1:3">
      <c r="A35" t="s">
        <v>560</v>
      </c>
      <c r="B35" t="s">
        <v>554</v>
      </c>
      <c r="C35" t="str">
        <f t="shared" si="6"/>
        <v>alter table TB_T_RES_PIBTRF add   KDTRPBMPB    VARCHAR2(1),</v>
      </c>
    </row>
    <row r="36" spans="1:3">
      <c r="A36" t="s">
        <v>560</v>
      </c>
      <c r="B36" t="s">
        <v>555</v>
      </c>
      <c r="C36" t="str">
        <f t="shared" si="6"/>
        <v>alter table TB_T_RES_PIBTRF add   TRPBMPB      NUMBER(18,2),</v>
      </c>
    </row>
    <row r="37" spans="1:3">
      <c r="A37" t="s">
        <v>560</v>
      </c>
      <c r="B37" t="s">
        <v>556</v>
      </c>
      <c r="C37" t="str">
        <f t="shared" si="6"/>
        <v>alter table TB_T_RES_PIBTRF add   KDCUKSUB     VARCHAR2(3),</v>
      </c>
    </row>
    <row r="38" spans="1:3">
      <c r="A38" t="s">
        <v>560</v>
      </c>
      <c r="B38" t="s">
        <v>557</v>
      </c>
      <c r="C38" t="str">
        <f t="shared" si="6"/>
        <v>alter table TB_T_RES_PIBTRF add   HJECUK       NUMBER(18,2),</v>
      </c>
    </row>
    <row r="39" spans="1:3">
      <c r="A39" t="s">
        <v>560</v>
      </c>
      <c r="B39" t="s">
        <v>558</v>
      </c>
      <c r="C39" t="str">
        <f t="shared" si="6"/>
        <v>alter table TB_T_RES_PIBTRF add   KDKMSCUK     VARCHAR2(2),</v>
      </c>
    </row>
    <row r="40" spans="1:3">
      <c r="A40" t="s">
        <v>560</v>
      </c>
      <c r="B40" t="s">
        <v>559</v>
      </c>
      <c r="C40" t="str">
        <f t="shared" si="6"/>
        <v>alter table TB_T_RES_PIBTRF add   ISIPERKMSCUK NUMBER(18,2)</v>
      </c>
    </row>
    <row r="43" spans="1:3">
      <c r="C43" t="s">
        <v>704</v>
      </c>
    </row>
    <row r="44" spans="1:3">
      <c r="C44" t="s">
        <v>705</v>
      </c>
    </row>
    <row r="45" spans="1:3">
      <c r="C45" t="s">
        <v>706</v>
      </c>
    </row>
    <row r="46" spans="1:3">
      <c r="C46" t="s">
        <v>707</v>
      </c>
    </row>
    <row r="47" spans="1:3">
      <c r="C47" t="s">
        <v>708</v>
      </c>
    </row>
    <row r="48" spans="1:3">
      <c r="C48" t="s">
        <v>709</v>
      </c>
    </row>
    <row r="49" spans="3:3">
      <c r="C49" t="s">
        <v>710</v>
      </c>
    </row>
    <row r="50" spans="3:3">
      <c r="C50" t="s">
        <v>711</v>
      </c>
    </row>
    <row r="51" spans="3:3">
      <c r="C51" t="s">
        <v>712</v>
      </c>
    </row>
    <row r="52" spans="3:3">
      <c r="C52" t="s">
        <v>713</v>
      </c>
    </row>
    <row r="53" spans="3:3">
      <c r="C53" t="s">
        <v>714</v>
      </c>
    </row>
    <row r="54" spans="3:3">
      <c r="C54" t="s">
        <v>715</v>
      </c>
    </row>
    <row r="55" spans="3:3">
      <c r="C55" t="s">
        <v>716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A28" sqref="A28:A44"/>
    </sheetView>
  </sheetViews>
  <sheetFormatPr defaultRowHeight="15"/>
  <sheetData>
    <row r="1" spans="1:9">
      <c r="A1" s="1" t="s">
        <v>244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561</v>
      </c>
      <c r="B2" t="str">
        <f t="shared" ref="B2:B6" si="0">UPPER(A2)</f>
        <v>RESTG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6" si="1">G2&amp;C2&amp;E2&amp;C2&amp;": "&amp;C2&amp;A2&amp;C2&amp;", "&amp;C2&amp;F2&amp;C2&amp;": "&amp;C2&amp;B2&amp;C2&amp;H2&amp;","</f>
        <v>{"sourceColumn": "ResTg", "destinationColumn": "RESTG"},</v>
      </c>
    </row>
    <row r="3" spans="1:9">
      <c r="A3" s="1" t="s">
        <v>562</v>
      </c>
      <c r="B3" t="str">
        <f t="shared" si="0"/>
        <v>RESWK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"ResWk", "destinationColumn": "RESWK"},</v>
      </c>
    </row>
    <row r="4" spans="1:9">
      <c r="A4" s="1" t="s">
        <v>563</v>
      </c>
      <c r="B4" t="str">
        <f t="shared" si="0"/>
        <v>AKUN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"Akun", "destinationColumn": "AKUN"},</v>
      </c>
    </row>
    <row r="5" spans="1:9">
      <c r="A5" s="1" t="s">
        <v>564</v>
      </c>
      <c r="B5" t="str">
        <f t="shared" si="0"/>
        <v>NPWP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"NPWP", "destinationColumn": "NPWP"},</v>
      </c>
    </row>
    <row r="6" spans="1:9">
      <c r="A6" s="1" t="s">
        <v>565</v>
      </c>
      <c r="B6" t="str">
        <f t="shared" si="0"/>
        <v>NILAI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"Nilai", "destinationColumn": "NILAI"},</v>
      </c>
    </row>
    <row r="9" spans="1:9">
      <c r="A9" t="s">
        <v>717</v>
      </c>
    </row>
    <row r="10" spans="1:9">
      <c r="A10" t="s">
        <v>187</v>
      </c>
    </row>
    <row r="11" spans="1:9">
      <c r="A11" t="s">
        <v>718</v>
      </c>
    </row>
    <row r="12" spans="1:9">
      <c r="A12" t="s">
        <v>719</v>
      </c>
    </row>
    <row r="13" spans="1:9">
      <c r="A13" t="s">
        <v>720</v>
      </c>
    </row>
    <row r="14" spans="1:9">
      <c r="A14" t="s">
        <v>721</v>
      </c>
    </row>
    <row r="15" spans="1:9">
      <c r="A15" t="s">
        <v>722</v>
      </c>
    </row>
    <row r="16" spans="1:9">
      <c r="A16" t="s">
        <v>723</v>
      </c>
    </row>
    <row r="17" spans="1:1">
      <c r="A17" t="s">
        <v>724</v>
      </c>
    </row>
    <row r="18" spans="1:1">
      <c r="A18" t="s">
        <v>725</v>
      </c>
    </row>
    <row r="19" spans="1:1">
      <c r="A19" t="s">
        <v>726</v>
      </c>
    </row>
    <row r="20" spans="1:1">
      <c r="A20" t="s">
        <v>727</v>
      </c>
    </row>
    <row r="21" spans="1:1">
      <c r="A21" t="s">
        <v>728</v>
      </c>
    </row>
    <row r="22" spans="1:1">
      <c r="A22" t="s">
        <v>198</v>
      </c>
    </row>
    <row r="23" spans="1:1">
      <c r="A23" t="s">
        <v>612</v>
      </c>
    </row>
    <row r="25" spans="1:1">
      <c r="A25" t="s">
        <v>729</v>
      </c>
    </row>
    <row r="26" spans="1:1">
      <c r="A26" t="s">
        <v>730</v>
      </c>
    </row>
    <row r="28" spans="1:1">
      <c r="A28" t="s">
        <v>731</v>
      </c>
    </row>
    <row r="29" spans="1:1">
      <c r="A29" t="s">
        <v>187</v>
      </c>
    </row>
    <row r="30" spans="1:1">
      <c r="A30" t="s">
        <v>719</v>
      </c>
    </row>
    <row r="31" spans="1:1">
      <c r="A31" t="s">
        <v>720</v>
      </c>
    </row>
    <row r="32" spans="1:1">
      <c r="A32" t="s">
        <v>721</v>
      </c>
    </row>
    <row r="33" spans="1:1">
      <c r="A33" t="s">
        <v>722</v>
      </c>
    </row>
    <row r="34" spans="1:1">
      <c r="A34" t="s">
        <v>723</v>
      </c>
    </row>
    <row r="35" spans="1:1">
      <c r="A35" t="s">
        <v>724</v>
      </c>
    </row>
    <row r="36" spans="1:1">
      <c r="A36" t="s">
        <v>725</v>
      </c>
    </row>
    <row r="37" spans="1:1">
      <c r="A37" t="s">
        <v>726</v>
      </c>
    </row>
    <row r="38" spans="1:1">
      <c r="A38" t="s">
        <v>727</v>
      </c>
    </row>
    <row r="39" spans="1:1">
      <c r="A39" t="s">
        <v>728</v>
      </c>
    </row>
    <row r="40" spans="1:1">
      <c r="A40" t="s">
        <v>198</v>
      </c>
    </row>
    <row r="41" spans="1:1">
      <c r="A41" t="s">
        <v>612</v>
      </c>
    </row>
    <row r="43" spans="1:1">
      <c r="A43" t="s">
        <v>732</v>
      </c>
    </row>
    <row r="44" spans="1:1">
      <c r="A44" t="s">
        <v>733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A35" sqref="A35:A55"/>
    </sheetView>
  </sheetViews>
  <sheetFormatPr defaultRowHeight="15"/>
  <cols>
    <col min="2" max="2" width="16.42578125" bestFit="1" customWidth="1"/>
  </cols>
  <sheetData>
    <row r="1" spans="1:9">
      <c r="A1" s="1" t="s">
        <v>244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337</v>
      </c>
      <c r="B2" t="str">
        <f t="shared" ref="B2:B9" si="0">UPPER(A2)</f>
        <v>RESKD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9" si="1">G2&amp;C2&amp;E2&amp;C2&amp;": "&amp;C2&amp;A2&amp;C2&amp;", "&amp;C2&amp;F2&amp;C2&amp;": "&amp;C2&amp;B2&amp;C2&amp;H2&amp;","</f>
        <v>{"sourceColumn": "ResKd", "destinationColumn": "RESKD"},</v>
      </c>
    </row>
    <row r="3" spans="1:9">
      <c r="A3" s="1" t="s">
        <v>561</v>
      </c>
      <c r="B3" t="str">
        <f t="shared" si="0"/>
        <v>RESTG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"ResTg", "destinationColumn": "RESTG"},</v>
      </c>
    </row>
    <row r="4" spans="1:9">
      <c r="A4" s="1" t="s">
        <v>562</v>
      </c>
      <c r="B4" t="str">
        <f t="shared" si="0"/>
        <v>RESWK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"ResWk", "destinationColumn": "RESWK"},</v>
      </c>
    </row>
    <row r="5" spans="1:9">
      <c r="A5" s="1" t="s">
        <v>211</v>
      </c>
      <c r="B5" t="str">
        <f t="shared" si="0"/>
        <v>SERIAL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"Serial", "destinationColumn": "SERIAL"},</v>
      </c>
    </row>
    <row r="6" spans="1:9">
      <c r="A6" s="1" t="s">
        <v>214</v>
      </c>
      <c r="B6" t="str">
        <f t="shared" si="0"/>
        <v>BRGURAI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"BrgUrai", "destinationColumn": "BRGURAI"},</v>
      </c>
    </row>
    <row r="7" spans="1:9">
      <c r="A7" s="1" t="s">
        <v>570</v>
      </c>
      <c r="B7" t="str">
        <f t="shared" si="0"/>
        <v>KETENTUAN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"Ketentuan", "destinationColumn": "KETENTUAN"},</v>
      </c>
    </row>
    <row r="8" spans="1:9">
      <c r="A8" s="1" t="s">
        <v>571</v>
      </c>
      <c r="B8" t="str">
        <f t="shared" si="0"/>
        <v>PEMBERITAHUAN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"pemberitahuan", "destinationColumn": "PEMBERITAHUAN"},</v>
      </c>
    </row>
    <row r="9" spans="1:9">
      <c r="A9" s="1" t="s">
        <v>572</v>
      </c>
      <c r="B9" t="str">
        <f t="shared" si="0"/>
        <v>PENETAPAN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"Penetapan", "destinationColumn": "PENETAPAN"},</v>
      </c>
    </row>
    <row r="12" spans="1:9">
      <c r="A12" t="s">
        <v>734</v>
      </c>
    </row>
    <row r="13" spans="1:9">
      <c r="A13" t="s">
        <v>187</v>
      </c>
    </row>
    <row r="14" spans="1:9">
      <c r="A14" t="s">
        <v>718</v>
      </c>
    </row>
    <row r="15" spans="1:9">
      <c r="A15" t="s">
        <v>735</v>
      </c>
    </row>
    <row r="16" spans="1:9">
      <c r="A16" t="s">
        <v>736</v>
      </c>
    </row>
    <row r="17" spans="1:1">
      <c r="A17" t="s">
        <v>720</v>
      </c>
    </row>
    <row r="18" spans="1:1">
      <c r="A18" t="s">
        <v>721</v>
      </c>
    </row>
    <row r="19" spans="1:1">
      <c r="A19" t="s">
        <v>737</v>
      </c>
    </row>
    <row r="20" spans="1:1">
      <c r="A20" t="s">
        <v>738</v>
      </c>
    </row>
    <row r="21" spans="1:1">
      <c r="A21" t="s">
        <v>739</v>
      </c>
    </row>
    <row r="22" spans="1:1">
      <c r="A22" t="s">
        <v>740</v>
      </c>
    </row>
    <row r="23" spans="1:1">
      <c r="A23" t="s">
        <v>741</v>
      </c>
    </row>
    <row r="25" spans="1:1">
      <c r="A25" t="s">
        <v>725</v>
      </c>
    </row>
    <row r="26" spans="1:1">
      <c r="A26" t="s">
        <v>726</v>
      </c>
    </row>
    <row r="27" spans="1:1">
      <c r="A27" t="s">
        <v>727</v>
      </c>
    </row>
    <row r="28" spans="1:1">
      <c r="A28" t="s">
        <v>728</v>
      </c>
    </row>
    <row r="29" spans="1:1">
      <c r="A29" t="s">
        <v>198</v>
      </c>
    </row>
    <row r="30" spans="1:1">
      <c r="A30" t="s">
        <v>612</v>
      </c>
    </row>
    <row r="32" spans="1:1">
      <c r="A32" t="s">
        <v>742</v>
      </c>
    </row>
    <row r="33" spans="1:1">
      <c r="A33" t="s">
        <v>743</v>
      </c>
    </row>
    <row r="35" spans="1:1">
      <c r="A35" t="s">
        <v>744</v>
      </c>
    </row>
    <row r="36" spans="1:1">
      <c r="A36" t="s">
        <v>187</v>
      </c>
    </row>
    <row r="37" spans="1:1">
      <c r="A37" t="s">
        <v>735</v>
      </c>
    </row>
    <row r="38" spans="1:1">
      <c r="A38" t="s">
        <v>736</v>
      </c>
    </row>
    <row r="39" spans="1:1">
      <c r="A39" t="s">
        <v>720</v>
      </c>
    </row>
    <row r="40" spans="1:1">
      <c r="A40" t="s">
        <v>721</v>
      </c>
    </row>
    <row r="41" spans="1:1">
      <c r="A41" t="s">
        <v>737</v>
      </c>
    </row>
    <row r="42" spans="1:1">
      <c r="A42" t="s">
        <v>738</v>
      </c>
    </row>
    <row r="43" spans="1:1">
      <c r="A43" t="s">
        <v>739</v>
      </c>
    </row>
    <row r="44" spans="1:1">
      <c r="A44" t="s">
        <v>740</v>
      </c>
    </row>
    <row r="45" spans="1:1">
      <c r="A45" t="s">
        <v>741</v>
      </c>
    </row>
    <row r="47" spans="1:1">
      <c r="A47" t="s">
        <v>725</v>
      </c>
    </row>
    <row r="48" spans="1:1">
      <c r="A48" t="s">
        <v>726</v>
      </c>
    </row>
    <row r="49" spans="1:1">
      <c r="A49" t="s">
        <v>727</v>
      </c>
    </row>
    <row r="50" spans="1:1">
      <c r="A50" t="s">
        <v>728</v>
      </c>
    </row>
    <row r="51" spans="1:1">
      <c r="A51" t="s">
        <v>198</v>
      </c>
    </row>
    <row r="52" spans="1:1">
      <c r="A52" t="s">
        <v>612</v>
      </c>
    </row>
    <row r="54" spans="1:1">
      <c r="A54" t="s">
        <v>745</v>
      </c>
    </row>
    <row r="55" spans="1:1">
      <c r="A55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2"/>
  <sheetViews>
    <sheetView tabSelected="1" topLeftCell="A55" workbookViewId="0">
      <selection activeCell="K78" sqref="K78:K88"/>
    </sheetView>
  </sheetViews>
  <sheetFormatPr defaultRowHeight="15"/>
  <sheetData>
    <row r="1" spans="1:19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19">
      <c r="A2" s="1" t="s">
        <v>1</v>
      </c>
      <c r="B2" t="str">
        <f t="shared" ref="B2:B65" si="0">UPPER(A2)</f>
        <v>KDKPBC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65" si="1">G2&amp;C2&amp;E2&amp;C2&amp;": "&amp;C2&amp;A2&amp;C2&amp;", "&amp;C2&amp;F2&amp;C2&amp;": "&amp;C2&amp;B2&amp;C2&amp;H2&amp;","</f>
        <v>{"sourceColumn": "KdKpbc", "destinationColumn": "KDKPBC"},</v>
      </c>
      <c r="Q2" t="s">
        <v>0</v>
      </c>
      <c r="R2" t="s">
        <v>0</v>
      </c>
      <c r="S2" t="str">
        <f>VLOOKUP(Q2,$R$2:$R$63,1,)</f>
        <v>CAR</v>
      </c>
    </row>
    <row r="3" spans="1:19">
      <c r="A3" s="1" t="s">
        <v>2</v>
      </c>
      <c r="B3" t="str">
        <f t="shared" si="0"/>
        <v>PIBNO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"PibNo", "destinationColumn": "PIBNO"},</v>
      </c>
      <c r="Q3" t="s">
        <v>105</v>
      </c>
      <c r="R3" t="s">
        <v>105</v>
      </c>
      <c r="S3" t="str">
        <f t="shared" ref="S3:S63" si="2">VLOOKUP(Q3,$R$2:$R$63,1,)</f>
        <v>KDKPBC</v>
      </c>
    </row>
    <row r="4" spans="1:19">
      <c r="A4" s="1" t="s">
        <v>3</v>
      </c>
      <c r="B4" t="str">
        <f t="shared" si="0"/>
        <v>PIBTG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"PibTg", "destinationColumn": "PIBTG"},</v>
      </c>
      <c r="Q4" t="s">
        <v>106</v>
      </c>
      <c r="R4" t="s">
        <v>106</v>
      </c>
      <c r="S4" t="str">
        <f t="shared" si="2"/>
        <v>PIBNO</v>
      </c>
    </row>
    <row r="5" spans="1:19">
      <c r="A5" s="1" t="s">
        <v>4</v>
      </c>
      <c r="B5" t="str">
        <f t="shared" si="0"/>
        <v>JNPIB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"JnPib", "destinationColumn": "JNPIB"},</v>
      </c>
      <c r="Q5" t="s">
        <v>107</v>
      </c>
      <c r="R5" t="s">
        <v>107</v>
      </c>
      <c r="S5" t="str">
        <f t="shared" si="2"/>
        <v>PIBTG</v>
      </c>
    </row>
    <row r="6" spans="1:19">
      <c r="A6" s="1" t="s">
        <v>5</v>
      </c>
      <c r="B6" t="str">
        <f t="shared" si="0"/>
        <v>JNIMP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"JnImp", "destinationColumn": "JNIMP"},</v>
      </c>
      <c r="Q6" t="s">
        <v>108</v>
      </c>
      <c r="R6" t="s">
        <v>108</v>
      </c>
      <c r="S6" t="str">
        <f t="shared" si="2"/>
        <v>JNPIB</v>
      </c>
    </row>
    <row r="7" spans="1:19">
      <c r="A7" s="1" t="s">
        <v>6</v>
      </c>
      <c r="B7" t="str">
        <f t="shared" si="0"/>
        <v>JKWAKTU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"JkWaktu", "destinationColumn": "JKWAKTU"},</v>
      </c>
      <c r="Q7" t="s">
        <v>109</v>
      </c>
      <c r="R7" t="s">
        <v>109</v>
      </c>
      <c r="S7" t="str">
        <f t="shared" si="2"/>
        <v>JNIMP</v>
      </c>
    </row>
    <row r="8" spans="1:19">
      <c r="A8" s="1" t="s">
        <v>7</v>
      </c>
      <c r="B8" t="str">
        <f t="shared" si="0"/>
        <v>CRBYR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"CrByr", "destinationColumn": "CRBYR"},</v>
      </c>
      <c r="Q8" t="s">
        <v>110</v>
      </c>
      <c r="R8" t="s">
        <v>110</v>
      </c>
      <c r="S8" t="str">
        <f t="shared" si="2"/>
        <v>JKWAKTU</v>
      </c>
    </row>
    <row r="9" spans="1:19">
      <c r="A9" s="1" t="s">
        <v>8</v>
      </c>
      <c r="B9" t="str">
        <f t="shared" si="0"/>
        <v>DOKTUPKD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"DokTupKd", "destinationColumn": "DOKTUPKD"},</v>
      </c>
      <c r="Q9" t="s">
        <v>111</v>
      </c>
      <c r="R9" t="s">
        <v>111</v>
      </c>
      <c r="S9" t="str">
        <f t="shared" si="2"/>
        <v>CRBYR</v>
      </c>
    </row>
    <row r="10" spans="1:19">
      <c r="A10" s="1" t="s">
        <v>9</v>
      </c>
      <c r="B10" t="str">
        <f t="shared" si="0"/>
        <v>DOKTUPNO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tr">
        <f t="shared" si="1"/>
        <v>{"sourceColumn": "DokTupNo", "destinationColumn": "DOKTUPNO"},</v>
      </c>
      <c r="Q10" t="s">
        <v>112</v>
      </c>
      <c r="R10" t="s">
        <v>112</v>
      </c>
      <c r="S10" t="str">
        <f t="shared" si="2"/>
        <v>DOKTUPKD</v>
      </c>
    </row>
    <row r="11" spans="1:19">
      <c r="A11" s="1" t="s">
        <v>10</v>
      </c>
      <c r="B11" t="str">
        <f t="shared" si="0"/>
        <v>DOKTUPTG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tr">
        <f t="shared" si="1"/>
        <v>{"sourceColumn": "DokTupTg", "destinationColumn": "DOKTUPTG"},</v>
      </c>
      <c r="Q11" t="s">
        <v>113</v>
      </c>
      <c r="R11" t="s">
        <v>113</v>
      </c>
      <c r="S11" t="str">
        <f t="shared" si="2"/>
        <v>DOKTUPNO</v>
      </c>
    </row>
    <row r="12" spans="1:19">
      <c r="A12" s="1" t="s">
        <v>11</v>
      </c>
      <c r="B12" t="str">
        <f t="shared" si="0"/>
        <v>POSNO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H12" t="s">
        <v>104</v>
      </c>
      <c r="I12" t="str">
        <f t="shared" si="1"/>
        <v>{"sourceColumn": "PosNo", "destinationColumn": "POSNO"},</v>
      </c>
      <c r="Q12" t="s">
        <v>114</v>
      </c>
      <c r="R12" t="s">
        <v>114</v>
      </c>
      <c r="S12" t="str">
        <f t="shared" si="2"/>
        <v>DOKTUPTG</v>
      </c>
    </row>
    <row r="13" spans="1:19">
      <c r="A13" s="1" t="s">
        <v>12</v>
      </c>
      <c r="B13" t="str">
        <f t="shared" si="0"/>
        <v>POSSUB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tr">
        <f t="shared" si="1"/>
        <v>{"sourceColumn": "PosSub", "destinationColumn": "POSSUB"},</v>
      </c>
      <c r="Q13" t="s">
        <v>115</v>
      </c>
      <c r="R13" t="s">
        <v>115</v>
      </c>
      <c r="S13" t="str">
        <f t="shared" si="2"/>
        <v>POSNO</v>
      </c>
    </row>
    <row r="14" spans="1:19">
      <c r="A14" s="1" t="s">
        <v>13</v>
      </c>
      <c r="B14" t="str">
        <f t="shared" si="0"/>
        <v>POSSUBSUB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tr">
        <f t="shared" si="1"/>
        <v>{"sourceColumn": "PosSubSub", "destinationColumn": "POSSUBSUB"},</v>
      </c>
      <c r="Q14" t="s">
        <v>116</v>
      </c>
      <c r="R14" t="s">
        <v>116</v>
      </c>
      <c r="S14" t="str">
        <f t="shared" si="2"/>
        <v>POSSUB</v>
      </c>
    </row>
    <row r="15" spans="1:19">
      <c r="A15" s="1" t="s">
        <v>14</v>
      </c>
      <c r="B15" t="str">
        <f t="shared" si="0"/>
        <v>IMPID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tr">
        <f t="shared" si="1"/>
        <v>{"sourceColumn": "ImpId", "destinationColumn": "IMPID"},</v>
      </c>
      <c r="Q15" t="s">
        <v>117</v>
      </c>
      <c r="R15" t="s">
        <v>117</v>
      </c>
      <c r="S15" t="str">
        <f t="shared" si="2"/>
        <v>POSSUBSUB</v>
      </c>
    </row>
    <row r="16" spans="1:19">
      <c r="A16" s="1" t="s">
        <v>15</v>
      </c>
      <c r="B16" t="str">
        <f t="shared" si="0"/>
        <v>IMPNPWP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I16" t="str">
        <f t="shared" si="1"/>
        <v>{"sourceColumn": "ImpNpwp", "destinationColumn": "IMPNPWP"},</v>
      </c>
      <c r="Q16" t="s">
        <v>118</v>
      </c>
      <c r="R16" t="s">
        <v>118</v>
      </c>
      <c r="S16" t="str">
        <f t="shared" si="2"/>
        <v>IMPID</v>
      </c>
    </row>
    <row r="17" spans="1:19">
      <c r="A17" s="1" t="s">
        <v>16</v>
      </c>
      <c r="B17" t="str">
        <f t="shared" si="0"/>
        <v>IMPNAMA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tr">
        <f t="shared" si="1"/>
        <v>{"sourceColumn": "ImpNama", "destinationColumn": "IMPNAMA"},</v>
      </c>
      <c r="Q17" t="s">
        <v>119</v>
      </c>
      <c r="R17" t="s">
        <v>119</v>
      </c>
      <c r="S17" t="str">
        <f t="shared" si="2"/>
        <v>IMPNPWP</v>
      </c>
    </row>
    <row r="18" spans="1:19">
      <c r="A18" s="1" t="s">
        <v>17</v>
      </c>
      <c r="B18" t="str">
        <f t="shared" si="0"/>
        <v>IMPALMT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tr">
        <f t="shared" si="1"/>
        <v>{"sourceColumn": "ImpAlmt", "destinationColumn": "IMPALMT"},</v>
      </c>
      <c r="Q18" t="s">
        <v>120</v>
      </c>
      <c r="R18" t="s">
        <v>120</v>
      </c>
      <c r="S18" t="str">
        <f t="shared" si="2"/>
        <v>IMPNAMA</v>
      </c>
    </row>
    <row r="19" spans="1:19">
      <c r="A19" s="1" t="s">
        <v>18</v>
      </c>
      <c r="B19" t="str">
        <f t="shared" si="0"/>
        <v>IMPSTATUS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tr">
        <f t="shared" si="1"/>
        <v>{"sourceColumn": "ImpStatus", "destinationColumn": "IMPSTATUS"},</v>
      </c>
      <c r="Q19" t="s">
        <v>121</v>
      </c>
      <c r="R19" t="s">
        <v>121</v>
      </c>
      <c r="S19" t="str">
        <f t="shared" si="2"/>
        <v>IMPALMT</v>
      </c>
    </row>
    <row r="20" spans="1:19">
      <c r="A20" s="1" t="s">
        <v>19</v>
      </c>
      <c r="B20" t="str">
        <f t="shared" si="0"/>
        <v>APIKD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tr">
        <f t="shared" si="1"/>
        <v>{"sourceColumn": "ApiKd", "destinationColumn": "APIKD"},</v>
      </c>
      <c r="Q20" t="s">
        <v>122</v>
      </c>
      <c r="R20" t="s">
        <v>122</v>
      </c>
      <c r="S20" t="str">
        <f t="shared" si="2"/>
        <v>IMPSTATUS</v>
      </c>
    </row>
    <row r="21" spans="1:19">
      <c r="A21" s="1" t="s">
        <v>20</v>
      </c>
      <c r="B21" t="str">
        <f t="shared" si="0"/>
        <v>APINO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tr">
        <f t="shared" si="1"/>
        <v>{"sourceColumn": "ApiNo", "destinationColumn": "APINO"},</v>
      </c>
      <c r="Q21" t="s">
        <v>123</v>
      </c>
      <c r="R21" t="s">
        <v>123</v>
      </c>
      <c r="S21" t="str">
        <f t="shared" si="2"/>
        <v>APIKD</v>
      </c>
    </row>
    <row r="22" spans="1:19">
      <c r="A22" s="1" t="s">
        <v>21</v>
      </c>
      <c r="B22" t="str">
        <f t="shared" si="0"/>
        <v>PPJKID</v>
      </c>
      <c r="C22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tr">
        <f t="shared" si="1"/>
        <v>{"sourceColumn": "PpjkId", "destinationColumn": "PPJKID"},</v>
      </c>
      <c r="Q22" t="s">
        <v>124</v>
      </c>
      <c r="R22" t="s">
        <v>124</v>
      </c>
      <c r="S22" t="str">
        <f t="shared" si="2"/>
        <v>APINO</v>
      </c>
    </row>
    <row r="23" spans="1:19">
      <c r="A23" s="1" t="s">
        <v>22</v>
      </c>
      <c r="B23" t="str">
        <f t="shared" si="0"/>
        <v>PPJKNPWP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tr">
        <f t="shared" si="1"/>
        <v>{"sourceColumn": "PpjkNpwp", "destinationColumn": "PPJKNPWP"},</v>
      </c>
      <c r="Q23" t="s">
        <v>125</v>
      </c>
      <c r="R23" t="s">
        <v>125</v>
      </c>
      <c r="S23" t="str">
        <f t="shared" si="2"/>
        <v>PPJKID</v>
      </c>
    </row>
    <row r="24" spans="1:19">
      <c r="A24" s="1" t="s">
        <v>23</v>
      </c>
      <c r="B24" t="str">
        <f t="shared" si="0"/>
        <v>PPJKNAMA</v>
      </c>
      <c r="C24" t="s">
        <v>99</v>
      </c>
      <c r="D24" t="s">
        <v>100</v>
      </c>
      <c r="E24" t="s">
        <v>101</v>
      </c>
      <c r="F24" t="s">
        <v>102</v>
      </c>
      <c r="G24" t="s">
        <v>103</v>
      </c>
      <c r="H24" t="s">
        <v>104</v>
      </c>
      <c r="I24" t="str">
        <f t="shared" si="1"/>
        <v>{"sourceColumn": "PpjkNama", "destinationColumn": "PPJKNAMA"},</v>
      </c>
      <c r="Q24" t="s">
        <v>126</v>
      </c>
      <c r="R24" t="s">
        <v>126</v>
      </c>
      <c r="S24" t="str">
        <f t="shared" si="2"/>
        <v>PPJKNPWP</v>
      </c>
    </row>
    <row r="25" spans="1:19">
      <c r="A25" s="1" t="s">
        <v>24</v>
      </c>
      <c r="B25" t="str">
        <f t="shared" si="0"/>
        <v>PPJKALMT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tr">
        <f t="shared" si="1"/>
        <v>{"sourceColumn": "PpjkAlmt", "destinationColumn": "PPJKALMT"},</v>
      </c>
      <c r="Q25" t="s">
        <v>127</v>
      </c>
      <c r="R25" t="s">
        <v>127</v>
      </c>
      <c r="S25" t="str">
        <f t="shared" si="2"/>
        <v>PPJKNAMA</v>
      </c>
    </row>
    <row r="26" spans="1:19">
      <c r="A26" s="1" t="s">
        <v>25</v>
      </c>
      <c r="B26" t="str">
        <f t="shared" si="0"/>
        <v>PPJKNO</v>
      </c>
      <c r="C26" t="s">
        <v>99</v>
      </c>
      <c r="D26" t="s">
        <v>100</v>
      </c>
      <c r="E26" t="s">
        <v>101</v>
      </c>
      <c r="F26" t="s">
        <v>102</v>
      </c>
      <c r="G26" t="s">
        <v>103</v>
      </c>
      <c r="H26" t="s">
        <v>104</v>
      </c>
      <c r="I26" t="str">
        <f t="shared" si="1"/>
        <v>{"sourceColumn": "PpjkNo", "destinationColumn": "PPJKNO"},</v>
      </c>
      <c r="Q26" t="s">
        <v>128</v>
      </c>
      <c r="R26" t="s">
        <v>128</v>
      </c>
      <c r="S26" t="str">
        <f t="shared" si="2"/>
        <v>PPJKALMT</v>
      </c>
    </row>
    <row r="27" spans="1:19">
      <c r="A27" s="1" t="s">
        <v>26</v>
      </c>
      <c r="B27" t="str">
        <f t="shared" si="0"/>
        <v>PPJKTG</v>
      </c>
      <c r="C27" t="s">
        <v>99</v>
      </c>
      <c r="D27" t="s">
        <v>100</v>
      </c>
      <c r="E27" t="s">
        <v>101</v>
      </c>
      <c r="F27" t="s">
        <v>102</v>
      </c>
      <c r="G27" t="s">
        <v>103</v>
      </c>
      <c r="H27" t="s">
        <v>104</v>
      </c>
      <c r="I27" t="str">
        <f t="shared" si="1"/>
        <v>{"sourceColumn": "PpjkTg", "destinationColumn": "PPJKTG"},</v>
      </c>
      <c r="Q27" t="s">
        <v>129</v>
      </c>
      <c r="R27" t="s">
        <v>129</v>
      </c>
      <c r="S27" t="str">
        <f t="shared" si="2"/>
        <v>PPJKNO</v>
      </c>
    </row>
    <row r="28" spans="1:19">
      <c r="A28" s="1" t="s">
        <v>27</v>
      </c>
      <c r="B28" t="str">
        <f t="shared" si="0"/>
        <v>INDID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H28" t="s">
        <v>104</v>
      </c>
      <c r="I28" t="str">
        <f t="shared" si="1"/>
        <v>{"sourceColumn": "IndId", "destinationColumn": "INDID"},</v>
      </c>
      <c r="Q28" t="s">
        <v>130</v>
      </c>
      <c r="R28" t="s">
        <v>130</v>
      </c>
      <c r="S28" t="str">
        <f t="shared" si="2"/>
        <v>PPJKTG</v>
      </c>
    </row>
    <row r="29" spans="1:19">
      <c r="A29" s="1" t="s">
        <v>28</v>
      </c>
      <c r="B29" t="str">
        <f t="shared" si="0"/>
        <v>INDNPWP</v>
      </c>
      <c r="C29" t="s">
        <v>99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tr">
        <f t="shared" si="1"/>
        <v>{"sourceColumn": "IndNpwp", "destinationColumn": "INDNPWP"},</v>
      </c>
      <c r="Q29" t="s">
        <v>131</v>
      </c>
      <c r="R29" t="s">
        <v>131</v>
      </c>
      <c r="S29" t="str">
        <f t="shared" si="2"/>
        <v>INDID</v>
      </c>
    </row>
    <row r="30" spans="1:19">
      <c r="A30" s="1" t="s">
        <v>29</v>
      </c>
      <c r="B30" t="str">
        <f t="shared" si="0"/>
        <v>INDNAMA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tr">
        <f t="shared" si="1"/>
        <v>{"sourceColumn": "IndNama", "destinationColumn": "INDNAMA"},</v>
      </c>
      <c r="Q30" t="s">
        <v>132</v>
      </c>
      <c r="R30" t="s">
        <v>132</v>
      </c>
      <c r="S30" t="str">
        <f t="shared" si="2"/>
        <v>INDNPWP</v>
      </c>
    </row>
    <row r="31" spans="1:19">
      <c r="A31" s="1" t="s">
        <v>30</v>
      </c>
      <c r="B31" t="str">
        <f t="shared" si="0"/>
        <v>INDALMT</v>
      </c>
      <c r="C31" t="s">
        <v>99</v>
      </c>
      <c r="D31" t="s">
        <v>100</v>
      </c>
      <c r="E31" t="s">
        <v>101</v>
      </c>
      <c r="F31" t="s">
        <v>102</v>
      </c>
      <c r="G31" t="s">
        <v>103</v>
      </c>
      <c r="H31" t="s">
        <v>104</v>
      </c>
      <c r="I31" t="str">
        <f t="shared" si="1"/>
        <v>{"sourceColumn": "IndAlmt", "destinationColumn": "INDALMT"},</v>
      </c>
      <c r="Q31" t="s">
        <v>133</v>
      </c>
      <c r="R31" t="s">
        <v>133</v>
      </c>
      <c r="S31" t="str">
        <f t="shared" si="2"/>
        <v>INDNAMA</v>
      </c>
    </row>
    <row r="32" spans="1:19">
      <c r="A32" s="1" t="s">
        <v>31</v>
      </c>
      <c r="B32" t="str">
        <f t="shared" si="0"/>
        <v>PASOKNAMA</v>
      </c>
      <c r="C32" t="s">
        <v>99</v>
      </c>
      <c r="D32" t="s">
        <v>100</v>
      </c>
      <c r="E32" t="s">
        <v>101</v>
      </c>
      <c r="F32" t="s">
        <v>102</v>
      </c>
      <c r="G32" t="s">
        <v>103</v>
      </c>
      <c r="H32" t="s">
        <v>104</v>
      </c>
      <c r="I32" t="str">
        <f t="shared" si="1"/>
        <v>{"sourceColumn": "PasokNama", "destinationColumn": "PASOKNAMA"},</v>
      </c>
      <c r="Q32" t="s">
        <v>134</v>
      </c>
      <c r="R32" t="s">
        <v>134</v>
      </c>
      <c r="S32" t="str">
        <f t="shared" si="2"/>
        <v>INDALMT</v>
      </c>
    </row>
    <row r="33" spans="1:19">
      <c r="A33" s="1" t="s">
        <v>32</v>
      </c>
      <c r="B33" t="str">
        <f t="shared" si="0"/>
        <v>PASOKALMT</v>
      </c>
      <c r="C33" t="s">
        <v>99</v>
      </c>
      <c r="D33" t="s">
        <v>100</v>
      </c>
      <c r="E33" t="s">
        <v>101</v>
      </c>
      <c r="F33" t="s">
        <v>102</v>
      </c>
      <c r="G33" t="s">
        <v>103</v>
      </c>
      <c r="H33" t="s">
        <v>104</v>
      </c>
      <c r="I33" t="str">
        <f t="shared" si="1"/>
        <v>{"sourceColumn": "PasokAlmt", "destinationColumn": "PASOKALMT"},</v>
      </c>
      <c r="Q33" t="s">
        <v>135</v>
      </c>
      <c r="R33" t="s">
        <v>135</v>
      </c>
      <c r="S33" t="str">
        <f t="shared" si="2"/>
        <v>PASOKNAMA</v>
      </c>
    </row>
    <row r="34" spans="1:19">
      <c r="A34" s="1" t="s">
        <v>33</v>
      </c>
      <c r="B34" t="str">
        <f t="shared" si="0"/>
        <v>PASOKNEG</v>
      </c>
      <c r="C34" t="s">
        <v>99</v>
      </c>
      <c r="D34" t="s">
        <v>100</v>
      </c>
      <c r="E34" t="s">
        <v>101</v>
      </c>
      <c r="F34" t="s">
        <v>102</v>
      </c>
      <c r="G34" t="s">
        <v>103</v>
      </c>
      <c r="H34" t="s">
        <v>104</v>
      </c>
      <c r="I34" t="str">
        <f t="shared" si="1"/>
        <v>{"sourceColumn": "PasokNeg", "destinationColumn": "PASOKNEG"},</v>
      </c>
      <c r="Q34" t="s">
        <v>136</v>
      </c>
      <c r="R34" t="s">
        <v>136</v>
      </c>
      <c r="S34" t="str">
        <f t="shared" si="2"/>
        <v>PASOKALMT</v>
      </c>
    </row>
    <row r="35" spans="1:19">
      <c r="A35" s="1" t="s">
        <v>34</v>
      </c>
      <c r="B35" t="str">
        <f t="shared" si="0"/>
        <v>PELBKR</v>
      </c>
      <c r="C35" t="s">
        <v>99</v>
      </c>
      <c r="D35" t="s">
        <v>100</v>
      </c>
      <c r="E35" t="s">
        <v>101</v>
      </c>
      <c r="F35" t="s">
        <v>102</v>
      </c>
      <c r="G35" t="s">
        <v>103</v>
      </c>
      <c r="H35" t="s">
        <v>104</v>
      </c>
      <c r="I35" t="str">
        <f t="shared" si="1"/>
        <v>{"sourceColumn": "PelBkr", "destinationColumn": "PELBKR"},</v>
      </c>
      <c r="Q35" t="s">
        <v>137</v>
      </c>
      <c r="R35" t="s">
        <v>137</v>
      </c>
      <c r="S35" t="str">
        <f t="shared" si="2"/>
        <v>PASOKNEG</v>
      </c>
    </row>
    <row r="36" spans="1:19">
      <c r="A36" s="1" t="s">
        <v>35</v>
      </c>
      <c r="B36" t="str">
        <f t="shared" si="0"/>
        <v>PELMUAT</v>
      </c>
      <c r="C36" t="s">
        <v>99</v>
      </c>
      <c r="D36" t="s">
        <v>100</v>
      </c>
      <c r="E36" t="s">
        <v>101</v>
      </c>
      <c r="F36" t="s">
        <v>102</v>
      </c>
      <c r="G36" t="s">
        <v>103</v>
      </c>
      <c r="H36" t="s">
        <v>104</v>
      </c>
      <c r="I36" t="str">
        <f t="shared" si="1"/>
        <v>{"sourceColumn": "PelMuat", "destinationColumn": "PELMUAT"},</v>
      </c>
      <c r="Q36" t="s">
        <v>138</v>
      </c>
      <c r="R36" t="s">
        <v>138</v>
      </c>
      <c r="S36" t="str">
        <f t="shared" si="2"/>
        <v>PELBKR</v>
      </c>
    </row>
    <row r="37" spans="1:19">
      <c r="A37" s="1" t="s">
        <v>36</v>
      </c>
      <c r="B37" t="str">
        <f t="shared" si="0"/>
        <v>PELTRANSIT</v>
      </c>
      <c r="C37" t="s">
        <v>99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  <c r="I37" t="str">
        <f t="shared" si="1"/>
        <v>{"sourceColumn": "PelTransit", "destinationColumn": "PELTRANSIT"},</v>
      </c>
      <c r="Q37" t="s">
        <v>139</v>
      </c>
      <c r="R37" t="s">
        <v>139</v>
      </c>
      <c r="S37" t="str">
        <f t="shared" si="2"/>
        <v>PELMUAT</v>
      </c>
    </row>
    <row r="38" spans="1:19">
      <c r="A38" s="1" t="s">
        <v>37</v>
      </c>
      <c r="B38" t="str">
        <f t="shared" si="0"/>
        <v>TMPTBN</v>
      </c>
      <c r="C38" t="s">
        <v>99</v>
      </c>
      <c r="D38" t="s">
        <v>100</v>
      </c>
      <c r="E38" t="s">
        <v>101</v>
      </c>
      <c r="F38" t="s">
        <v>102</v>
      </c>
      <c r="G38" t="s">
        <v>103</v>
      </c>
      <c r="H38" t="s">
        <v>104</v>
      </c>
      <c r="I38" t="str">
        <f t="shared" si="1"/>
        <v>{"sourceColumn": "TmpTbn", "destinationColumn": "TMPTBN"},</v>
      </c>
      <c r="Q38" t="s">
        <v>140</v>
      </c>
      <c r="R38" t="s">
        <v>140</v>
      </c>
      <c r="S38" t="str">
        <f t="shared" si="2"/>
        <v>PELTRANSIT</v>
      </c>
    </row>
    <row r="39" spans="1:19">
      <c r="A39" s="1" t="s">
        <v>38</v>
      </c>
      <c r="B39" t="str">
        <f t="shared" si="0"/>
        <v>MODA</v>
      </c>
      <c r="C39" t="s">
        <v>99</v>
      </c>
      <c r="D39" t="s">
        <v>100</v>
      </c>
      <c r="E39" t="s">
        <v>101</v>
      </c>
      <c r="F39" t="s">
        <v>102</v>
      </c>
      <c r="G39" t="s">
        <v>103</v>
      </c>
      <c r="H39" t="s">
        <v>104</v>
      </c>
      <c r="I39" t="str">
        <f t="shared" si="1"/>
        <v>{"sourceColumn": "Moda", "destinationColumn": "MODA"},</v>
      </c>
      <c r="Q39" t="s">
        <v>141</v>
      </c>
      <c r="R39" t="s">
        <v>141</v>
      </c>
      <c r="S39" t="str">
        <f t="shared" si="2"/>
        <v>TMPTBN</v>
      </c>
    </row>
    <row r="40" spans="1:19">
      <c r="A40" s="1" t="s">
        <v>39</v>
      </c>
      <c r="B40" t="str">
        <f t="shared" si="0"/>
        <v>ANGKUTNAMA</v>
      </c>
      <c r="C40" t="s">
        <v>99</v>
      </c>
      <c r="D40" t="s">
        <v>100</v>
      </c>
      <c r="E40" t="s">
        <v>101</v>
      </c>
      <c r="F40" t="s">
        <v>102</v>
      </c>
      <c r="G40" t="s">
        <v>103</v>
      </c>
      <c r="H40" t="s">
        <v>104</v>
      </c>
      <c r="I40" t="str">
        <f t="shared" si="1"/>
        <v>{"sourceColumn": "AngkutNama", "destinationColumn": "ANGKUTNAMA"},</v>
      </c>
      <c r="Q40" t="s">
        <v>142</v>
      </c>
      <c r="R40" t="s">
        <v>142</v>
      </c>
      <c r="S40" t="str">
        <f t="shared" si="2"/>
        <v>MODA</v>
      </c>
    </row>
    <row r="41" spans="1:19">
      <c r="A41" s="1" t="s">
        <v>40</v>
      </c>
      <c r="B41" t="str">
        <f t="shared" si="0"/>
        <v>ANGKUTNO</v>
      </c>
      <c r="C41" t="s">
        <v>99</v>
      </c>
      <c r="D41" t="s">
        <v>100</v>
      </c>
      <c r="E41" t="s">
        <v>101</v>
      </c>
      <c r="F41" t="s">
        <v>102</v>
      </c>
      <c r="G41" t="s">
        <v>103</v>
      </c>
      <c r="H41" t="s">
        <v>104</v>
      </c>
      <c r="I41" t="str">
        <f t="shared" si="1"/>
        <v>{"sourceColumn": "AngkutNo", "destinationColumn": "ANGKUTNO"},</v>
      </c>
      <c r="Q41" t="s">
        <v>143</v>
      </c>
      <c r="R41" t="s">
        <v>143</v>
      </c>
      <c r="S41" t="str">
        <f t="shared" si="2"/>
        <v>ANGKUTNAMA</v>
      </c>
    </row>
    <row r="42" spans="1:19">
      <c r="A42" s="1" t="s">
        <v>41</v>
      </c>
      <c r="B42" t="str">
        <f t="shared" si="0"/>
        <v>ANGKUTFL</v>
      </c>
      <c r="C42" t="s">
        <v>99</v>
      </c>
      <c r="D42" t="s">
        <v>100</v>
      </c>
      <c r="E42" t="s">
        <v>101</v>
      </c>
      <c r="F42" t="s">
        <v>102</v>
      </c>
      <c r="G42" t="s">
        <v>103</v>
      </c>
      <c r="H42" t="s">
        <v>104</v>
      </c>
      <c r="I42" t="str">
        <f t="shared" si="1"/>
        <v>{"sourceColumn": "AngkutFl", "destinationColumn": "ANGKUTFL"},</v>
      </c>
      <c r="Q42" t="s">
        <v>144</v>
      </c>
      <c r="R42" t="s">
        <v>144</v>
      </c>
      <c r="S42" t="str">
        <f t="shared" si="2"/>
        <v>ANGKUTNO</v>
      </c>
    </row>
    <row r="43" spans="1:19">
      <c r="A43" s="1" t="s">
        <v>42</v>
      </c>
      <c r="B43" t="str">
        <f t="shared" si="0"/>
        <v>TGTIBA</v>
      </c>
      <c r="C43" t="s">
        <v>99</v>
      </c>
      <c r="D43" t="s">
        <v>100</v>
      </c>
      <c r="E43" t="s">
        <v>101</v>
      </c>
      <c r="F43" t="s">
        <v>102</v>
      </c>
      <c r="G43" t="s">
        <v>103</v>
      </c>
      <c r="H43" t="s">
        <v>104</v>
      </c>
      <c r="I43" t="str">
        <f t="shared" si="1"/>
        <v>{"sourceColumn": "TgTiba", "destinationColumn": "TGTIBA"},</v>
      </c>
      <c r="Q43" t="s">
        <v>145</v>
      </c>
      <c r="R43" t="s">
        <v>145</v>
      </c>
      <c r="S43" t="str">
        <f t="shared" si="2"/>
        <v>ANGKUTFL</v>
      </c>
    </row>
    <row r="44" spans="1:19">
      <c r="A44" s="1" t="s">
        <v>43</v>
      </c>
      <c r="B44" t="str">
        <f t="shared" si="0"/>
        <v>KDVAL</v>
      </c>
      <c r="C44" t="s">
        <v>99</v>
      </c>
      <c r="D44" t="s">
        <v>100</v>
      </c>
      <c r="E44" t="s">
        <v>101</v>
      </c>
      <c r="F44" t="s">
        <v>102</v>
      </c>
      <c r="G44" t="s">
        <v>103</v>
      </c>
      <c r="H44" t="s">
        <v>104</v>
      </c>
      <c r="I44" t="str">
        <f t="shared" si="1"/>
        <v>{"sourceColumn": "KdVal", "destinationColumn": "KDVAL"},</v>
      </c>
      <c r="Q44" t="s">
        <v>146</v>
      </c>
      <c r="R44" t="s">
        <v>146</v>
      </c>
      <c r="S44" t="str">
        <f t="shared" si="2"/>
        <v>TGTIBA</v>
      </c>
    </row>
    <row r="45" spans="1:19">
      <c r="A45" s="1" t="s">
        <v>44</v>
      </c>
      <c r="B45" t="str">
        <f t="shared" si="0"/>
        <v>NDPBM</v>
      </c>
      <c r="C45" t="s">
        <v>99</v>
      </c>
      <c r="D45" t="s">
        <v>100</v>
      </c>
      <c r="E45" t="s">
        <v>101</v>
      </c>
      <c r="F45" t="s">
        <v>102</v>
      </c>
      <c r="G45" t="s">
        <v>103</v>
      </c>
      <c r="H45" t="s">
        <v>104</v>
      </c>
      <c r="I45" t="str">
        <f t="shared" si="1"/>
        <v>{"sourceColumn": "Ndpbm", "destinationColumn": "NDPBM"},</v>
      </c>
      <c r="Q45" t="s">
        <v>147</v>
      </c>
      <c r="R45" t="s">
        <v>147</v>
      </c>
      <c r="S45" t="str">
        <f t="shared" si="2"/>
        <v>KDVAL</v>
      </c>
    </row>
    <row r="46" spans="1:19">
      <c r="A46" s="1" t="s">
        <v>45</v>
      </c>
      <c r="B46" t="str">
        <f t="shared" si="0"/>
        <v>NILINV</v>
      </c>
      <c r="C46" t="s">
        <v>99</v>
      </c>
      <c r="D46" t="s">
        <v>100</v>
      </c>
      <c r="E46" t="s">
        <v>101</v>
      </c>
      <c r="F46" t="s">
        <v>102</v>
      </c>
      <c r="G46" t="s">
        <v>103</v>
      </c>
      <c r="H46" t="s">
        <v>104</v>
      </c>
      <c r="I46" t="str">
        <f t="shared" si="1"/>
        <v>{"sourceColumn": "NilInv", "destinationColumn": "NILINV"},</v>
      </c>
      <c r="Q46" t="s">
        <v>148</v>
      </c>
      <c r="R46" t="s">
        <v>148</v>
      </c>
      <c r="S46" t="str">
        <f t="shared" si="2"/>
        <v>NDPBM</v>
      </c>
    </row>
    <row r="47" spans="1:19">
      <c r="A47" s="1" t="s">
        <v>46</v>
      </c>
      <c r="B47" t="str">
        <f t="shared" si="0"/>
        <v>FREIGHT</v>
      </c>
      <c r="C47" t="s">
        <v>99</v>
      </c>
      <c r="D47" t="s">
        <v>100</v>
      </c>
      <c r="E47" t="s">
        <v>101</v>
      </c>
      <c r="F47" t="s">
        <v>102</v>
      </c>
      <c r="G47" t="s">
        <v>103</v>
      </c>
      <c r="H47" t="s">
        <v>104</v>
      </c>
      <c r="I47" t="str">
        <f t="shared" si="1"/>
        <v>{"sourceColumn": "Freight", "destinationColumn": "FREIGHT"},</v>
      </c>
      <c r="Q47" t="s">
        <v>149</v>
      </c>
      <c r="R47" t="s">
        <v>149</v>
      </c>
      <c r="S47" t="str">
        <f t="shared" si="2"/>
        <v>NILINV</v>
      </c>
    </row>
    <row r="48" spans="1:19">
      <c r="A48" s="1" t="s">
        <v>47</v>
      </c>
      <c r="B48" t="str">
        <f t="shared" si="0"/>
        <v>BTAMBAHAN</v>
      </c>
      <c r="C48" t="s">
        <v>99</v>
      </c>
      <c r="D48" t="s">
        <v>100</v>
      </c>
      <c r="E48" t="s">
        <v>101</v>
      </c>
      <c r="F48" t="s">
        <v>102</v>
      </c>
      <c r="G48" t="s">
        <v>103</v>
      </c>
      <c r="H48" t="s">
        <v>104</v>
      </c>
      <c r="I48" t="str">
        <f t="shared" si="1"/>
        <v>{"sourceColumn": "BTambahan", "destinationColumn": "BTAMBAHAN"},</v>
      </c>
      <c r="Q48" t="s">
        <v>150</v>
      </c>
      <c r="R48" t="s">
        <v>150</v>
      </c>
      <c r="S48" t="str">
        <f t="shared" si="2"/>
        <v>FREIGHT</v>
      </c>
    </row>
    <row r="49" spans="1:20">
      <c r="A49" s="1" t="s">
        <v>48</v>
      </c>
      <c r="B49" t="str">
        <f t="shared" si="0"/>
        <v>DISKON</v>
      </c>
      <c r="C49" t="s">
        <v>99</v>
      </c>
      <c r="D49" t="s">
        <v>100</v>
      </c>
      <c r="E49" t="s">
        <v>101</v>
      </c>
      <c r="F49" t="s">
        <v>102</v>
      </c>
      <c r="G49" t="s">
        <v>103</v>
      </c>
      <c r="H49" t="s">
        <v>104</v>
      </c>
      <c r="I49" t="str">
        <f t="shared" si="1"/>
        <v>{"sourceColumn": "Diskon", "destinationColumn": "DISKON"},</v>
      </c>
      <c r="Q49" t="s">
        <v>151</v>
      </c>
      <c r="R49" t="s">
        <v>151</v>
      </c>
      <c r="S49" t="str">
        <f t="shared" si="2"/>
        <v>BTAMBAHAN</v>
      </c>
    </row>
    <row r="50" spans="1:20">
      <c r="A50" s="1" t="s">
        <v>49</v>
      </c>
      <c r="B50" t="str">
        <f t="shared" si="0"/>
        <v>KDASS</v>
      </c>
      <c r="C50" t="s">
        <v>99</v>
      </c>
      <c r="D50" t="s">
        <v>100</v>
      </c>
      <c r="E50" t="s">
        <v>101</v>
      </c>
      <c r="F50" t="s">
        <v>102</v>
      </c>
      <c r="G50" t="s">
        <v>103</v>
      </c>
      <c r="H50" t="s">
        <v>104</v>
      </c>
      <c r="I50" t="str">
        <f t="shared" si="1"/>
        <v>{"sourceColumn": "KdAss", "destinationColumn": "KDASS"},</v>
      </c>
      <c r="Q50" t="s">
        <v>152</v>
      </c>
      <c r="R50" t="s">
        <v>152</v>
      </c>
      <c r="S50" t="str">
        <f t="shared" si="2"/>
        <v>DISKON</v>
      </c>
    </row>
    <row r="51" spans="1:20">
      <c r="A51" s="1" t="s">
        <v>50</v>
      </c>
      <c r="B51" t="str">
        <f t="shared" si="0"/>
        <v>ASURANSI</v>
      </c>
      <c r="C51" t="s">
        <v>99</v>
      </c>
      <c r="D51" t="s">
        <v>100</v>
      </c>
      <c r="E51" t="s">
        <v>101</v>
      </c>
      <c r="F51" t="s">
        <v>102</v>
      </c>
      <c r="G51" t="s">
        <v>103</v>
      </c>
      <c r="H51" t="s">
        <v>104</v>
      </c>
      <c r="I51" t="str">
        <f t="shared" si="1"/>
        <v>{"sourceColumn": "Asuransi", "destinationColumn": "ASURANSI"},</v>
      </c>
      <c r="Q51" t="s">
        <v>153</v>
      </c>
      <c r="R51" t="s">
        <v>153</v>
      </c>
      <c r="S51" t="str">
        <f t="shared" si="2"/>
        <v>KDASS</v>
      </c>
    </row>
    <row r="52" spans="1:20">
      <c r="A52" s="1" t="s">
        <v>51</v>
      </c>
      <c r="B52" t="str">
        <f t="shared" si="0"/>
        <v>KDHRG</v>
      </c>
      <c r="C52" t="s">
        <v>99</v>
      </c>
      <c r="D52" t="s">
        <v>100</v>
      </c>
      <c r="E52" t="s">
        <v>101</v>
      </c>
      <c r="F52" t="s">
        <v>102</v>
      </c>
      <c r="G52" t="s">
        <v>103</v>
      </c>
      <c r="H52" t="s">
        <v>104</v>
      </c>
      <c r="I52" t="str">
        <f t="shared" si="1"/>
        <v>{"sourceColumn": "KdHrg", "destinationColumn": "KDHRG"},</v>
      </c>
      <c r="Q52" t="s">
        <v>154</v>
      </c>
      <c r="R52" t="s">
        <v>154</v>
      </c>
      <c r="S52" t="str">
        <f t="shared" si="2"/>
        <v>ASURANSI</v>
      </c>
    </row>
    <row r="53" spans="1:20">
      <c r="A53" s="1" t="s">
        <v>52</v>
      </c>
      <c r="B53" t="str">
        <f t="shared" si="0"/>
        <v>FOB</v>
      </c>
      <c r="C53" t="s">
        <v>99</v>
      </c>
      <c r="D53" t="s">
        <v>100</v>
      </c>
      <c r="E53" t="s">
        <v>101</v>
      </c>
      <c r="F53" t="s">
        <v>102</v>
      </c>
      <c r="G53" t="s">
        <v>103</v>
      </c>
      <c r="H53" t="s">
        <v>104</v>
      </c>
      <c r="I53" t="str">
        <f t="shared" si="1"/>
        <v>{"sourceColumn": "Fob", "destinationColumn": "FOB"},</v>
      </c>
      <c r="Q53" t="s">
        <v>155</v>
      </c>
      <c r="R53" t="s">
        <v>155</v>
      </c>
      <c r="S53" t="str">
        <f t="shared" si="2"/>
        <v>KDHRG</v>
      </c>
    </row>
    <row r="54" spans="1:20">
      <c r="A54" s="1" t="s">
        <v>53</v>
      </c>
      <c r="B54" t="str">
        <f t="shared" si="0"/>
        <v>CIF</v>
      </c>
      <c r="C54" t="s">
        <v>99</v>
      </c>
      <c r="D54" t="s">
        <v>100</v>
      </c>
      <c r="E54" t="s">
        <v>101</v>
      </c>
      <c r="F54" t="s">
        <v>102</v>
      </c>
      <c r="G54" t="s">
        <v>103</v>
      </c>
      <c r="H54" t="s">
        <v>104</v>
      </c>
      <c r="I54" t="str">
        <f t="shared" si="1"/>
        <v>{"sourceColumn": "Cif", "destinationColumn": "CIF"},</v>
      </c>
      <c r="Q54" t="s">
        <v>156</v>
      </c>
      <c r="R54" t="s">
        <v>156</v>
      </c>
      <c r="S54" t="str">
        <f t="shared" si="2"/>
        <v>FOB</v>
      </c>
    </row>
    <row r="55" spans="1:20">
      <c r="A55" s="1" t="s">
        <v>54</v>
      </c>
      <c r="B55" t="str">
        <f t="shared" si="0"/>
        <v>BRUTO</v>
      </c>
      <c r="C55" t="s">
        <v>99</v>
      </c>
      <c r="D55" t="s">
        <v>100</v>
      </c>
      <c r="E55" t="s">
        <v>101</v>
      </c>
      <c r="F55" t="s">
        <v>102</v>
      </c>
      <c r="G55" t="s">
        <v>103</v>
      </c>
      <c r="H55" t="s">
        <v>104</v>
      </c>
      <c r="I55" t="str">
        <f t="shared" si="1"/>
        <v>{"sourceColumn": "Bruto", "destinationColumn": "BRUTO"},</v>
      </c>
      <c r="Q55" t="s">
        <v>157</v>
      </c>
      <c r="R55" t="s">
        <v>157</v>
      </c>
      <c r="S55" t="str">
        <f t="shared" si="2"/>
        <v>CIF</v>
      </c>
    </row>
    <row r="56" spans="1:20">
      <c r="A56" s="1" t="s">
        <v>55</v>
      </c>
      <c r="B56" t="str">
        <f t="shared" si="0"/>
        <v>NETTO</v>
      </c>
      <c r="C56" t="s">
        <v>99</v>
      </c>
      <c r="D56" t="s">
        <v>100</v>
      </c>
      <c r="E56" t="s">
        <v>101</v>
      </c>
      <c r="F56" t="s">
        <v>102</v>
      </c>
      <c r="G56" t="s">
        <v>103</v>
      </c>
      <c r="H56" t="s">
        <v>104</v>
      </c>
      <c r="I56" t="str">
        <f t="shared" si="1"/>
        <v>{"sourceColumn": "Netto", "destinationColumn": "NETTO"},</v>
      </c>
      <c r="Q56" t="s">
        <v>158</v>
      </c>
      <c r="R56" t="s">
        <v>158</v>
      </c>
      <c r="S56" t="str">
        <f t="shared" si="2"/>
        <v>BRUTO</v>
      </c>
    </row>
    <row r="57" spans="1:20">
      <c r="A57" s="1" t="s">
        <v>56</v>
      </c>
      <c r="B57" t="str">
        <f t="shared" si="0"/>
        <v>JMCONT</v>
      </c>
      <c r="C57" t="s">
        <v>99</v>
      </c>
      <c r="D57" t="s">
        <v>100</v>
      </c>
      <c r="E57" t="s">
        <v>101</v>
      </c>
      <c r="F57" t="s">
        <v>102</v>
      </c>
      <c r="G57" t="s">
        <v>103</v>
      </c>
      <c r="H57" t="s">
        <v>104</v>
      </c>
      <c r="I57" t="str">
        <f t="shared" si="1"/>
        <v>{"sourceColumn": "JmCont", "destinationColumn": "JMCONT"},</v>
      </c>
      <c r="Q57" t="s">
        <v>159</v>
      </c>
      <c r="R57" t="s">
        <v>159</v>
      </c>
      <c r="S57" t="str">
        <f t="shared" si="2"/>
        <v>NETTO</v>
      </c>
    </row>
    <row r="58" spans="1:20">
      <c r="A58" s="1" t="s">
        <v>57</v>
      </c>
      <c r="B58" t="str">
        <f t="shared" si="0"/>
        <v>JMBRG</v>
      </c>
      <c r="C58" t="s">
        <v>99</v>
      </c>
      <c r="D58" t="s">
        <v>100</v>
      </c>
      <c r="E58" t="s">
        <v>101</v>
      </c>
      <c r="F58" t="s">
        <v>102</v>
      </c>
      <c r="G58" t="s">
        <v>103</v>
      </c>
      <c r="H58" t="s">
        <v>104</v>
      </c>
      <c r="I58" t="str">
        <f t="shared" si="1"/>
        <v>{"sourceColumn": "JmBrg", "destinationColumn": "JMBRG"},</v>
      </c>
      <c r="Q58" t="s">
        <v>160</v>
      </c>
      <c r="R58" t="s">
        <v>160</v>
      </c>
      <c r="S58" t="str">
        <f t="shared" si="2"/>
        <v>JMCONT</v>
      </c>
    </row>
    <row r="59" spans="1:20">
      <c r="A59" s="1" t="s">
        <v>58</v>
      </c>
      <c r="B59" t="str">
        <f t="shared" si="0"/>
        <v>STATUS</v>
      </c>
      <c r="C59" t="s">
        <v>99</v>
      </c>
      <c r="D59" t="s">
        <v>100</v>
      </c>
      <c r="E59" t="s">
        <v>101</v>
      </c>
      <c r="F59" t="s">
        <v>102</v>
      </c>
      <c r="G59" t="s">
        <v>103</v>
      </c>
      <c r="H59" t="s">
        <v>104</v>
      </c>
      <c r="I59" t="str">
        <f t="shared" si="1"/>
        <v>{"sourceColumn": "Status", "destinationColumn": "STATUS"},</v>
      </c>
      <c r="Q59" t="s">
        <v>161</v>
      </c>
      <c r="R59" t="s">
        <v>161</v>
      </c>
      <c r="S59" t="str">
        <f t="shared" si="2"/>
        <v>JMBRG</v>
      </c>
    </row>
    <row r="60" spans="1:20">
      <c r="A60" s="1" t="s">
        <v>59</v>
      </c>
      <c r="B60" t="str">
        <f t="shared" si="0"/>
        <v>SNRF</v>
      </c>
      <c r="C60" t="s">
        <v>99</v>
      </c>
      <c r="D60" t="s">
        <v>100</v>
      </c>
      <c r="E60" t="s">
        <v>101</v>
      </c>
      <c r="F60" t="s">
        <v>102</v>
      </c>
      <c r="G60" t="s">
        <v>103</v>
      </c>
      <c r="H60" t="s">
        <v>104</v>
      </c>
      <c r="I60" t="str">
        <f t="shared" si="1"/>
        <v>{"sourceColumn": "Snrf", "destinationColumn": "SNRF"},</v>
      </c>
      <c r="Q60" t="s">
        <v>162</v>
      </c>
      <c r="R60" t="s">
        <v>162</v>
      </c>
      <c r="S60" t="str">
        <f t="shared" si="2"/>
        <v>STATUS</v>
      </c>
    </row>
    <row r="61" spans="1:20">
      <c r="A61" s="1" t="s">
        <v>60</v>
      </c>
      <c r="B61" t="str">
        <f t="shared" si="0"/>
        <v>KDFAS</v>
      </c>
      <c r="C61" t="s">
        <v>99</v>
      </c>
      <c r="D61" t="s">
        <v>100</v>
      </c>
      <c r="E61" t="s">
        <v>101</v>
      </c>
      <c r="F61" t="s">
        <v>102</v>
      </c>
      <c r="G61" t="s">
        <v>103</v>
      </c>
      <c r="H61" t="s">
        <v>104</v>
      </c>
      <c r="I61" t="str">
        <f t="shared" si="1"/>
        <v>{"sourceColumn": "KdFas", "destinationColumn": "KDFAS"},</v>
      </c>
      <c r="Q61" t="s">
        <v>163</v>
      </c>
      <c r="R61" t="s">
        <v>163</v>
      </c>
      <c r="S61" t="str">
        <f t="shared" si="2"/>
        <v>SNRF</v>
      </c>
    </row>
    <row r="62" spans="1:20">
      <c r="A62" s="1" t="s">
        <v>61</v>
      </c>
      <c r="B62" t="str">
        <f t="shared" si="0"/>
        <v>LENGKAP</v>
      </c>
      <c r="C62" t="s">
        <v>99</v>
      </c>
      <c r="D62" t="s">
        <v>100</v>
      </c>
      <c r="E62" t="s">
        <v>101</v>
      </c>
      <c r="F62" t="s">
        <v>102</v>
      </c>
      <c r="G62" t="s">
        <v>103</v>
      </c>
      <c r="H62" t="s">
        <v>104</v>
      </c>
      <c r="I62" t="str">
        <f t="shared" si="1"/>
        <v>{"sourceColumn": "Lengkap", "destinationColumn": "LENGKAP"},</v>
      </c>
      <c r="Q62" t="s">
        <v>164</v>
      </c>
      <c r="R62" t="s">
        <v>164</v>
      </c>
      <c r="S62" t="str">
        <f t="shared" si="2"/>
        <v>KDFAS</v>
      </c>
    </row>
    <row r="63" spans="1:20">
      <c r="A63" s="1" t="s">
        <v>62</v>
      </c>
      <c r="B63" t="str">
        <f t="shared" si="0"/>
        <v>BILLNPWP</v>
      </c>
      <c r="C63" t="s">
        <v>99</v>
      </c>
      <c r="D63" t="s">
        <v>100</v>
      </c>
      <c r="E63" t="s">
        <v>101</v>
      </c>
      <c r="F63" t="s">
        <v>102</v>
      </c>
      <c r="G63" t="s">
        <v>103</v>
      </c>
      <c r="H63" t="s">
        <v>104</v>
      </c>
      <c r="I63" t="str">
        <f t="shared" si="1"/>
        <v>{"sourceColumn": "BillNpwp", "destinationColumn": "BILLNPWP"},</v>
      </c>
      <c r="Q63" t="s">
        <v>165</v>
      </c>
      <c r="R63" t="s">
        <v>165</v>
      </c>
      <c r="S63" t="str">
        <f t="shared" si="2"/>
        <v>LENGKAP</v>
      </c>
    </row>
    <row r="64" spans="1:20">
      <c r="A64" s="1" t="s">
        <v>63</v>
      </c>
      <c r="B64" t="str">
        <f t="shared" si="0"/>
        <v>BILLNAMA</v>
      </c>
      <c r="C64" t="s">
        <v>99</v>
      </c>
      <c r="D64" t="s">
        <v>100</v>
      </c>
      <c r="E64" t="s">
        <v>101</v>
      </c>
      <c r="F64" t="s">
        <v>102</v>
      </c>
      <c r="G64" t="s">
        <v>103</v>
      </c>
      <c r="H64" t="s">
        <v>104</v>
      </c>
      <c r="I64" t="str">
        <f t="shared" si="1"/>
        <v>{"sourceColumn": "BillNama", "destinationColumn": "BILLNAMA"},</v>
      </c>
      <c r="Q64" t="s">
        <v>166</v>
      </c>
      <c r="T64" t="str">
        <f>"alter table TB_T_RES_PIBHDR add "&amp;Q64&amp;" VARCHAR2(15);"</f>
        <v>alter table TB_T_RES_PIBHDR add BILLNPWP VARCHAR2(15);</v>
      </c>
    </row>
    <row r="65" spans="1:20">
      <c r="A65" s="1" t="s">
        <v>64</v>
      </c>
      <c r="B65" t="str">
        <f t="shared" si="0"/>
        <v>BILLALMT</v>
      </c>
      <c r="C65" t="s">
        <v>99</v>
      </c>
      <c r="D65" t="s">
        <v>100</v>
      </c>
      <c r="E65" t="s">
        <v>101</v>
      </c>
      <c r="F65" t="s">
        <v>102</v>
      </c>
      <c r="G65" t="s">
        <v>103</v>
      </c>
      <c r="H65" t="s">
        <v>104</v>
      </c>
      <c r="I65" t="str">
        <f t="shared" si="1"/>
        <v>{"sourceColumn": "BillAlmt", "destinationColumn": "BILLALMT"},</v>
      </c>
      <c r="Q65" t="s">
        <v>167</v>
      </c>
      <c r="T65" t="str">
        <f>"alter table TB_T_RES_PIBHDR add "&amp;Q65&amp;" VARCHAR2(50);"</f>
        <v>alter table TB_T_RES_PIBHDR add BILLNAMA VARCHAR2(50);</v>
      </c>
    </row>
    <row r="66" spans="1:20">
      <c r="A66" s="1" t="s">
        <v>65</v>
      </c>
      <c r="B66" t="str">
        <f t="shared" ref="B66:B73" si="3">UPPER(A66)</f>
        <v>PENJUALNAMA</v>
      </c>
      <c r="C66" t="s">
        <v>99</v>
      </c>
      <c r="D66" t="s">
        <v>100</v>
      </c>
      <c r="E66" t="s">
        <v>101</v>
      </c>
      <c r="F66" t="s">
        <v>102</v>
      </c>
      <c r="G66" t="s">
        <v>103</v>
      </c>
      <c r="H66" t="s">
        <v>104</v>
      </c>
      <c r="I66" t="str">
        <f t="shared" ref="I66:I73" si="4">G66&amp;C66&amp;E66&amp;C66&amp;": "&amp;C66&amp;A66&amp;C66&amp;", "&amp;C66&amp;F66&amp;C66&amp;": "&amp;C66&amp;B66&amp;C66&amp;H66&amp;","</f>
        <v>{"sourceColumn": "PenjualNama", "destinationColumn": "PENJUALNAMA"},</v>
      </c>
      <c r="Q66" t="s">
        <v>168</v>
      </c>
      <c r="T66" t="str">
        <f>"alter table TB_T_RES_PIBHDR add "&amp;Q66&amp;" VARCHAR2(70);"</f>
        <v>alter table TB_T_RES_PIBHDR add BILLALMT VARCHAR2(70);</v>
      </c>
    </row>
    <row r="67" spans="1:20">
      <c r="A67" s="1" t="s">
        <v>66</v>
      </c>
      <c r="B67" t="str">
        <f t="shared" si="3"/>
        <v>PENJUALALMT</v>
      </c>
      <c r="C67" t="s">
        <v>99</v>
      </c>
      <c r="D67" t="s">
        <v>100</v>
      </c>
      <c r="E67" t="s">
        <v>101</v>
      </c>
      <c r="F67" t="s">
        <v>102</v>
      </c>
      <c r="G67" t="s">
        <v>103</v>
      </c>
      <c r="H67" t="s">
        <v>104</v>
      </c>
      <c r="I67" t="str">
        <f t="shared" si="4"/>
        <v>{"sourceColumn": "PenjualAlmt", "destinationColumn": "PENJUALALMT"},</v>
      </c>
      <c r="Q67" t="s">
        <v>169</v>
      </c>
      <c r="T67" t="str">
        <f>"alter table TB_T_RES_PIBHDR add "&amp;Q67&amp;" VARCHAR2(50);"</f>
        <v>alter table TB_T_RES_PIBHDR add PENJUALNAMA VARCHAR2(50);</v>
      </c>
    </row>
    <row r="68" spans="1:20">
      <c r="A68" s="1" t="s">
        <v>67</v>
      </c>
      <c r="B68" t="str">
        <f t="shared" si="3"/>
        <v>PENJUALNEG</v>
      </c>
      <c r="C68" t="s">
        <v>99</v>
      </c>
      <c r="D68" t="s">
        <v>100</v>
      </c>
      <c r="E68" t="s">
        <v>101</v>
      </c>
      <c r="F68" t="s">
        <v>102</v>
      </c>
      <c r="G68" t="s">
        <v>103</v>
      </c>
      <c r="H68" t="s">
        <v>104</v>
      </c>
      <c r="I68" t="str">
        <f t="shared" si="4"/>
        <v>{"sourceColumn": "PenjualNeg", "destinationColumn": "PENJUALNEG"},</v>
      </c>
      <c r="Q68" t="s">
        <v>170</v>
      </c>
      <c r="T68" t="str">
        <f>"alter table TB_T_RES_PIBHDR add "&amp;Q68&amp;" VARCHAR2(70);"</f>
        <v>alter table TB_T_RES_PIBHDR add PENJUALALMT VARCHAR2(70);</v>
      </c>
    </row>
    <row r="69" spans="1:20">
      <c r="A69" s="1" t="s">
        <v>68</v>
      </c>
      <c r="B69" t="str">
        <f t="shared" si="3"/>
        <v>PERNYATAAN</v>
      </c>
      <c r="C69" t="s">
        <v>99</v>
      </c>
      <c r="D69" t="s">
        <v>100</v>
      </c>
      <c r="E69" t="s">
        <v>101</v>
      </c>
      <c r="F69" t="s">
        <v>102</v>
      </c>
      <c r="G69" t="s">
        <v>103</v>
      </c>
      <c r="H69" t="s">
        <v>104</v>
      </c>
      <c r="I69" t="str">
        <f t="shared" si="4"/>
        <v>{"sourceColumn": "Pernyataan", "destinationColumn": "PERNYATAAN"},</v>
      </c>
      <c r="Q69" t="s">
        <v>171</v>
      </c>
      <c r="T69" t="str">
        <f>"alter table TB_T_RES_PIBHDR add "&amp;Q69&amp;" VARCHAR2(2);"</f>
        <v>alter table TB_T_RES_PIBHDR add PENJUALNEG VARCHAR2(2);</v>
      </c>
    </row>
    <row r="70" spans="1:20">
      <c r="A70" s="1" t="s">
        <v>69</v>
      </c>
      <c r="B70" t="str">
        <f t="shared" si="3"/>
        <v>JNSTRANS</v>
      </c>
      <c r="C70" t="s">
        <v>99</v>
      </c>
      <c r="D70" t="s">
        <v>100</v>
      </c>
      <c r="E70" t="s">
        <v>101</v>
      </c>
      <c r="F70" t="s">
        <v>102</v>
      </c>
      <c r="G70" t="s">
        <v>103</v>
      </c>
      <c r="H70" t="s">
        <v>104</v>
      </c>
      <c r="I70" t="str">
        <f t="shared" si="4"/>
        <v>{"sourceColumn": "JnsTrans", "destinationColumn": "JNSTRANS"},</v>
      </c>
      <c r="Q70" t="s">
        <v>172</v>
      </c>
      <c r="T70" t="str">
        <f>"alter table TB_T_RES_PIBHDR add "&amp;Q70&amp;" VARCHAR2(1);"</f>
        <v>alter table TB_T_RES_PIBHDR add PERNYATAAN VARCHAR2(1);</v>
      </c>
    </row>
    <row r="71" spans="1:20">
      <c r="A71" s="1" t="s">
        <v>70</v>
      </c>
      <c r="B71" t="str">
        <f t="shared" si="3"/>
        <v>VD</v>
      </c>
      <c r="C71" t="s">
        <v>99</v>
      </c>
      <c r="D71" t="s">
        <v>100</v>
      </c>
      <c r="E71" t="s">
        <v>101</v>
      </c>
      <c r="F71" t="s">
        <v>102</v>
      </c>
      <c r="G71" t="s">
        <v>103</v>
      </c>
      <c r="H71" t="s">
        <v>104</v>
      </c>
      <c r="I71" t="str">
        <f t="shared" si="4"/>
        <v>{"sourceColumn": "VD", "destinationColumn": "VD"},</v>
      </c>
      <c r="Q71" t="s">
        <v>173</v>
      </c>
      <c r="T71" t="str">
        <f>"alter table TB_T_RES_PIBHDR add "&amp;Q71&amp;" VARCHAR2(3);"</f>
        <v>alter table TB_T_RES_PIBHDR add JNSTRANS VARCHAR2(3);</v>
      </c>
    </row>
    <row r="72" spans="1:20">
      <c r="A72" s="1" t="s">
        <v>71</v>
      </c>
      <c r="B72" t="str">
        <f t="shared" si="3"/>
        <v>VERSIMODUL</v>
      </c>
      <c r="C72" t="s">
        <v>99</v>
      </c>
      <c r="D72" t="s">
        <v>100</v>
      </c>
      <c r="E72" t="s">
        <v>101</v>
      </c>
      <c r="F72" t="s">
        <v>102</v>
      </c>
      <c r="G72" t="s">
        <v>103</v>
      </c>
      <c r="H72" t="s">
        <v>104</v>
      </c>
      <c r="I72" t="str">
        <f t="shared" si="4"/>
        <v>{"sourceColumn": "VersiModul", "destinationColumn": "VERSIMODUL"},</v>
      </c>
      <c r="Q72" t="s">
        <v>70</v>
      </c>
      <c r="T72" t="str">
        <f>"alter table TB_T_RES_PIBHDR add "&amp;Q72&amp;" VARCHAR2(1);"</f>
        <v>alter table TB_T_RES_PIBHDR add VD VARCHAR2(1);</v>
      </c>
    </row>
    <row r="73" spans="1:20">
      <c r="A73" s="1" t="s">
        <v>72</v>
      </c>
      <c r="B73" t="str">
        <f t="shared" si="3"/>
        <v>NILVD</v>
      </c>
      <c r="C73" t="s">
        <v>99</v>
      </c>
      <c r="D73" t="s">
        <v>100</v>
      </c>
      <c r="E73" t="s">
        <v>101</v>
      </c>
      <c r="F73" t="s">
        <v>102</v>
      </c>
      <c r="G73" t="s">
        <v>103</v>
      </c>
      <c r="H73" t="s">
        <v>104</v>
      </c>
      <c r="I73" t="str">
        <f t="shared" si="4"/>
        <v>{"sourceColumn": "NilVd", "destinationColumn": "NILVD"},</v>
      </c>
      <c r="Q73" t="s">
        <v>174</v>
      </c>
      <c r="T73" t="str">
        <f>"alter table TB_T_RES_PIBHDR add "&amp;Q73&amp;" NUMBER(4);"</f>
        <v>alter table TB_T_RES_PIBHDR add VERSIMODUL NUMBER(4);</v>
      </c>
    </row>
    <row r="74" spans="1:20">
      <c r="Q74" t="s">
        <v>175</v>
      </c>
      <c r="T74" t="str">
        <f>"alter table TB_T_RES_PIBHDR add "&amp;Q74&amp;" NUMBER(18,2);"</f>
        <v>alter table TB_T_RES_PIBHDR add NILVD NUMBER(18,2);</v>
      </c>
    </row>
    <row r="75" spans="1:20">
      <c r="T75" t="s">
        <v>176</v>
      </c>
    </row>
    <row r="76" spans="1:20">
      <c r="T76" t="s">
        <v>177</v>
      </c>
    </row>
    <row r="77" spans="1:20">
      <c r="T77" t="s">
        <v>178</v>
      </c>
    </row>
    <row r="78" spans="1:20">
      <c r="D78" t="s">
        <v>166</v>
      </c>
      <c r="E78" t="str">
        <f>LOWER(D78)</f>
        <v>billnpwp</v>
      </c>
      <c r="F78" t="s">
        <v>798</v>
      </c>
      <c r="G78" t="s">
        <v>800</v>
      </c>
      <c r="H78" t="str">
        <f>F78&amp;E78&amp;" in "&amp;G78&amp;","</f>
        <v>l_v_billnpwp in VARCHAR2,</v>
      </c>
      <c r="K78" t="str">
        <f>E78&amp;" = "&amp;F78&amp;E78&amp;","</f>
        <v>billnpwp = l_v_billnpwp,</v>
      </c>
    </row>
    <row r="79" spans="1:20">
      <c r="D79" t="s">
        <v>167</v>
      </c>
      <c r="E79" t="str">
        <f t="shared" ref="E79:E88" si="5">LOWER(D79)</f>
        <v>billnama</v>
      </c>
      <c r="F79" t="s">
        <v>798</v>
      </c>
      <c r="G79" t="s">
        <v>800</v>
      </c>
      <c r="H79" t="str">
        <f t="shared" ref="H79:H88" si="6">F79&amp;E79&amp;" in "&amp;G79&amp;","</f>
        <v>l_v_billnama in VARCHAR2,</v>
      </c>
      <c r="K79" t="str">
        <f t="shared" ref="K79:K88" si="7">E79&amp;" = "&amp;F79&amp;E79&amp;","</f>
        <v>billnama = l_v_billnama,</v>
      </c>
      <c r="T79" t="s">
        <v>580</v>
      </c>
    </row>
    <row r="80" spans="1:20">
      <c r="D80" t="s">
        <v>168</v>
      </c>
      <c r="E80" t="str">
        <f t="shared" si="5"/>
        <v>billalmt</v>
      </c>
      <c r="F80" t="s">
        <v>798</v>
      </c>
      <c r="G80" t="s">
        <v>800</v>
      </c>
      <c r="H80" t="str">
        <f t="shared" si="6"/>
        <v>l_v_billalmt in VARCHAR2,</v>
      </c>
      <c r="K80" t="str">
        <f t="shared" si="7"/>
        <v>billalmt = l_v_billalmt,</v>
      </c>
      <c r="T80" t="s">
        <v>581</v>
      </c>
    </row>
    <row r="81" spans="4:20">
      <c r="D81" t="s">
        <v>169</v>
      </c>
      <c r="E81" t="str">
        <f t="shared" si="5"/>
        <v>penjualnama</v>
      </c>
      <c r="F81" t="s">
        <v>798</v>
      </c>
      <c r="G81" t="s">
        <v>800</v>
      </c>
      <c r="H81" t="str">
        <f t="shared" si="6"/>
        <v>l_v_penjualnama in VARCHAR2,</v>
      </c>
      <c r="K81" t="str">
        <f t="shared" si="7"/>
        <v>penjualnama = l_v_penjualnama,</v>
      </c>
      <c r="T81" t="s">
        <v>582</v>
      </c>
    </row>
    <row r="82" spans="4:20">
      <c r="D82" t="s">
        <v>170</v>
      </c>
      <c r="E82" t="str">
        <f t="shared" si="5"/>
        <v>penjualalmt</v>
      </c>
      <c r="F82" t="s">
        <v>798</v>
      </c>
      <c r="G82" t="s">
        <v>800</v>
      </c>
      <c r="H82" t="str">
        <f t="shared" si="6"/>
        <v>l_v_penjualalmt in VARCHAR2,</v>
      </c>
      <c r="K82" t="str">
        <f t="shared" si="7"/>
        <v>penjualalmt = l_v_penjualalmt,</v>
      </c>
      <c r="T82" t="s">
        <v>583</v>
      </c>
    </row>
    <row r="83" spans="4:20">
      <c r="D83" t="s">
        <v>171</v>
      </c>
      <c r="E83" t="str">
        <f t="shared" si="5"/>
        <v>penjualneg</v>
      </c>
      <c r="F83" t="s">
        <v>798</v>
      </c>
      <c r="G83" t="s">
        <v>800</v>
      </c>
      <c r="H83" t="str">
        <f t="shared" si="6"/>
        <v>l_v_penjualneg in VARCHAR2,</v>
      </c>
      <c r="K83" t="str">
        <f t="shared" si="7"/>
        <v>penjualneg = l_v_penjualneg,</v>
      </c>
      <c r="T83" t="s">
        <v>584</v>
      </c>
    </row>
    <row r="84" spans="4:20">
      <c r="D84" t="s">
        <v>172</v>
      </c>
      <c r="E84" t="str">
        <f t="shared" si="5"/>
        <v>pernyataan</v>
      </c>
      <c r="F84" t="s">
        <v>798</v>
      </c>
      <c r="G84" t="s">
        <v>800</v>
      </c>
      <c r="H84" t="str">
        <f t="shared" si="6"/>
        <v>l_v_pernyataan in VARCHAR2,</v>
      </c>
      <c r="K84" t="str">
        <f t="shared" si="7"/>
        <v>pernyataan = l_v_pernyataan,</v>
      </c>
      <c r="T84" t="s">
        <v>585</v>
      </c>
    </row>
    <row r="85" spans="4:20">
      <c r="D85" t="s">
        <v>173</v>
      </c>
      <c r="E85" t="str">
        <f t="shared" si="5"/>
        <v>jnstrans</v>
      </c>
      <c r="F85" t="s">
        <v>798</v>
      </c>
      <c r="G85" t="s">
        <v>800</v>
      </c>
      <c r="H85" t="str">
        <f t="shared" si="6"/>
        <v>l_v_jnstrans in VARCHAR2,</v>
      </c>
      <c r="K85" t="str">
        <f t="shared" si="7"/>
        <v>jnstrans = l_v_jnstrans,</v>
      </c>
      <c r="T85" t="s">
        <v>586</v>
      </c>
    </row>
    <row r="86" spans="4:20">
      <c r="D86" t="s">
        <v>70</v>
      </c>
      <c r="E86" t="str">
        <f t="shared" si="5"/>
        <v>vd</v>
      </c>
      <c r="F86" t="s">
        <v>798</v>
      </c>
      <c r="G86" t="s">
        <v>800</v>
      </c>
      <c r="H86" t="str">
        <f t="shared" si="6"/>
        <v>l_v_vd in VARCHAR2,</v>
      </c>
      <c r="K86" t="str">
        <f t="shared" si="7"/>
        <v>vd = l_v_vd,</v>
      </c>
      <c r="T86" t="s">
        <v>587</v>
      </c>
    </row>
    <row r="87" spans="4:20">
      <c r="D87" t="s">
        <v>174</v>
      </c>
      <c r="E87" t="str">
        <f t="shared" si="5"/>
        <v>versimodul</v>
      </c>
      <c r="F87" t="s">
        <v>799</v>
      </c>
      <c r="G87" t="s">
        <v>801</v>
      </c>
      <c r="H87" t="str">
        <f t="shared" si="6"/>
        <v>l_n_versimodul in NUMBER,</v>
      </c>
      <c r="K87" t="str">
        <f t="shared" si="7"/>
        <v>versimodul = l_n_versimodul,</v>
      </c>
      <c r="T87" t="s">
        <v>588</v>
      </c>
    </row>
    <row r="88" spans="4:20">
      <c r="D88" t="s">
        <v>175</v>
      </c>
      <c r="E88" t="str">
        <f t="shared" si="5"/>
        <v>nilvd</v>
      </c>
      <c r="F88" t="s">
        <v>799</v>
      </c>
      <c r="G88" t="s">
        <v>801</v>
      </c>
      <c r="H88" t="str">
        <f t="shared" si="6"/>
        <v>l_n_nilvd in NUMBER,</v>
      </c>
      <c r="K88" t="str">
        <f t="shared" si="7"/>
        <v>nilvd = l_n_nilvd,</v>
      </c>
      <c r="T88" t="s">
        <v>589</v>
      </c>
    </row>
    <row r="89" spans="4:20">
      <c r="T89" t="s">
        <v>590</v>
      </c>
    </row>
    <row r="90" spans="4:20">
      <c r="T90" t="s">
        <v>591</v>
      </c>
    </row>
    <row r="91" spans="4:20">
      <c r="T91" t="s">
        <v>592</v>
      </c>
    </row>
    <row r="92" spans="4:20">
      <c r="T92" t="s">
        <v>593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B41" sqref="B41"/>
    </sheetView>
  </sheetViews>
  <sheetFormatPr defaultRowHeight="15"/>
  <sheetData>
    <row r="1" spans="1:9">
      <c r="A1" s="1" t="s">
        <v>244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561</v>
      </c>
      <c r="B2" t="str">
        <f t="shared" ref="B2:B6" si="0">UPPER(A2)</f>
        <v>RESTG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6" si="1">G2&amp;C2&amp;E2&amp;C2&amp;": "&amp;C2&amp;A2&amp;C2&amp;", "&amp;C2&amp;F2&amp;C2&amp;": "&amp;C2&amp;B2&amp;C2&amp;H2&amp;","</f>
        <v>{"sourceColumn": "ResTg", "destinationColumn": "RESTG"},</v>
      </c>
    </row>
    <row r="3" spans="1:9">
      <c r="A3" s="1" t="s">
        <v>562</v>
      </c>
      <c r="B3" t="str">
        <f t="shared" si="0"/>
        <v>RESWK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"ResWk", "destinationColumn": "RESWK"},</v>
      </c>
    </row>
    <row r="4" spans="1:9">
      <c r="A4" s="1" t="s">
        <v>578</v>
      </c>
      <c r="B4" t="str">
        <f t="shared" si="0"/>
        <v>SERI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"Seri", "destinationColumn": "SERI"},</v>
      </c>
    </row>
    <row r="5" spans="1:9">
      <c r="A5" s="1" t="s">
        <v>579</v>
      </c>
      <c r="B5" t="str">
        <f t="shared" si="0"/>
        <v>URDOK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"UrDok", "destinationColumn": "URDOK"},</v>
      </c>
    </row>
    <row r="6" spans="1:9">
      <c r="A6" s="1" t="s">
        <v>565</v>
      </c>
      <c r="B6" t="str">
        <f t="shared" si="0"/>
        <v>NILAI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"Nilai", "destinationColumn": "NILAI"},</v>
      </c>
    </row>
    <row r="9" spans="1:9">
      <c r="A9" t="s">
        <v>747</v>
      </c>
    </row>
    <row r="10" spans="1:9">
      <c r="A10" t="s">
        <v>187</v>
      </c>
    </row>
    <row r="11" spans="1:9">
      <c r="A11" t="s">
        <v>735</v>
      </c>
    </row>
    <row r="12" spans="1:9">
      <c r="A12" t="s">
        <v>720</v>
      </c>
    </row>
    <row r="13" spans="1:9">
      <c r="A13" t="s">
        <v>721</v>
      </c>
    </row>
    <row r="14" spans="1:9">
      <c r="A14" t="s">
        <v>748</v>
      </c>
    </row>
    <row r="15" spans="1:9">
      <c r="A15" t="s">
        <v>749</v>
      </c>
    </row>
    <row r="16" spans="1:9">
      <c r="A16" t="s">
        <v>750</v>
      </c>
    </row>
    <row r="18" spans="1:1">
      <c r="A18" t="s">
        <v>725</v>
      </c>
    </row>
    <row r="19" spans="1:1">
      <c r="A19" t="s">
        <v>726</v>
      </c>
    </row>
    <row r="20" spans="1:1">
      <c r="A20" t="s">
        <v>727</v>
      </c>
    </row>
    <row r="21" spans="1:1">
      <c r="A21" t="s">
        <v>728</v>
      </c>
    </row>
    <row r="22" spans="1:1">
      <c r="A22" t="s">
        <v>198</v>
      </c>
    </row>
    <row r="23" spans="1:1">
      <c r="A23" t="s">
        <v>612</v>
      </c>
    </row>
    <row r="25" spans="1:1">
      <c r="A25" t="s">
        <v>751</v>
      </c>
    </row>
    <row r="26" spans="1:1">
      <c r="A26" t="s">
        <v>752</v>
      </c>
    </row>
    <row r="28" spans="1:1">
      <c r="A28" t="s">
        <v>753</v>
      </c>
    </row>
    <row r="29" spans="1:1">
      <c r="A29" t="s">
        <v>187</v>
      </c>
    </row>
    <row r="30" spans="1:1">
      <c r="A30" t="s">
        <v>718</v>
      </c>
    </row>
    <row r="31" spans="1:1">
      <c r="A31" t="s">
        <v>735</v>
      </c>
    </row>
    <row r="32" spans="1:1">
      <c r="A32" t="s">
        <v>720</v>
      </c>
    </row>
    <row r="33" spans="1:1">
      <c r="A33" t="s">
        <v>721</v>
      </c>
    </row>
    <row r="34" spans="1:1">
      <c r="A34" t="s">
        <v>748</v>
      </c>
    </row>
    <row r="35" spans="1:1">
      <c r="A35" t="s">
        <v>749</v>
      </c>
    </row>
    <row r="36" spans="1:1">
      <c r="A36" t="s">
        <v>750</v>
      </c>
    </row>
    <row r="38" spans="1:1">
      <c r="A38" t="s">
        <v>725</v>
      </c>
    </row>
    <row r="39" spans="1:1">
      <c r="A39" t="s">
        <v>726</v>
      </c>
    </row>
    <row r="40" spans="1:1">
      <c r="A40" t="s">
        <v>727</v>
      </c>
    </row>
    <row r="41" spans="1:1">
      <c r="A41" t="s">
        <v>728</v>
      </c>
    </row>
    <row r="42" spans="1:1">
      <c r="A42" t="s">
        <v>198</v>
      </c>
    </row>
    <row r="43" spans="1:1">
      <c r="A43" t="s">
        <v>612</v>
      </c>
    </row>
    <row r="45" spans="1:1">
      <c r="A45" t="s">
        <v>754</v>
      </c>
    </row>
    <row r="46" spans="1:1">
      <c r="A46" t="s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D6" sqref="D6:D9"/>
    </sheetView>
  </sheetViews>
  <sheetFormatPr defaultRowHeight="15"/>
  <sheetData>
    <row r="1" spans="1:9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180</v>
      </c>
      <c r="B2" t="str">
        <f t="shared" ref="B2:B4" si="0">UPPER(A2)</f>
        <v>CONTNO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4" si="1">G2&amp;C2&amp;E2&amp;C2&amp;": "&amp;C2&amp;A2&amp;C2&amp;", "&amp;C2&amp;F2&amp;C2&amp;": "&amp;C2&amp;B2&amp;C2&amp;H2&amp;","</f>
        <v>{"sourceColumn": "ContNo", "destinationColumn": "CONTNO"},</v>
      </c>
    </row>
    <row r="3" spans="1:9">
      <c r="A3" s="1" t="s">
        <v>181</v>
      </c>
      <c r="B3" t="str">
        <f t="shared" si="0"/>
        <v>CONTUKUR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"ContUkur", "destinationColumn": "CONTUKUR"},</v>
      </c>
    </row>
    <row r="4" spans="1:9">
      <c r="A4" s="1" t="s">
        <v>182</v>
      </c>
      <c r="B4" t="str">
        <f t="shared" si="0"/>
        <v>CONTTIPE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"ContTipe", "destinationColumn": "CONTTIPE"},</v>
      </c>
    </row>
    <row r="6" spans="1:9">
      <c r="B6" t="str">
        <f>LOWER(A1)</f>
        <v>car</v>
      </c>
      <c r="D6" t="str">
        <f>B6&amp;D1</f>
        <v>car,</v>
      </c>
    </row>
    <row r="7" spans="1:9">
      <c r="B7" t="str">
        <f t="shared" ref="B7:B9" si="2">LOWER(A2)</f>
        <v>contno</v>
      </c>
      <c r="D7" t="str">
        <f t="shared" ref="D7:D9" si="3">B7&amp;D2</f>
        <v>contno,</v>
      </c>
    </row>
    <row r="8" spans="1:9">
      <c r="B8" t="str">
        <f t="shared" si="2"/>
        <v>contukur</v>
      </c>
      <c r="D8" t="str">
        <f t="shared" si="3"/>
        <v>contukur,</v>
      </c>
    </row>
    <row r="9" spans="1:9">
      <c r="B9" t="str">
        <f t="shared" si="2"/>
        <v>conttipe</v>
      </c>
      <c r="D9" t="str">
        <f t="shared" si="3"/>
        <v>conttipe,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G8" sqref="G8"/>
    </sheetView>
  </sheetViews>
  <sheetFormatPr defaultRowHeight="15"/>
  <sheetData>
    <row r="1" spans="1:1">
      <c r="A1" t="s">
        <v>186</v>
      </c>
    </row>
    <row r="2" spans="1:1">
      <c r="A2" t="s">
        <v>187</v>
      </c>
    </row>
    <row r="3" spans="1:1">
      <c r="A3" t="s">
        <v>188</v>
      </c>
    </row>
    <row r="4" spans="1:1">
      <c r="A4" t="s">
        <v>189</v>
      </c>
    </row>
    <row r="5" spans="1:1">
      <c r="A5" t="s">
        <v>190</v>
      </c>
    </row>
    <row r="6" spans="1:1">
      <c r="A6" t="s">
        <v>191</v>
      </c>
    </row>
    <row r="7" spans="1:1">
      <c r="A7" t="s">
        <v>192</v>
      </c>
    </row>
    <row r="8" spans="1:1">
      <c r="A8" t="s">
        <v>193</v>
      </c>
    </row>
    <row r="9" spans="1:1">
      <c r="A9" t="s">
        <v>194</v>
      </c>
    </row>
    <row r="10" spans="1:1">
      <c r="A10" t="s">
        <v>195</v>
      </c>
    </row>
    <row r="11" spans="1:1">
      <c r="A11" t="s">
        <v>196</v>
      </c>
    </row>
    <row r="12" spans="1:1">
      <c r="A12" t="s">
        <v>197</v>
      </c>
    </row>
    <row r="13" spans="1:1">
      <c r="A13" t="s">
        <v>198</v>
      </c>
    </row>
    <row r="15" spans="1:1">
      <c r="A15" t="s">
        <v>594</v>
      </c>
    </row>
    <row r="16" spans="1:1">
      <c r="A16" t="s">
        <v>187</v>
      </c>
    </row>
    <row r="17" spans="1:1">
      <c r="A17" t="s">
        <v>189</v>
      </c>
    </row>
    <row r="18" spans="1:1">
      <c r="A18" t="s">
        <v>190</v>
      </c>
    </row>
    <row r="19" spans="1:1">
      <c r="A19" t="s">
        <v>191</v>
      </c>
    </row>
    <row r="20" spans="1:1">
      <c r="A20" t="s">
        <v>192</v>
      </c>
    </row>
    <row r="21" spans="1:1">
      <c r="A21" t="s">
        <v>193</v>
      </c>
    </row>
    <row r="22" spans="1:1">
      <c r="A22" t="s">
        <v>194</v>
      </c>
    </row>
    <row r="23" spans="1:1">
      <c r="A23" t="s">
        <v>195</v>
      </c>
    </row>
    <row r="24" spans="1:1">
      <c r="A24" t="s">
        <v>196</v>
      </c>
    </row>
    <row r="25" spans="1:1">
      <c r="A25" t="s">
        <v>197</v>
      </c>
    </row>
    <row r="26" spans="1:1">
      <c r="A26" t="s">
        <v>198</v>
      </c>
    </row>
    <row r="29" spans="1:1">
      <c r="A29" t="s">
        <v>595</v>
      </c>
    </row>
    <row r="30" spans="1:1">
      <c r="A30" t="s">
        <v>596</v>
      </c>
    </row>
    <row r="31" spans="1:1">
      <c r="A31" t="s">
        <v>597</v>
      </c>
    </row>
    <row r="32" spans="1:1">
      <c r="A3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selection activeCell="Q1" sqref="Q1:Q7"/>
    </sheetView>
  </sheetViews>
  <sheetFormatPr defaultRowHeight="15"/>
  <sheetData>
    <row r="1" spans="1:17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  <c r="P1" t="str">
        <f>LOWER(A1)</f>
        <v>car</v>
      </c>
      <c r="Q1" t="str">
        <f>P1&amp;D1</f>
        <v>car,</v>
      </c>
    </row>
    <row r="2" spans="1:17">
      <c r="A2" s="1" t="s">
        <v>200</v>
      </c>
      <c r="B2" t="str">
        <f t="shared" ref="B2:B7" si="0">UPPER(A2)</f>
        <v>DOKKD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7" si="1">G2&amp;C2&amp;E2&amp;C2&amp;": "&amp;C2&amp;A2&amp;C2&amp;", "&amp;C2&amp;F2&amp;C2&amp;": "&amp;C2&amp;B2&amp;C2&amp;H2&amp;","</f>
        <v>{"sourceColumn": "DokKd", "destinationColumn": "DOKKD"},</v>
      </c>
      <c r="P2" t="str">
        <f t="shared" ref="P2:P7" si="2">LOWER(A2)</f>
        <v>dokkd</v>
      </c>
      <c r="Q2" t="str">
        <f t="shared" ref="Q2:Q7" si="3">P2&amp;D2</f>
        <v>dokkd,</v>
      </c>
    </row>
    <row r="3" spans="1:17">
      <c r="A3" s="1" t="s">
        <v>201</v>
      </c>
      <c r="B3" t="str">
        <f t="shared" si="0"/>
        <v>DOKNO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"DokNo", "destinationColumn": "DOKNO"},</v>
      </c>
      <c r="P3" t="str">
        <f t="shared" si="2"/>
        <v>dokno</v>
      </c>
      <c r="Q3" t="str">
        <f t="shared" si="3"/>
        <v>dokno,</v>
      </c>
    </row>
    <row r="4" spans="1:17">
      <c r="A4" s="1" t="s">
        <v>202</v>
      </c>
      <c r="B4" t="str">
        <f t="shared" si="0"/>
        <v>DOKTG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"DokTg", "destinationColumn": "DOKTG"},</v>
      </c>
      <c r="P4" t="str">
        <f t="shared" si="2"/>
        <v>doktg</v>
      </c>
      <c r="Q4" t="str">
        <f t="shared" si="3"/>
        <v>doktg,</v>
      </c>
    </row>
    <row r="5" spans="1:17">
      <c r="A5" s="1" t="s">
        <v>203</v>
      </c>
      <c r="B5" t="str">
        <f t="shared" si="0"/>
        <v>DOKINST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"DokInst", "destinationColumn": "DOKINST"},</v>
      </c>
      <c r="P5" t="str">
        <f t="shared" si="2"/>
        <v>dokinst</v>
      </c>
      <c r="Q5" t="str">
        <f t="shared" si="3"/>
        <v>dokinst,</v>
      </c>
    </row>
    <row r="6" spans="1:17">
      <c r="A6" s="1" t="s">
        <v>204</v>
      </c>
      <c r="B6" t="str">
        <f t="shared" si="0"/>
        <v>NOURUT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"NoUrut", "destinationColumn": "NOURUT"},</v>
      </c>
      <c r="P6" t="str">
        <f t="shared" si="2"/>
        <v>nourut</v>
      </c>
      <c r="Q6" t="str">
        <f t="shared" si="3"/>
        <v>nourut,</v>
      </c>
    </row>
    <row r="7" spans="1:17">
      <c r="A7" s="1" t="s">
        <v>205</v>
      </c>
      <c r="B7" t="str">
        <f t="shared" si="0"/>
        <v>KDGROUPDOK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"KdGroupDok", "destinationColumn": "KDGROUPDOK"},</v>
      </c>
      <c r="P7" t="str">
        <f t="shared" si="2"/>
        <v>kdgroupdok</v>
      </c>
      <c r="Q7" t="str">
        <f t="shared" si="3"/>
        <v>kdgroupdok,</v>
      </c>
    </row>
    <row r="9" spans="1:17">
      <c r="A9" t="s">
        <v>208</v>
      </c>
    </row>
    <row r="10" spans="1:17">
      <c r="A10" t="s">
        <v>209</v>
      </c>
    </row>
    <row r="12" spans="1:17">
      <c r="A12" t="s">
        <v>599</v>
      </c>
    </row>
    <row r="13" spans="1:17">
      <c r="A13" t="s">
        <v>187</v>
      </c>
    </row>
    <row r="14" spans="1:17">
      <c r="A14" t="s">
        <v>600</v>
      </c>
    </row>
    <row r="15" spans="1:17">
      <c r="A15" t="s">
        <v>601</v>
      </c>
    </row>
    <row r="16" spans="1:17">
      <c r="A16" t="s">
        <v>602</v>
      </c>
    </row>
    <row r="17" spans="1:1">
      <c r="A17" t="s">
        <v>603</v>
      </c>
    </row>
    <row r="18" spans="1:1">
      <c r="A18" t="s">
        <v>604</v>
      </c>
    </row>
    <row r="19" spans="1:1">
      <c r="A19" t="s">
        <v>605</v>
      </c>
    </row>
    <row r="20" spans="1:1">
      <c r="A20" t="s">
        <v>606</v>
      </c>
    </row>
    <row r="21" spans="1:1">
      <c r="A21" t="s">
        <v>607</v>
      </c>
    </row>
    <row r="22" spans="1:1">
      <c r="A22" t="s">
        <v>608</v>
      </c>
    </row>
    <row r="23" spans="1:1">
      <c r="A23" t="s">
        <v>609</v>
      </c>
    </row>
    <row r="24" spans="1:1">
      <c r="A24" t="s">
        <v>610</v>
      </c>
    </row>
    <row r="25" spans="1:1">
      <c r="A25" t="s">
        <v>611</v>
      </c>
    </row>
    <row r="26" spans="1:1">
      <c r="A26" t="s">
        <v>267</v>
      </c>
    </row>
    <row r="27" spans="1:1">
      <c r="A27" t="s">
        <v>198</v>
      </c>
    </row>
    <row r="28" spans="1:1">
      <c r="A28" t="s">
        <v>612</v>
      </c>
    </row>
    <row r="30" spans="1:1">
      <c r="A30" t="s">
        <v>613</v>
      </c>
    </row>
    <row r="31" spans="1:1">
      <c r="A31" t="s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7"/>
  <sheetViews>
    <sheetView topLeftCell="A10" workbookViewId="0">
      <selection activeCell="T31" sqref="T31:T38"/>
    </sheetView>
  </sheetViews>
  <sheetFormatPr defaultRowHeight="15"/>
  <sheetData>
    <row r="1" spans="1:9">
      <c r="A1" s="1" t="s">
        <v>0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</row>
    <row r="2" spans="1:9">
      <c r="A2" s="1" t="s">
        <v>211</v>
      </c>
      <c r="B2" t="str">
        <f t="shared" ref="B2:B28" si="0">UPPER(A2)</f>
        <v>SERIAL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28" si="1">G2&amp;C2&amp;E2&amp;C2&amp;": "&amp;C2&amp;A2&amp;C2&amp;", "&amp;C2&amp;F2&amp;C2&amp;": "&amp;C2&amp;B2&amp;C2&amp;H2&amp;","</f>
        <v>{"sourceColumn": "Serial", "destinationColumn": "SERIAL"},</v>
      </c>
    </row>
    <row r="3" spans="1:9">
      <c r="A3" s="1" t="s">
        <v>212</v>
      </c>
      <c r="B3" t="str">
        <f t="shared" si="0"/>
        <v>NOHS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"NoHs", "destinationColumn": "NOHS"},</v>
      </c>
    </row>
    <row r="4" spans="1:9">
      <c r="A4" s="1" t="s">
        <v>213</v>
      </c>
      <c r="B4" t="str">
        <f t="shared" si="0"/>
        <v>SERITRP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"SeriTrp", "destinationColumn": "SERITRP"},</v>
      </c>
    </row>
    <row r="5" spans="1:9">
      <c r="A5" s="1" t="s">
        <v>214</v>
      </c>
      <c r="B5" t="str">
        <f t="shared" si="0"/>
        <v>BRGURAI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"BrgUrai", "destinationColumn": "BRGURAI"},</v>
      </c>
    </row>
    <row r="6" spans="1:9">
      <c r="A6" s="1" t="s">
        <v>215</v>
      </c>
      <c r="B6" t="str">
        <f t="shared" si="0"/>
        <v>MERK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"Merk", "destinationColumn": "MERK"},</v>
      </c>
    </row>
    <row r="7" spans="1:9">
      <c r="A7" s="1" t="s">
        <v>216</v>
      </c>
      <c r="B7" t="str">
        <f t="shared" si="0"/>
        <v>TIPE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"Tipe", "destinationColumn": "TIPE"},</v>
      </c>
    </row>
    <row r="8" spans="1:9">
      <c r="A8" s="1" t="s">
        <v>217</v>
      </c>
      <c r="B8" t="str">
        <f t="shared" si="0"/>
        <v>SPFLAIN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"SpfLain", "destinationColumn": "SPFLAIN"},</v>
      </c>
    </row>
    <row r="9" spans="1:9">
      <c r="A9" s="1" t="s">
        <v>218</v>
      </c>
      <c r="B9" t="str">
        <f t="shared" si="0"/>
        <v>BRGASAL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I9" t="str">
        <f t="shared" si="1"/>
        <v>{"sourceColumn": "BrgAsal", "destinationColumn": "BRGASAL"},</v>
      </c>
    </row>
    <row r="10" spans="1:9">
      <c r="A10" s="1" t="s">
        <v>219</v>
      </c>
      <c r="B10" t="str">
        <f t="shared" si="0"/>
        <v>DNILINV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tr">
        <f t="shared" si="1"/>
        <v>{"sourceColumn": "DNilInv", "destinationColumn": "DNILINV"},</v>
      </c>
    </row>
    <row r="11" spans="1:9">
      <c r="A11" s="1" t="s">
        <v>220</v>
      </c>
      <c r="B11" t="str">
        <f t="shared" si="0"/>
        <v>DCIF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tr">
        <f t="shared" si="1"/>
        <v>{"sourceColumn": "DCif", "destinationColumn": "DCIF"},</v>
      </c>
    </row>
    <row r="12" spans="1:9">
      <c r="A12" s="1" t="s">
        <v>221</v>
      </c>
      <c r="B12" t="str">
        <f t="shared" si="0"/>
        <v>KDSAT</v>
      </c>
      <c r="C12" t="s">
        <v>99</v>
      </c>
      <c r="D12" t="s">
        <v>100</v>
      </c>
      <c r="E12" t="s">
        <v>101</v>
      </c>
      <c r="F12" t="s">
        <v>102</v>
      </c>
      <c r="G12" t="s">
        <v>103</v>
      </c>
      <c r="H12" t="s">
        <v>104</v>
      </c>
      <c r="I12" t="str">
        <f t="shared" si="1"/>
        <v>{"sourceColumn": "KdSat", "destinationColumn": "KDSAT"},</v>
      </c>
    </row>
    <row r="13" spans="1:9">
      <c r="A13" s="1" t="s">
        <v>222</v>
      </c>
      <c r="B13" t="str">
        <f t="shared" si="0"/>
        <v>JMLSAT</v>
      </c>
      <c r="C13" t="s">
        <v>99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I13" t="str">
        <f t="shared" si="1"/>
        <v>{"sourceColumn": "JmlSat", "destinationColumn": "JMLSAT"},</v>
      </c>
    </row>
    <row r="14" spans="1:9">
      <c r="A14" s="1" t="s">
        <v>223</v>
      </c>
      <c r="B14" t="str">
        <f t="shared" si="0"/>
        <v>KEMASJN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tr">
        <f t="shared" si="1"/>
        <v>{"sourceColumn": "KemasJn", "destinationColumn": "KEMASJN"},</v>
      </c>
    </row>
    <row r="15" spans="1:9">
      <c r="A15" s="1" t="s">
        <v>224</v>
      </c>
      <c r="B15" t="str">
        <f t="shared" si="0"/>
        <v>KEMASJM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tr">
        <f t="shared" si="1"/>
        <v>{"sourceColumn": "KemasJm", "destinationColumn": "KEMASJM"},</v>
      </c>
    </row>
    <row r="16" spans="1:9">
      <c r="A16" s="1" t="s">
        <v>225</v>
      </c>
      <c r="B16" t="str">
        <f t="shared" si="0"/>
        <v>SATBMJM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I16" t="str">
        <f t="shared" si="1"/>
        <v>{"sourceColumn": "SatBmJm", "destinationColumn": "SATBMJM"},</v>
      </c>
    </row>
    <row r="17" spans="1:20">
      <c r="A17" s="1" t="s">
        <v>226</v>
      </c>
      <c r="B17" t="str">
        <f t="shared" si="0"/>
        <v>SATCUKJM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tr">
        <f t="shared" si="1"/>
        <v>{"sourceColumn": "SatCukJm", "destinationColumn": "SATCUKJM"},</v>
      </c>
    </row>
    <row r="18" spans="1:20">
      <c r="A18" s="1" t="s">
        <v>227</v>
      </c>
      <c r="B18" t="str">
        <f t="shared" si="0"/>
        <v>NETTODTL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  <c r="I18" t="str">
        <f t="shared" si="1"/>
        <v>{"sourceColumn": "NettoDtl", "destinationColumn": "NETTODTL"},</v>
      </c>
    </row>
    <row r="19" spans="1:20">
      <c r="A19" s="1" t="s">
        <v>228</v>
      </c>
      <c r="B19" t="str">
        <f t="shared" si="0"/>
        <v>KDFASDTL</v>
      </c>
      <c r="C19" t="s">
        <v>99</v>
      </c>
      <c r="D19" t="s">
        <v>100</v>
      </c>
      <c r="E19" t="s">
        <v>101</v>
      </c>
      <c r="F19" t="s">
        <v>102</v>
      </c>
      <c r="G19" t="s">
        <v>103</v>
      </c>
      <c r="H19" t="s">
        <v>104</v>
      </c>
      <c r="I19" t="str">
        <f t="shared" si="1"/>
        <v>{"sourceColumn": "KdFasDtl", "destinationColumn": "KDFASDTL"},</v>
      </c>
    </row>
    <row r="20" spans="1:20">
      <c r="A20" s="1" t="s">
        <v>229</v>
      </c>
      <c r="B20" t="str">
        <f t="shared" si="0"/>
        <v>DTLOK</v>
      </c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 t="str">
        <f t="shared" si="1"/>
        <v>{"sourceColumn": "DtlOk", "destinationColumn": "DTLOK"},</v>
      </c>
    </row>
    <row r="21" spans="1:20">
      <c r="A21" s="1" t="s">
        <v>230</v>
      </c>
      <c r="B21" t="str">
        <f t="shared" si="0"/>
        <v>FLBARANGBARU</v>
      </c>
      <c r="C21" t="s">
        <v>99</v>
      </c>
      <c r="D21" t="s">
        <v>100</v>
      </c>
      <c r="E21" t="s">
        <v>101</v>
      </c>
      <c r="F21" t="s">
        <v>102</v>
      </c>
      <c r="G21" t="s">
        <v>103</v>
      </c>
      <c r="H21" t="s">
        <v>104</v>
      </c>
      <c r="I21" t="str">
        <f t="shared" si="1"/>
        <v>{"sourceColumn": "FlBarangBaru", "destinationColumn": "FLBARANGBARU"},</v>
      </c>
    </row>
    <row r="22" spans="1:20">
      <c r="A22" s="1" t="s">
        <v>231</v>
      </c>
      <c r="B22" t="str">
        <f t="shared" si="0"/>
        <v>FLLARTAS</v>
      </c>
      <c r="C22" t="s">
        <v>99</v>
      </c>
      <c r="D22" t="s">
        <v>100</v>
      </c>
      <c r="E22" t="s">
        <v>101</v>
      </c>
      <c r="F22" t="s">
        <v>102</v>
      </c>
      <c r="G22" t="s">
        <v>103</v>
      </c>
      <c r="H22" t="s">
        <v>104</v>
      </c>
      <c r="I22" t="str">
        <f t="shared" si="1"/>
        <v>{"sourceColumn": "FlLartas", "destinationColumn": "FLLARTAS"},</v>
      </c>
    </row>
    <row r="23" spans="1:20">
      <c r="A23" s="1" t="s">
        <v>232</v>
      </c>
      <c r="B23" t="str">
        <f t="shared" si="0"/>
        <v>KATLARTAS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tr">
        <f t="shared" si="1"/>
        <v>{"sourceColumn": "KatLartas", "destinationColumn": "KATLARTAS"},</v>
      </c>
    </row>
    <row r="24" spans="1:20">
      <c r="A24" s="1" t="s">
        <v>233</v>
      </c>
      <c r="B24" t="str">
        <f t="shared" si="0"/>
        <v>SPEKTARIF</v>
      </c>
      <c r="C24" t="s">
        <v>99</v>
      </c>
      <c r="D24" t="s">
        <v>100</v>
      </c>
      <c r="E24" t="s">
        <v>101</v>
      </c>
      <c r="F24" t="s">
        <v>102</v>
      </c>
      <c r="G24" t="s">
        <v>103</v>
      </c>
      <c r="H24" t="s">
        <v>104</v>
      </c>
      <c r="I24" t="str">
        <f t="shared" si="1"/>
        <v>{"sourceColumn": "SpekTarif", "destinationColumn": "SPEKTARIF"},</v>
      </c>
    </row>
    <row r="25" spans="1:20">
      <c r="A25" s="1" t="s">
        <v>234</v>
      </c>
      <c r="B25" t="str">
        <f t="shared" si="0"/>
        <v>DNILCUK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tr">
        <f t="shared" si="1"/>
        <v>{"sourceColumn": "DNilCuk", "destinationColumn": "DNILCUK"},</v>
      </c>
    </row>
    <row r="26" spans="1:20">
      <c r="A26" s="1" t="s">
        <v>235</v>
      </c>
      <c r="B26" t="str">
        <f t="shared" si="0"/>
        <v>JMPC</v>
      </c>
      <c r="C26" t="s">
        <v>99</v>
      </c>
      <c r="D26" t="s">
        <v>100</v>
      </c>
      <c r="E26" t="s">
        <v>101</v>
      </c>
      <c r="F26" t="s">
        <v>102</v>
      </c>
      <c r="G26" t="s">
        <v>103</v>
      </c>
      <c r="H26" t="s">
        <v>104</v>
      </c>
      <c r="I26" t="str">
        <f t="shared" si="1"/>
        <v>{"sourceColumn": "JmPC", "destinationColumn": "JMPC"},</v>
      </c>
    </row>
    <row r="27" spans="1:20">
      <c r="A27" s="1" t="s">
        <v>236</v>
      </c>
      <c r="B27" t="str">
        <f t="shared" si="0"/>
        <v>SALDOAWALPC</v>
      </c>
      <c r="C27" t="s">
        <v>99</v>
      </c>
      <c r="D27" t="s">
        <v>100</v>
      </c>
      <c r="E27" t="s">
        <v>101</v>
      </c>
      <c r="F27" t="s">
        <v>102</v>
      </c>
      <c r="G27" t="s">
        <v>103</v>
      </c>
      <c r="H27" t="s">
        <v>104</v>
      </c>
      <c r="I27" t="str">
        <f t="shared" si="1"/>
        <v>{"sourceColumn": "SaldoAwalPC", "destinationColumn": "SALDOAWALPC"},</v>
      </c>
    </row>
    <row r="28" spans="1:20">
      <c r="A28" s="1" t="s">
        <v>237</v>
      </c>
      <c r="B28" t="str">
        <f t="shared" si="0"/>
        <v>SALDOAKHIRPC</v>
      </c>
      <c r="C28" t="s">
        <v>99</v>
      </c>
      <c r="D28" t="s">
        <v>100</v>
      </c>
      <c r="E28" t="s">
        <v>101</v>
      </c>
      <c r="F28" t="s">
        <v>102</v>
      </c>
      <c r="G28" t="s">
        <v>103</v>
      </c>
      <c r="H28" t="s">
        <v>104</v>
      </c>
      <c r="I28" t="str">
        <f t="shared" si="1"/>
        <v>{"sourceColumn": "SaldoAkhirPC", "destinationColumn": "SALDOAKHIRPC"},</v>
      </c>
    </row>
    <row r="31" spans="1:20">
      <c r="A31" t="s">
        <v>249</v>
      </c>
      <c r="D31" t="str">
        <f>"alter table TB_T_RES_PIBDTL add "&amp;A31&amp;" VARCHAR2(1);"</f>
        <v>alter table TB_T_RES_PIBDTL add FLBARANGBARU VARCHAR2(1);</v>
      </c>
      <c r="L31" t="str">
        <f>LOWER(A31)</f>
        <v>flbarangbaru</v>
      </c>
      <c r="M31" t="s">
        <v>795</v>
      </c>
      <c r="N31" t="s">
        <v>796</v>
      </c>
      <c r="O31" t="s">
        <v>797</v>
      </c>
      <c r="P31" t="str">
        <f>M31&amp;L31&amp;","</f>
        <v>a.flbarangbaru,</v>
      </c>
      <c r="Q31" t="str">
        <f>N31&amp;L31&amp;" "&amp;O31&amp;L31&amp;","</f>
        <v>b.flbarangbaru new_flbarangbaru,</v>
      </c>
      <c r="T31" t="str">
        <f>L31&amp;" = "&amp;O31&amp;L31&amp;","</f>
        <v>flbarangbaru = new_flbarangbaru,</v>
      </c>
    </row>
    <row r="32" spans="1:20">
      <c r="A32" t="s">
        <v>250</v>
      </c>
      <c r="D32" t="str">
        <f>"alter table TB_T_RES_PIBDTL add "&amp;A32&amp;" VARCHAR2(1);"</f>
        <v>alter table TB_T_RES_PIBDTL add FLLARTAS VARCHAR2(1);</v>
      </c>
      <c r="L32" t="str">
        <f t="shared" ref="L32:L38" si="2">LOWER(A32)</f>
        <v>fllartas</v>
      </c>
      <c r="M32" t="s">
        <v>795</v>
      </c>
      <c r="N32" t="s">
        <v>796</v>
      </c>
      <c r="O32" t="s">
        <v>797</v>
      </c>
      <c r="P32" t="str">
        <f t="shared" ref="P32:P38" si="3">M32&amp;L32&amp;","</f>
        <v>a.fllartas,</v>
      </c>
      <c r="Q32" t="str">
        <f t="shared" ref="Q32:Q38" si="4">N32&amp;L32&amp;" "&amp;O32&amp;L32&amp;","</f>
        <v>b.fllartas new_fllartas,</v>
      </c>
      <c r="T32" t="str">
        <f t="shared" ref="T32:T38" si="5">L32&amp;" = "&amp;O32&amp;L32&amp;","</f>
        <v>fllartas = new_fllartas,</v>
      </c>
    </row>
    <row r="33" spans="1:20">
      <c r="A33" t="s">
        <v>251</v>
      </c>
      <c r="D33" t="str">
        <f>"alter table TB_T_RES_PIBDTL add "&amp;A33&amp;" VARCHAR2(2);"</f>
        <v>alter table TB_T_RES_PIBDTL add KATLARTAS VARCHAR2(2);</v>
      </c>
      <c r="L33" t="str">
        <f t="shared" si="2"/>
        <v>katlartas</v>
      </c>
      <c r="M33" t="s">
        <v>795</v>
      </c>
      <c r="N33" t="s">
        <v>796</v>
      </c>
      <c r="O33" t="s">
        <v>797</v>
      </c>
      <c r="P33" t="str">
        <f t="shared" si="3"/>
        <v>a.katlartas,</v>
      </c>
      <c r="Q33" t="str">
        <f t="shared" si="4"/>
        <v>b.katlartas new_katlartas,</v>
      </c>
      <c r="T33" t="str">
        <f t="shared" si="5"/>
        <v>katlartas = new_katlartas,</v>
      </c>
    </row>
    <row r="34" spans="1:20">
      <c r="A34" t="s">
        <v>252</v>
      </c>
      <c r="D34" t="str">
        <f>"alter table TB_T_RES_PIBDTL add "&amp;A34&amp;" VARCHAR2(2);"</f>
        <v>alter table TB_T_RES_PIBDTL add SPEKTARIF VARCHAR2(2);</v>
      </c>
      <c r="L34" t="str">
        <f t="shared" si="2"/>
        <v>spektarif</v>
      </c>
      <c r="M34" t="s">
        <v>795</v>
      </c>
      <c r="N34" t="s">
        <v>796</v>
      </c>
      <c r="O34" t="s">
        <v>797</v>
      </c>
      <c r="P34" t="str">
        <f t="shared" si="3"/>
        <v>a.spektarif,</v>
      </c>
      <c r="Q34" t="str">
        <f t="shared" si="4"/>
        <v>b.spektarif new_spektarif,</v>
      </c>
      <c r="T34" t="str">
        <f t="shared" si="5"/>
        <v>spektarif = new_spektarif,</v>
      </c>
    </row>
    <row r="35" spans="1:20">
      <c r="A35" t="s">
        <v>253</v>
      </c>
      <c r="D35" t="str">
        <f>"alter table TB_T_RES_PIBDTL add "&amp;A35&amp;" NUMBER(18,4);"</f>
        <v>alter table TB_T_RES_PIBDTL add DNILCUK NUMBER(18,4);</v>
      </c>
      <c r="L35" t="str">
        <f t="shared" si="2"/>
        <v>dnilcuk</v>
      </c>
      <c r="M35" t="s">
        <v>795</v>
      </c>
      <c r="N35" t="s">
        <v>796</v>
      </c>
      <c r="O35" t="s">
        <v>797</v>
      </c>
      <c r="P35" t="str">
        <f t="shared" si="3"/>
        <v>a.dnilcuk,</v>
      </c>
      <c r="Q35" t="str">
        <f t="shared" si="4"/>
        <v>b.dnilcuk new_dnilcuk,</v>
      </c>
      <c r="T35" t="str">
        <f t="shared" si="5"/>
        <v>dnilcuk = new_dnilcuk,</v>
      </c>
    </row>
    <row r="36" spans="1:20">
      <c r="A36" t="s">
        <v>254</v>
      </c>
      <c r="D36" t="str">
        <f t="shared" ref="D36:D38" si="6">"alter table TB_T_RES_PIBDTL add "&amp;A36&amp;" NUMBER(18,4);"</f>
        <v>alter table TB_T_RES_PIBDTL add JMPC NUMBER(18,4);</v>
      </c>
      <c r="L36" t="str">
        <f t="shared" si="2"/>
        <v>jmpc</v>
      </c>
      <c r="M36" t="s">
        <v>795</v>
      </c>
      <c r="N36" t="s">
        <v>796</v>
      </c>
      <c r="O36" t="s">
        <v>797</v>
      </c>
      <c r="P36" t="str">
        <f t="shared" si="3"/>
        <v>a.jmpc,</v>
      </c>
      <c r="Q36" t="str">
        <f t="shared" si="4"/>
        <v>b.jmpc new_jmpc,</v>
      </c>
      <c r="T36" t="str">
        <f t="shared" si="5"/>
        <v>jmpc = new_jmpc,</v>
      </c>
    </row>
    <row r="37" spans="1:20">
      <c r="A37" t="s">
        <v>255</v>
      </c>
      <c r="D37" t="str">
        <f t="shared" si="6"/>
        <v>alter table TB_T_RES_PIBDTL add SALDOAWALPC NUMBER(18,4);</v>
      </c>
      <c r="L37" t="str">
        <f t="shared" si="2"/>
        <v>saldoawalpc</v>
      </c>
      <c r="M37" t="s">
        <v>795</v>
      </c>
      <c r="N37" t="s">
        <v>796</v>
      </c>
      <c r="O37" t="s">
        <v>797</v>
      </c>
      <c r="P37" t="str">
        <f t="shared" si="3"/>
        <v>a.saldoawalpc,</v>
      </c>
      <c r="Q37" t="str">
        <f t="shared" si="4"/>
        <v>b.saldoawalpc new_saldoawalpc,</v>
      </c>
      <c r="T37" t="str">
        <f t="shared" si="5"/>
        <v>saldoawalpc = new_saldoawalpc,</v>
      </c>
    </row>
    <row r="38" spans="1:20">
      <c r="A38" t="s">
        <v>256</v>
      </c>
      <c r="D38" t="str">
        <f t="shared" si="6"/>
        <v>alter table TB_T_RES_PIBDTL add SALDOAKHIRPC NUMBER(18,4);</v>
      </c>
      <c r="L38" t="str">
        <f t="shared" si="2"/>
        <v>saldoakhirpc</v>
      </c>
      <c r="M38" t="s">
        <v>795</v>
      </c>
      <c r="N38" t="s">
        <v>796</v>
      </c>
      <c r="O38" t="s">
        <v>797</v>
      </c>
      <c r="P38" t="str">
        <f t="shared" si="3"/>
        <v>a.saldoakhirpc,</v>
      </c>
      <c r="Q38" t="str">
        <f t="shared" si="4"/>
        <v>b.saldoakhirpc new_saldoakhirpc,</v>
      </c>
      <c r="T38" t="str">
        <f t="shared" si="5"/>
        <v>saldoakhirpc = new_saldoakhirpc,</v>
      </c>
    </row>
    <row r="40" spans="1:20">
      <c r="D40" t="s">
        <v>615</v>
      </c>
    </row>
    <row r="41" spans="1:20">
      <c r="D41" t="s">
        <v>616</v>
      </c>
    </row>
    <row r="42" spans="1:20">
      <c r="D42" t="s">
        <v>617</v>
      </c>
    </row>
    <row r="43" spans="1:20">
      <c r="D43" t="s">
        <v>618</v>
      </c>
    </row>
    <row r="44" spans="1:20">
      <c r="D44" t="s">
        <v>619</v>
      </c>
    </row>
    <row r="45" spans="1:20">
      <c r="D45" t="s">
        <v>620</v>
      </c>
    </row>
    <row r="46" spans="1:20">
      <c r="D46" t="s">
        <v>621</v>
      </c>
    </row>
    <row r="47" spans="1:20">
      <c r="D47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P1" sqref="P1:P8"/>
    </sheetView>
  </sheetViews>
  <sheetFormatPr defaultRowHeight="15"/>
  <sheetData>
    <row r="1" spans="1:16">
      <c r="A1" s="1" t="s">
        <v>244</v>
      </c>
      <c r="B1" t="str">
        <f>UPPER(A1)</f>
        <v>CAR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tr">
        <f>G1&amp;C1&amp;E1&amp;C1&amp;": "&amp;C1&amp;A1&amp;C1&amp;", "&amp;C1&amp;F1&amp;C1&amp;": "&amp;C1&amp;B1&amp;C1&amp;H1&amp;","</f>
        <v>{"sourceColumn": "Car", "destinationColumn": "CAR"},</v>
      </c>
      <c r="P1" t="str">
        <f>LOWER(A1)&amp;","</f>
        <v>car,</v>
      </c>
    </row>
    <row r="2" spans="1:16">
      <c r="A2" s="1" t="s">
        <v>211</v>
      </c>
      <c r="B2" t="str">
        <f t="shared" ref="B2:B8" si="0">UPPER(A2)</f>
        <v>SERIAL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104</v>
      </c>
      <c r="I2" t="str">
        <f t="shared" ref="I2:I8" si="1">G2&amp;C2&amp;E2&amp;C2&amp;": "&amp;C2&amp;A2&amp;C2&amp;", "&amp;C2&amp;F2&amp;C2&amp;": "&amp;C2&amp;B2&amp;C2&amp;H2&amp;","</f>
        <v>{"sourceColumn": "Serial", "destinationColumn": "SERIAL"},</v>
      </c>
      <c r="P2" t="str">
        <f t="shared" ref="P2:P8" si="2">LOWER(A2)&amp;","</f>
        <v>serial,</v>
      </c>
    </row>
    <row r="3" spans="1:16">
      <c r="A3" s="1" t="s">
        <v>228</v>
      </c>
      <c r="B3" t="str">
        <f t="shared" si="0"/>
        <v>KDFASDTL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tr">
        <f t="shared" si="1"/>
        <v>{"sourceColumn": "KdFasDtl", "destinationColumn": "KDFASDTL"},</v>
      </c>
      <c r="P3" t="str">
        <f t="shared" si="2"/>
        <v>kdfasdtl,</v>
      </c>
    </row>
    <row r="4" spans="1:16">
      <c r="A4" s="1" t="s">
        <v>204</v>
      </c>
      <c r="B4" t="str">
        <f t="shared" si="0"/>
        <v>NOURUT</v>
      </c>
      <c r="C4" t="s">
        <v>99</v>
      </c>
      <c r="D4" t="s">
        <v>100</v>
      </c>
      <c r="E4" t="s">
        <v>101</v>
      </c>
      <c r="F4" t="s">
        <v>102</v>
      </c>
      <c r="G4" t="s">
        <v>103</v>
      </c>
      <c r="H4" t="s">
        <v>104</v>
      </c>
      <c r="I4" t="str">
        <f t="shared" si="1"/>
        <v>{"sourceColumn": "NoUrut", "destinationColumn": "NOURUT"},</v>
      </c>
      <c r="P4" t="str">
        <f t="shared" si="2"/>
        <v>nourut,</v>
      </c>
    </row>
    <row r="5" spans="1:16">
      <c r="A5" s="1" t="s">
        <v>200</v>
      </c>
      <c r="B5" t="str">
        <f t="shared" si="0"/>
        <v>DOKKD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tr">
        <f t="shared" si="1"/>
        <v>{"sourceColumn": "DokKd", "destinationColumn": "DOKKD"},</v>
      </c>
      <c r="P5" t="str">
        <f t="shared" si="2"/>
        <v>dokkd,</v>
      </c>
    </row>
    <row r="6" spans="1:16">
      <c r="A6" s="1" t="s">
        <v>201</v>
      </c>
      <c r="B6" t="str">
        <f t="shared" si="0"/>
        <v>DOKNO</v>
      </c>
      <c r="C6" t="s">
        <v>99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I6" t="str">
        <f t="shared" si="1"/>
        <v>{"sourceColumn": "DokNo", "destinationColumn": "DOKNO"},</v>
      </c>
      <c r="P6" t="str">
        <f t="shared" si="2"/>
        <v>dokno,</v>
      </c>
    </row>
    <row r="7" spans="1:16">
      <c r="A7" s="1" t="s">
        <v>202</v>
      </c>
      <c r="B7" t="str">
        <f t="shared" si="0"/>
        <v>DOKTG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tr">
        <f t="shared" si="1"/>
        <v>{"sourceColumn": "DokTg", "destinationColumn": "DOKTG"},</v>
      </c>
      <c r="P7" t="str">
        <f t="shared" si="2"/>
        <v>doktg,</v>
      </c>
    </row>
    <row r="8" spans="1:16">
      <c r="A8" s="1" t="s">
        <v>205</v>
      </c>
      <c r="B8" t="str">
        <f t="shared" si="0"/>
        <v>KDGROUPDOK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tr">
        <f t="shared" si="1"/>
        <v>{"sourceColumn": "KdGroupDok", "destinationColumn": "KDGROUPDOK"},</v>
      </c>
      <c r="P8" t="str">
        <f t="shared" si="2"/>
        <v>kdgroupdok,</v>
      </c>
    </row>
    <row r="10" spans="1:16">
      <c r="A10" t="s">
        <v>257</v>
      </c>
    </row>
    <row r="11" spans="1:16">
      <c r="A11" t="s">
        <v>187</v>
      </c>
    </row>
    <row r="12" spans="1:16">
      <c r="A12" t="s">
        <v>258</v>
      </c>
    </row>
    <row r="13" spans="1:16">
      <c r="A13" t="s">
        <v>259</v>
      </c>
    </row>
    <row r="14" spans="1:16">
      <c r="A14" t="s">
        <v>260</v>
      </c>
    </row>
    <row r="15" spans="1:16">
      <c r="A15" t="s">
        <v>261</v>
      </c>
    </row>
    <row r="16" spans="1:16">
      <c r="A16" t="s">
        <v>262</v>
      </c>
    </row>
    <row r="17" spans="1:1">
      <c r="A17" t="s">
        <v>263</v>
      </c>
    </row>
    <row r="18" spans="1:1">
      <c r="A18" t="s">
        <v>264</v>
      </c>
    </row>
    <row r="19" spans="1:1">
      <c r="A19" t="s">
        <v>265</v>
      </c>
    </row>
    <row r="20" spans="1:1">
      <c r="A20" t="s">
        <v>266</v>
      </c>
    </row>
    <row r="21" spans="1:1">
      <c r="A21" t="s">
        <v>267</v>
      </c>
    </row>
    <row r="22" spans="1:1">
      <c r="A22" t="s">
        <v>268</v>
      </c>
    </row>
    <row r="23" spans="1:1">
      <c r="A23" t="s">
        <v>195</v>
      </c>
    </row>
    <row r="24" spans="1:1">
      <c r="A24" t="s">
        <v>196</v>
      </c>
    </row>
    <row r="25" spans="1:1">
      <c r="A25" t="s">
        <v>197</v>
      </c>
    </row>
    <row r="26" spans="1:1">
      <c r="A26" t="s">
        <v>198</v>
      </c>
    </row>
    <row r="28" spans="1:1">
      <c r="A28" t="s">
        <v>623</v>
      </c>
    </row>
    <row r="29" spans="1:1">
      <c r="A29" t="s">
        <v>624</v>
      </c>
    </row>
    <row r="32" spans="1:1">
      <c r="A32" t="s">
        <v>625</v>
      </c>
    </row>
    <row r="33" spans="1:2">
      <c r="A33" t="s">
        <v>187</v>
      </c>
    </row>
    <row r="34" spans="1:2">
      <c r="A34" t="s">
        <v>259</v>
      </c>
    </row>
    <row r="35" spans="1:2">
      <c r="A35" t="s">
        <v>260</v>
      </c>
    </row>
    <row r="36" spans="1:2">
      <c r="A36" t="s">
        <v>261</v>
      </c>
    </row>
    <row r="37" spans="1:2">
      <c r="A37" t="s">
        <v>262</v>
      </c>
    </row>
    <row r="38" spans="1:2">
      <c r="A38" t="s">
        <v>263</v>
      </c>
    </row>
    <row r="39" spans="1:2">
      <c r="A39" t="s">
        <v>264</v>
      </c>
    </row>
    <row r="40" spans="1:2">
      <c r="A40" t="s">
        <v>265</v>
      </c>
    </row>
    <row r="41" spans="1:2">
      <c r="A41" t="s">
        <v>266</v>
      </c>
    </row>
    <row r="42" spans="1:2">
      <c r="A42" t="s">
        <v>267</v>
      </c>
    </row>
    <row r="43" spans="1:2">
      <c r="A43" t="s">
        <v>268</v>
      </c>
    </row>
    <row r="44" spans="1:2">
      <c r="A44" t="s">
        <v>195</v>
      </c>
    </row>
    <row r="45" spans="1:2">
      <c r="A45" t="s">
        <v>196</v>
      </c>
    </row>
    <row r="46" spans="1:2">
      <c r="A46" t="s">
        <v>197</v>
      </c>
    </row>
    <row r="47" spans="1:2">
      <c r="A47" t="s">
        <v>198</v>
      </c>
      <c r="B47" t="s">
        <v>612</v>
      </c>
    </row>
    <row r="49" spans="1:1">
      <c r="A49" t="s">
        <v>626</v>
      </c>
    </row>
    <row r="50" spans="1:1">
      <c r="A50" t="s">
        <v>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8:A40"/>
  <sheetViews>
    <sheetView topLeftCell="A10" workbookViewId="0">
      <selection activeCell="E35" sqref="E35"/>
    </sheetView>
  </sheetViews>
  <sheetFormatPr defaultRowHeight="15"/>
  <sheetData>
    <row r="8" spans="1:1">
      <c r="A8" t="s">
        <v>269</v>
      </c>
    </row>
    <row r="9" spans="1:1">
      <c r="A9" t="s">
        <v>187</v>
      </c>
    </row>
    <row r="10" spans="1:1">
      <c r="A10" t="s">
        <v>258</v>
      </c>
    </row>
    <row r="11" spans="1:1">
      <c r="A11" t="s">
        <v>270</v>
      </c>
    </row>
    <row r="12" spans="1:1">
      <c r="A12" t="s">
        <v>271</v>
      </c>
    </row>
    <row r="13" spans="1:1">
      <c r="A13" t="s">
        <v>272</v>
      </c>
    </row>
    <row r="14" spans="1:1">
      <c r="A14" t="s">
        <v>273</v>
      </c>
    </row>
    <row r="15" spans="1:1">
      <c r="A15" t="s">
        <v>267</v>
      </c>
    </row>
    <row r="16" spans="1:1">
      <c r="A16" t="s">
        <v>268</v>
      </c>
    </row>
    <row r="17" spans="1:1">
      <c r="A17" t="s">
        <v>195</v>
      </c>
    </row>
    <row r="18" spans="1:1">
      <c r="A18" t="s">
        <v>196</v>
      </c>
    </row>
    <row r="19" spans="1:1">
      <c r="A19" t="s">
        <v>197</v>
      </c>
    </row>
    <row r="20" spans="1:1">
      <c r="A20" t="s">
        <v>631</v>
      </c>
    </row>
    <row r="22" spans="1:1">
      <c r="A22" t="s">
        <v>628</v>
      </c>
    </row>
    <row r="23" spans="1:1">
      <c r="A23" t="s">
        <v>629</v>
      </c>
    </row>
    <row r="26" spans="1:1">
      <c r="A26" t="s">
        <v>630</v>
      </c>
    </row>
    <row r="27" spans="1:1">
      <c r="A27" t="s">
        <v>187</v>
      </c>
    </row>
    <row r="28" spans="1:1">
      <c r="A28" t="s">
        <v>270</v>
      </c>
    </row>
    <row r="29" spans="1:1">
      <c r="A29" t="s">
        <v>271</v>
      </c>
    </row>
    <row r="30" spans="1:1">
      <c r="A30" t="s">
        <v>272</v>
      </c>
    </row>
    <row r="31" spans="1:1">
      <c r="A31" t="s">
        <v>273</v>
      </c>
    </row>
    <row r="32" spans="1:1">
      <c r="A32" t="s">
        <v>267</v>
      </c>
    </row>
    <row r="33" spans="1:1">
      <c r="A33" t="s">
        <v>268</v>
      </c>
    </row>
    <row r="34" spans="1:1">
      <c r="A34" t="s">
        <v>195</v>
      </c>
    </row>
    <row r="35" spans="1:1">
      <c r="A35" t="s">
        <v>196</v>
      </c>
    </row>
    <row r="36" spans="1:1">
      <c r="A36" t="s">
        <v>197</v>
      </c>
    </row>
    <row r="37" spans="1:1">
      <c r="A37" t="s">
        <v>631</v>
      </c>
    </row>
    <row r="39" spans="1:1">
      <c r="A39" t="s">
        <v>632</v>
      </c>
    </row>
    <row r="40" spans="1:1">
      <c r="A40" t="s">
        <v>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A36"/>
  <sheetViews>
    <sheetView workbookViewId="0">
      <selection activeCell="A5" sqref="A5:A9"/>
    </sheetView>
  </sheetViews>
  <sheetFormatPr defaultRowHeight="15"/>
  <sheetData>
    <row r="2" spans="1:1">
      <c r="A2" t="s">
        <v>634</v>
      </c>
    </row>
    <row r="3" spans="1:1">
      <c r="A3" t="s">
        <v>187</v>
      </c>
    </row>
    <row r="4" spans="1:1">
      <c r="A4" t="s">
        <v>635</v>
      </c>
    </row>
    <row r="5" spans="1:1">
      <c r="A5" t="s">
        <v>636</v>
      </c>
    </row>
    <row r="6" spans="1:1">
      <c r="A6" t="s">
        <v>637</v>
      </c>
    </row>
    <row r="7" spans="1:1">
      <c r="A7" t="s">
        <v>638</v>
      </c>
    </row>
    <row r="8" spans="1:1">
      <c r="A8" t="s">
        <v>639</v>
      </c>
    </row>
    <row r="9" spans="1:1">
      <c r="A9" t="s">
        <v>640</v>
      </c>
    </row>
    <row r="10" spans="1:1">
      <c r="A10" t="s">
        <v>641</v>
      </c>
    </row>
    <row r="11" spans="1:1">
      <c r="A11" t="s">
        <v>642</v>
      </c>
    </row>
    <row r="12" spans="1:1">
      <c r="A12" t="s">
        <v>643</v>
      </c>
    </row>
    <row r="13" spans="1:1">
      <c r="A13" t="s">
        <v>644</v>
      </c>
    </row>
    <row r="14" spans="1:1">
      <c r="A14" t="s">
        <v>198</v>
      </c>
    </row>
    <row r="15" spans="1:1">
      <c r="A15" t="s">
        <v>612</v>
      </c>
    </row>
    <row r="17" spans="1:1">
      <c r="A17" t="s">
        <v>645</v>
      </c>
    </row>
    <row r="18" spans="1:1">
      <c r="A18" t="s">
        <v>646</v>
      </c>
    </row>
    <row r="21" spans="1:1">
      <c r="A21" t="s">
        <v>647</v>
      </c>
    </row>
    <row r="22" spans="1:1">
      <c r="A22" t="s">
        <v>187</v>
      </c>
    </row>
    <row r="23" spans="1:1">
      <c r="A23" t="s">
        <v>648</v>
      </c>
    </row>
    <row r="24" spans="1:1">
      <c r="A24" t="s">
        <v>637</v>
      </c>
    </row>
    <row r="25" spans="1:1">
      <c r="A25" t="s">
        <v>638</v>
      </c>
    </row>
    <row r="26" spans="1:1">
      <c r="A26" t="s">
        <v>639</v>
      </c>
    </row>
    <row r="27" spans="1:1">
      <c r="A27" t="s">
        <v>640</v>
      </c>
    </row>
    <row r="28" spans="1:1">
      <c r="A28" t="s">
        <v>641</v>
      </c>
    </row>
    <row r="29" spans="1:1">
      <c r="A29" t="s">
        <v>642</v>
      </c>
    </row>
    <row r="30" spans="1:1">
      <c r="A30" t="s">
        <v>643</v>
      </c>
    </row>
    <row r="31" spans="1:1">
      <c r="A31" t="s">
        <v>644</v>
      </c>
    </row>
    <row r="32" spans="1:1">
      <c r="A32" t="s">
        <v>198</v>
      </c>
    </row>
    <row r="33" spans="1:1">
      <c r="A33" t="s">
        <v>612</v>
      </c>
    </row>
    <row r="35" spans="1:1">
      <c r="A35" t="s">
        <v>649</v>
      </c>
    </row>
    <row r="36" spans="1:1">
      <c r="A36" t="s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hdr</vt:lpstr>
      <vt:lpstr>con</vt:lpstr>
      <vt:lpstr>conR</vt:lpstr>
      <vt:lpstr>dok</vt:lpstr>
      <vt:lpstr>dtl</vt:lpstr>
      <vt:lpstr>dtldok</vt:lpstr>
      <vt:lpstr>dtlspekkhusu</vt:lpstr>
      <vt:lpstr>dtlvd</vt:lpstr>
      <vt:lpstr>fas</vt:lpstr>
      <vt:lpstr>pibkendaraan</vt:lpstr>
      <vt:lpstr>kms</vt:lpstr>
      <vt:lpstr>npt</vt:lpstr>
      <vt:lpstr>ntb</vt:lpstr>
      <vt:lpstr>pgt</vt:lpstr>
      <vt:lpstr>res</vt:lpstr>
      <vt:lpstr>tarif</vt:lpstr>
      <vt:lpstr>resbill</vt:lpstr>
      <vt:lpstr>resnpbl</vt:lpstr>
      <vt:lpstr>resnpd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 Pangestu</dc:creator>
  <cp:lastModifiedBy>Teguh Pangestu</cp:lastModifiedBy>
  <dcterms:created xsi:type="dcterms:W3CDTF">2018-02-13T02:40:01Z</dcterms:created>
  <dcterms:modified xsi:type="dcterms:W3CDTF">2018-02-15T04:42:07Z</dcterms:modified>
</cp:coreProperties>
</file>