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ermata\public\images\"/>
    </mc:Choice>
  </mc:AlternateContent>
  <xr:revisionPtr revIDLastSave="0" documentId="13_ncr:1_{90508048-A0CD-4BE6-8191-76F845D65915}" xr6:coauthVersionLast="47" xr6:coauthVersionMax="47" xr10:uidLastSave="{00000000-0000-0000-0000-000000000000}"/>
  <bookViews>
    <workbookView xWindow="-108" yWindow="-108" windowWidth="23256" windowHeight="12720" firstSheet="5" activeTab="5" xr2:uid="{00000000-000D-0000-FFFF-FFFF00000000}"/>
  </bookViews>
  <sheets>
    <sheet name="JENIS BATU" sheetId="1" r:id="rId1"/>
    <sheet name="DATA TRANSAKSI 2018" sheetId="2" r:id="rId2"/>
    <sheet name="DATA TRANSAKSI 2019" sheetId="3" r:id="rId3"/>
    <sheet name="DATA TRANSAKSI 2020" sheetId="4" r:id="rId4"/>
    <sheet name="DATA TRANSAKSI 2021" sheetId="5" r:id="rId5"/>
    <sheet name="Sheet1" sheetId="8" r:id="rId6"/>
    <sheet name="Sheet2" sheetId="9" r:id="rId7"/>
    <sheet name="Sheet3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8" l="1"/>
  <c r="B64" i="8"/>
  <c r="C48" i="8"/>
  <c r="C49" i="8"/>
  <c r="D78" i="8"/>
  <c r="D79" i="8"/>
  <c r="D81" i="8"/>
  <c r="D82" i="8"/>
  <c r="D83" i="8"/>
  <c r="D84" i="8"/>
  <c r="D85" i="8"/>
  <c r="D86" i="8"/>
  <c r="D87" i="8"/>
  <c r="D88" i="8"/>
  <c r="D89" i="8"/>
  <c r="D103" i="8"/>
  <c r="D102" i="8"/>
  <c r="D101" i="8"/>
  <c r="D100" i="8"/>
  <c r="D99" i="8"/>
  <c r="D98" i="8"/>
  <c r="D97" i="8"/>
  <c r="D96" i="8"/>
  <c r="D95" i="8"/>
  <c r="D94" i="8"/>
  <c r="D93" i="8"/>
  <c r="D92" i="8"/>
  <c r="D80" i="8"/>
  <c r="B75" i="8"/>
  <c r="H64" i="8"/>
  <c r="D67" i="8"/>
  <c r="E68" i="8"/>
  <c r="F69" i="8"/>
  <c r="G70" i="8"/>
  <c r="H71" i="8"/>
  <c r="B73" i="8"/>
  <c r="E63" i="8"/>
  <c r="D16" i="9"/>
  <c r="D13" i="9"/>
  <c r="F51" i="8"/>
  <c r="H52" i="8"/>
  <c r="D54" i="8"/>
  <c r="F55" i="8"/>
  <c r="H56" i="8"/>
  <c r="F59" i="8"/>
  <c r="C55" i="8"/>
  <c r="H49" i="8"/>
  <c r="D44" i="8"/>
  <c r="C75" i="8" s="1"/>
  <c r="E44" i="8"/>
  <c r="D75" i="8" s="1"/>
  <c r="F44" i="8"/>
  <c r="E75" i="8" s="1"/>
  <c r="G44" i="8"/>
  <c r="F75" i="8" s="1"/>
  <c r="H44" i="8"/>
  <c r="G75" i="8" s="1"/>
  <c r="I44" i="8"/>
  <c r="H75" i="8" s="1"/>
  <c r="C44" i="8"/>
  <c r="D34" i="8"/>
  <c r="C65" i="8" s="1"/>
  <c r="E34" i="8"/>
  <c r="D65" i="8" s="1"/>
  <c r="F34" i="8"/>
  <c r="E65" i="8" s="1"/>
  <c r="G34" i="8"/>
  <c r="F65" i="8" s="1"/>
  <c r="H34" i="8"/>
  <c r="G65" i="8" s="1"/>
  <c r="I34" i="8"/>
  <c r="H65" i="8" s="1"/>
  <c r="D35" i="8"/>
  <c r="C66" i="8" s="1"/>
  <c r="E35" i="8"/>
  <c r="D66" i="8" s="1"/>
  <c r="F35" i="8"/>
  <c r="E66" i="8" s="1"/>
  <c r="G35" i="8"/>
  <c r="F66" i="8" s="1"/>
  <c r="H35" i="8"/>
  <c r="G66" i="8" s="1"/>
  <c r="I35" i="8"/>
  <c r="H66" i="8" s="1"/>
  <c r="D36" i="8"/>
  <c r="C67" i="8" s="1"/>
  <c r="E36" i="8"/>
  <c r="F36" i="8"/>
  <c r="E67" i="8" s="1"/>
  <c r="G36" i="8"/>
  <c r="F67" i="8" s="1"/>
  <c r="H36" i="8"/>
  <c r="G67" i="8" s="1"/>
  <c r="I36" i="8"/>
  <c r="H67" i="8" s="1"/>
  <c r="D37" i="8"/>
  <c r="C68" i="8" s="1"/>
  <c r="E37" i="8"/>
  <c r="D68" i="8" s="1"/>
  <c r="F37" i="8"/>
  <c r="G37" i="8"/>
  <c r="F68" i="8" s="1"/>
  <c r="H37" i="8"/>
  <c r="G68" i="8" s="1"/>
  <c r="I37" i="8"/>
  <c r="H68" i="8" s="1"/>
  <c r="D38" i="8"/>
  <c r="C69" i="8" s="1"/>
  <c r="E38" i="8"/>
  <c r="D69" i="8" s="1"/>
  <c r="F38" i="8"/>
  <c r="E69" i="8" s="1"/>
  <c r="G38" i="8"/>
  <c r="H38" i="8"/>
  <c r="G69" i="8" s="1"/>
  <c r="I38" i="8"/>
  <c r="H69" i="8" s="1"/>
  <c r="D39" i="8"/>
  <c r="C70" i="8" s="1"/>
  <c r="E39" i="8"/>
  <c r="D70" i="8" s="1"/>
  <c r="F39" i="8"/>
  <c r="E70" i="8" s="1"/>
  <c r="G39" i="8"/>
  <c r="F70" i="8" s="1"/>
  <c r="H39" i="8"/>
  <c r="I39" i="8"/>
  <c r="H70" i="8" s="1"/>
  <c r="D40" i="8"/>
  <c r="C71" i="8" s="1"/>
  <c r="E40" i="8"/>
  <c r="D71" i="8" s="1"/>
  <c r="F40" i="8"/>
  <c r="E71" i="8" s="1"/>
  <c r="G40" i="8"/>
  <c r="F71" i="8" s="1"/>
  <c r="H40" i="8"/>
  <c r="G71" i="8" s="1"/>
  <c r="I40" i="8"/>
  <c r="D41" i="8"/>
  <c r="C72" i="8" s="1"/>
  <c r="E41" i="8"/>
  <c r="D72" i="8" s="1"/>
  <c r="F41" i="8"/>
  <c r="E72" i="8" s="1"/>
  <c r="G41" i="8"/>
  <c r="F72" i="8" s="1"/>
  <c r="H41" i="8"/>
  <c r="G72" i="8" s="1"/>
  <c r="I41" i="8"/>
  <c r="H72" i="8" s="1"/>
  <c r="D42" i="8"/>
  <c r="C73" i="8" s="1"/>
  <c r="E42" i="8"/>
  <c r="D73" i="8" s="1"/>
  <c r="F42" i="8"/>
  <c r="E73" i="8" s="1"/>
  <c r="G42" i="8"/>
  <c r="F73" i="8" s="1"/>
  <c r="H42" i="8"/>
  <c r="G73" i="8" s="1"/>
  <c r="I42" i="8"/>
  <c r="H73" i="8" s="1"/>
  <c r="D43" i="8"/>
  <c r="C74" i="8" s="1"/>
  <c r="E43" i="8"/>
  <c r="D74" i="8" s="1"/>
  <c r="F43" i="8"/>
  <c r="E74" i="8" s="1"/>
  <c r="G43" i="8"/>
  <c r="F74" i="8" s="1"/>
  <c r="H43" i="8"/>
  <c r="G74" i="8" s="1"/>
  <c r="I43" i="8"/>
  <c r="H74" i="8" s="1"/>
  <c r="D33" i="8"/>
  <c r="C64" i="8" s="1"/>
  <c r="E33" i="8"/>
  <c r="D64" i="8" s="1"/>
  <c r="F33" i="8"/>
  <c r="E64" i="8" s="1"/>
  <c r="G33" i="8"/>
  <c r="F64" i="8" s="1"/>
  <c r="H33" i="8"/>
  <c r="G64" i="8" s="1"/>
  <c r="I33" i="8"/>
  <c r="C41" i="8"/>
  <c r="B72" i="8" s="1"/>
  <c r="C43" i="8"/>
  <c r="B74" i="8" s="1"/>
  <c r="C42" i="8"/>
  <c r="C40" i="8"/>
  <c r="B71" i="8" s="1"/>
  <c r="C39" i="8"/>
  <c r="B70" i="8" s="1"/>
  <c r="C38" i="8"/>
  <c r="B69" i="8" s="1"/>
  <c r="C37" i="8"/>
  <c r="B68" i="8" s="1"/>
  <c r="C36" i="8"/>
  <c r="B67" i="8" s="1"/>
  <c r="C35" i="8"/>
  <c r="B66" i="8" s="1"/>
  <c r="C34" i="8"/>
  <c r="B65" i="8" s="1"/>
  <c r="C33" i="8"/>
  <c r="I64" i="8" s="1"/>
  <c r="J64" i="8" s="1"/>
  <c r="D32" i="8"/>
  <c r="C63" i="8" s="1"/>
  <c r="E32" i="8"/>
  <c r="D63" i="8" s="1"/>
  <c r="F32" i="8"/>
  <c r="G32" i="8"/>
  <c r="F63" i="8" s="1"/>
  <c r="H32" i="8"/>
  <c r="G63" i="8" s="1"/>
  <c r="I32" i="8"/>
  <c r="H63" i="8" s="1"/>
  <c r="C32" i="8"/>
  <c r="I18" i="8"/>
  <c r="I19" i="8"/>
  <c r="E50" i="8" s="1"/>
  <c r="I20" i="8"/>
  <c r="I21" i="8"/>
  <c r="I22" i="8"/>
  <c r="I23" i="8"/>
  <c r="I24" i="8"/>
  <c r="I25" i="8"/>
  <c r="I26" i="8"/>
  <c r="I27" i="8"/>
  <c r="D58" i="8" s="1"/>
  <c r="I28" i="8"/>
  <c r="I29" i="8"/>
  <c r="G51" i="8" s="1"/>
  <c r="I17" i="8"/>
  <c r="G48" i="8" s="1"/>
  <c r="I67" i="8" l="1"/>
  <c r="J67" i="8" s="1"/>
  <c r="I65" i="8"/>
  <c r="J65" i="8" s="1"/>
  <c r="I68" i="8"/>
  <c r="J68" i="8" s="1"/>
  <c r="I69" i="8"/>
  <c r="J69" i="8" s="1"/>
  <c r="I63" i="8"/>
  <c r="J63" i="8" s="1"/>
  <c r="I72" i="8"/>
  <c r="J72" i="8" s="1"/>
  <c r="I74" i="8"/>
  <c r="J74" i="8" s="1"/>
  <c r="I70" i="8"/>
  <c r="J70" i="8" s="1"/>
  <c r="I66" i="8"/>
  <c r="J66" i="8" s="1"/>
  <c r="I71" i="8"/>
  <c r="J71" i="8" s="1"/>
  <c r="I75" i="8"/>
  <c r="J75" i="8" s="1"/>
  <c r="H48" i="8"/>
  <c r="G49" i="8"/>
  <c r="D50" i="8"/>
  <c r="C56" i="8"/>
  <c r="E59" i="8"/>
  <c r="I57" i="8"/>
  <c r="G56" i="8"/>
  <c r="E55" i="8"/>
  <c r="J55" i="8" s="1"/>
  <c r="I53" i="8"/>
  <c r="G52" i="8"/>
  <c r="E51" i="8"/>
  <c r="F49" i="8"/>
  <c r="I50" i="8"/>
  <c r="C57" i="8"/>
  <c r="D59" i="8"/>
  <c r="H57" i="8"/>
  <c r="F56" i="8"/>
  <c r="D55" i="8"/>
  <c r="H53" i="8"/>
  <c r="F52" i="8"/>
  <c r="D51" i="8"/>
  <c r="F48" i="8"/>
  <c r="D49" i="8"/>
  <c r="C50" i="8"/>
  <c r="C58" i="8"/>
  <c r="J58" i="8" s="1"/>
  <c r="I58" i="8"/>
  <c r="G57" i="8"/>
  <c r="E56" i="8"/>
  <c r="I54" i="8"/>
  <c r="G53" i="8"/>
  <c r="E52" i="8"/>
  <c r="I73" i="8"/>
  <c r="J73" i="8" s="1"/>
  <c r="D48" i="8"/>
  <c r="J48" i="8" s="1"/>
  <c r="E49" i="8"/>
  <c r="C51" i="8"/>
  <c r="C59" i="8"/>
  <c r="H58" i="8"/>
  <c r="F57" i="8"/>
  <c r="D56" i="8"/>
  <c r="H54" i="8"/>
  <c r="F53" i="8"/>
  <c r="D52" i="8"/>
  <c r="I48" i="8"/>
  <c r="E48" i="8"/>
  <c r="H50" i="8"/>
  <c r="C52" i="8"/>
  <c r="I59" i="8"/>
  <c r="G58" i="8"/>
  <c r="E57" i="8"/>
  <c r="I55" i="8"/>
  <c r="G54" i="8"/>
  <c r="E53" i="8"/>
  <c r="I51" i="8"/>
  <c r="G50" i="8"/>
  <c r="C53" i="8"/>
  <c r="J53" i="8" s="1"/>
  <c r="H59" i="8"/>
  <c r="F58" i="8"/>
  <c r="D57" i="8"/>
  <c r="H55" i="8"/>
  <c r="F54" i="8"/>
  <c r="D53" i="8"/>
  <c r="H51" i="8"/>
  <c r="I49" i="8"/>
  <c r="F50" i="8"/>
  <c r="C54" i="8"/>
  <c r="G59" i="8"/>
  <c r="E58" i="8"/>
  <c r="I56" i="8"/>
  <c r="G55" i="8"/>
  <c r="E54" i="8"/>
  <c r="I52" i="8"/>
  <c r="E24" i="9"/>
  <c r="E25" i="9"/>
  <c r="E26" i="9"/>
  <c r="E23" i="9"/>
  <c r="D20" i="9"/>
  <c r="D19" i="9"/>
  <c r="D18" i="9"/>
  <c r="D17" i="9"/>
  <c r="J11" i="9"/>
  <c r="F13" i="9"/>
  <c r="F20" i="9" s="1"/>
  <c r="G20" i="9" s="1"/>
  <c r="H20" i="9" s="1"/>
  <c r="E13" i="9"/>
  <c r="E20" i="9" s="1"/>
  <c r="D10" i="9"/>
  <c r="I10" i="9" s="1"/>
  <c r="D11" i="9"/>
  <c r="F11" i="9" s="1"/>
  <c r="F18" i="9" s="1"/>
  <c r="D12" i="9"/>
  <c r="I12" i="9" s="1"/>
  <c r="D9" i="9"/>
  <c r="E9" i="9" s="1"/>
  <c r="E16" i="9" s="1"/>
  <c r="I20" i="9" l="1"/>
  <c r="F12" i="9"/>
  <c r="F19" i="9" s="1"/>
  <c r="J10" i="9"/>
  <c r="K10" i="9" s="1"/>
  <c r="J50" i="8"/>
  <c r="K74" i="8"/>
  <c r="K71" i="8"/>
  <c r="K64" i="8"/>
  <c r="K72" i="8"/>
  <c r="K70" i="8"/>
  <c r="K65" i="8"/>
  <c r="K73" i="8"/>
  <c r="K66" i="8"/>
  <c r="K67" i="8"/>
  <c r="K68" i="8"/>
  <c r="K63" i="8"/>
  <c r="K69" i="8"/>
  <c r="G16" i="9"/>
  <c r="H16" i="9" s="1"/>
  <c r="I16" i="9" s="1"/>
  <c r="I9" i="9"/>
  <c r="K9" i="9" s="1"/>
  <c r="F10" i="9"/>
  <c r="F17" i="9" s="1"/>
  <c r="J9" i="9"/>
  <c r="J52" i="8"/>
  <c r="J57" i="8"/>
  <c r="J49" i="8"/>
  <c r="E12" i="9"/>
  <c r="E19" i="9" s="1"/>
  <c r="I11" i="9"/>
  <c r="K11" i="9" s="1"/>
  <c r="J12" i="9"/>
  <c r="K12" i="9" s="1"/>
  <c r="E11" i="9"/>
  <c r="E18" i="9" s="1"/>
  <c r="G18" i="9" s="1"/>
  <c r="H18" i="9" s="1"/>
  <c r="I18" i="9" s="1"/>
  <c r="J59" i="8"/>
  <c r="J56" i="8"/>
  <c r="F9" i="9"/>
  <c r="F16" i="9" s="1"/>
  <c r="E10" i="9"/>
  <c r="E17" i="9" s="1"/>
  <c r="G17" i="9" s="1"/>
  <c r="H17" i="9" s="1"/>
  <c r="I17" i="9" s="1"/>
  <c r="J54" i="8"/>
  <c r="J51" i="8"/>
  <c r="G19" i="9" l="1"/>
  <c r="H19" i="9" s="1"/>
  <c r="I19" i="9" s="1"/>
</calcChain>
</file>

<file path=xl/sharedStrings.xml><?xml version="1.0" encoding="utf-8"?>
<sst xmlns="http://schemas.openxmlformats.org/spreadsheetml/2006/main" count="828" uniqueCount="451">
  <si>
    <t>BATU MULIA</t>
  </si>
  <si>
    <t>BATU AKIK</t>
  </si>
  <si>
    <t>BATU SINTETIS</t>
  </si>
  <si>
    <t>DIAMOND / BERLIAN</t>
  </si>
  <si>
    <t>RUBY</t>
  </si>
  <si>
    <t>ALEXANDRITE</t>
  </si>
  <si>
    <t>CHRYSOBERRYL</t>
  </si>
  <si>
    <t>SPINEL</t>
  </si>
  <si>
    <t>TOPAZ</t>
  </si>
  <si>
    <t>EMERALD</t>
  </si>
  <si>
    <t>AQUAMARINE</t>
  </si>
  <si>
    <t>GARNET</t>
  </si>
  <si>
    <t>AMETHYST / KECUBUNG</t>
  </si>
  <si>
    <t>SUNGAI DAREH</t>
  </si>
  <si>
    <t>SOLAR</t>
  </si>
  <si>
    <t>RAFLESIA</t>
  </si>
  <si>
    <t>OPAL / KALIMAYA</t>
  </si>
  <si>
    <t>BLACK OPAL</t>
  </si>
  <si>
    <t>SARANG TAWON</t>
  </si>
  <si>
    <t>SULAIMAN</t>
  </si>
  <si>
    <t>BACAN</t>
  </si>
  <si>
    <t>TANZANITE</t>
  </si>
  <si>
    <t>CAT EYE</t>
  </si>
  <si>
    <t>ZAMRUD</t>
  </si>
  <si>
    <t>GIOK</t>
  </si>
  <si>
    <t>LAVENDER</t>
  </si>
  <si>
    <t>ROSE QUARTZ</t>
  </si>
  <si>
    <t>PERIDOT</t>
  </si>
  <si>
    <t>RUBILLITE</t>
  </si>
  <si>
    <t>CITRINE</t>
  </si>
  <si>
    <t>PIRUS</t>
  </si>
  <si>
    <t>ZIRCON</t>
  </si>
  <si>
    <t>BLUE SAPHIRE</t>
  </si>
  <si>
    <t>RED SAPHIRE</t>
  </si>
  <si>
    <t>YELLOW SAPHIRE</t>
  </si>
  <si>
    <t>BLACK SAPHIRE</t>
  </si>
  <si>
    <t>WIDURI BULAN</t>
  </si>
  <si>
    <t>TIGER EYE</t>
  </si>
  <si>
    <t>RED OPAL</t>
  </si>
  <si>
    <t>GARUT</t>
  </si>
  <si>
    <t>AKIK GAMBAR</t>
  </si>
  <si>
    <t>GIOK / JADE</t>
  </si>
  <si>
    <t>AMETRINE</t>
  </si>
  <si>
    <t>CHRYSOPRASE</t>
  </si>
  <si>
    <t>LEMON QUARTZ</t>
  </si>
  <si>
    <t>PANCAWARNA</t>
  </si>
  <si>
    <t>HESSONITE</t>
  </si>
  <si>
    <t>OBSIDIAN</t>
  </si>
  <si>
    <t>AGALE</t>
  </si>
  <si>
    <t>SMOKY QUARTZ</t>
  </si>
  <si>
    <t>SUNSIONE</t>
  </si>
  <si>
    <t>WULU MACAN</t>
  </si>
  <si>
    <t>SERAT EMAS</t>
  </si>
  <si>
    <t>SERAT CENDANA</t>
  </si>
  <si>
    <t>SERAT KAYU</t>
  </si>
  <si>
    <t>SEMAR MESEM</t>
  </si>
  <si>
    <t>SINTETIS ZAMRUD</t>
  </si>
  <si>
    <t>SINTETIS RUBY</t>
  </si>
  <si>
    <t>SINTETIS BLUE SAPHIRE</t>
  </si>
  <si>
    <t>SINTETIS TOPAZ</t>
  </si>
  <si>
    <t>SINTETIS BLACK SAPHIRE</t>
  </si>
  <si>
    <t>SINTETIS YELLOW SAPHIRE</t>
  </si>
  <si>
    <t>SINTETIS ZIRCON</t>
  </si>
  <si>
    <t>SINTETIS RED SAPHIRE</t>
  </si>
  <si>
    <t>LUMUT</t>
  </si>
  <si>
    <t>ANDALUSITE</t>
  </si>
  <si>
    <t>BERYL</t>
  </si>
  <si>
    <t xml:space="preserve">NO </t>
  </si>
  <si>
    <t>TANGGAL TRANSAKSI</t>
  </si>
  <si>
    <t>NAMA BATU</t>
  </si>
  <si>
    <t>WARNA BATU</t>
  </si>
  <si>
    <t>HARGA BATU</t>
  </si>
  <si>
    <t>BERAT BATU</t>
  </si>
  <si>
    <t>1.</t>
  </si>
  <si>
    <t>2.</t>
  </si>
  <si>
    <t>3.</t>
  </si>
  <si>
    <t>4.</t>
  </si>
  <si>
    <t>5.</t>
  </si>
  <si>
    <t>7 JANUARI 2019</t>
  </si>
  <si>
    <t>7.</t>
  </si>
  <si>
    <t>8.</t>
  </si>
  <si>
    <t>9.</t>
  </si>
  <si>
    <t>10.</t>
  </si>
  <si>
    <t>11.</t>
  </si>
  <si>
    <t>12.</t>
  </si>
  <si>
    <t>13.</t>
  </si>
  <si>
    <t>11 JANUARI 2019</t>
  </si>
  <si>
    <t>14 JANUARI 2019</t>
  </si>
  <si>
    <t>16 JANUARI 2019</t>
  </si>
  <si>
    <t>19 JANUARI 2019</t>
  </si>
  <si>
    <t>21 JANUARI 2019</t>
  </si>
  <si>
    <t>23 JANUARI 2019</t>
  </si>
  <si>
    <t>24 JANUARI 2019</t>
  </si>
  <si>
    <t>25 JANUARI 2019</t>
  </si>
  <si>
    <t>28 JANUARI 2019</t>
  </si>
  <si>
    <t>30 JANUARI 2019</t>
  </si>
  <si>
    <t xml:space="preserve">GIOK </t>
  </si>
  <si>
    <t>BLUE TOPAZ</t>
  </si>
  <si>
    <t>WHITE TOPAZ</t>
  </si>
  <si>
    <t>YELLOW TOPAZ</t>
  </si>
  <si>
    <t>BIRU KEUNGUAN</t>
  </si>
  <si>
    <t>HONEY</t>
  </si>
  <si>
    <t>HIJAU</t>
  </si>
  <si>
    <t>KUNING</t>
  </si>
  <si>
    <t>1 CRT</t>
  </si>
  <si>
    <t>2.000.000.,</t>
  </si>
  <si>
    <t>TOSCA</t>
  </si>
  <si>
    <t>MERAH</t>
  </si>
  <si>
    <t>5.000.000.,</t>
  </si>
  <si>
    <t>2,5 CRT</t>
  </si>
  <si>
    <t>1.500.000.,</t>
  </si>
  <si>
    <t>2.500.000.,</t>
  </si>
  <si>
    <t>3 CRT</t>
  </si>
  <si>
    <t>6.000.000.,</t>
  </si>
  <si>
    <t>2,2 CRT</t>
  </si>
  <si>
    <t>1,7 CRT</t>
  </si>
  <si>
    <t>1.700.000.,</t>
  </si>
  <si>
    <t>1,5 CRT</t>
  </si>
  <si>
    <t>1.350.000.,</t>
  </si>
  <si>
    <t>2,1 CRT</t>
  </si>
  <si>
    <t>4.000.000.,</t>
  </si>
  <si>
    <t>3,2 CRT</t>
  </si>
  <si>
    <t>1.200.000.,</t>
  </si>
  <si>
    <t>4 CRT</t>
  </si>
  <si>
    <t>5 CRT</t>
  </si>
  <si>
    <t>7 CRT</t>
  </si>
  <si>
    <t>6,5 CRT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</si>
  <si>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</si>
  <si>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</si>
  <si>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</si>
  <si>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</si>
  <si>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</si>
  <si>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</si>
  <si>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</si>
  <si>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</si>
  <si>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</si>
  <si>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</si>
  <si>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</si>
  <si>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26.</t>
  </si>
  <si>
    <t>25.</t>
  </si>
  <si>
    <t>1 FEBUARI 2019</t>
  </si>
  <si>
    <t>5 FEBUARI 2019</t>
  </si>
  <si>
    <t>8 FEBUARI 2019</t>
  </si>
  <si>
    <t>13 FEBUARI 2019</t>
  </si>
  <si>
    <t>15 FEBUARI 2019</t>
  </si>
  <si>
    <t>19 FEBUARI 2019</t>
  </si>
  <si>
    <t>21 FEBUARI 2019</t>
  </si>
  <si>
    <t>22 FEBUARI 2019</t>
  </si>
  <si>
    <t>23 FEBUARI 2019</t>
  </si>
  <si>
    <t>25 FEBUARI 2019</t>
  </si>
  <si>
    <t>27 FEBUARI 2019</t>
  </si>
  <si>
    <t xml:space="preserve">BIRU </t>
  </si>
  <si>
    <t>BIRU</t>
  </si>
  <si>
    <t>PUTIH</t>
  </si>
  <si>
    <t>HITAM</t>
  </si>
  <si>
    <t>ORANGE</t>
  </si>
  <si>
    <t>SERAPHINITE</t>
  </si>
  <si>
    <t>HIJAU CORAK</t>
  </si>
  <si>
    <t>COKLAT</t>
  </si>
  <si>
    <t xml:space="preserve">HIJAU </t>
  </si>
  <si>
    <t>27.</t>
  </si>
  <si>
    <t>28.</t>
  </si>
  <si>
    <t>29.</t>
  </si>
  <si>
    <t>1 MARET 2019</t>
  </si>
  <si>
    <t>3 MARET 2019</t>
  </si>
  <si>
    <t>10 MARET 2019</t>
  </si>
  <si>
    <t>1.750.000.,</t>
  </si>
  <si>
    <t>350.000.,</t>
  </si>
  <si>
    <t>2,21 CRT</t>
  </si>
  <si>
    <t>4,2 CRT</t>
  </si>
  <si>
    <t>1,31 CRT</t>
  </si>
  <si>
    <t>1.000.000.,</t>
  </si>
  <si>
    <t>2.1 CRT</t>
  </si>
  <si>
    <t>380.000.,</t>
  </si>
  <si>
    <t>550.000.,</t>
  </si>
  <si>
    <t>300.000.,</t>
  </si>
  <si>
    <t>750.000.,</t>
  </si>
  <si>
    <t>3,1 CRT</t>
  </si>
  <si>
    <t>2 CRT</t>
  </si>
  <si>
    <t>3,61 CRT</t>
  </si>
  <si>
    <t>1.600.000.,</t>
  </si>
  <si>
    <t>3.000.000.,</t>
  </si>
  <si>
    <t xml:space="preserve">1. </t>
  </si>
  <si>
    <t>5 JANUARI 2018</t>
  </si>
  <si>
    <t xml:space="preserve"> BLUE SAPHIRE</t>
  </si>
  <si>
    <t>Rp. 3.000.000</t>
  </si>
  <si>
    <t xml:space="preserve">1,25 crt </t>
  </si>
  <si>
    <t xml:space="preserve">2. </t>
  </si>
  <si>
    <t>6 JANUARI 2018</t>
  </si>
  <si>
    <t xml:space="preserve">DIAMOND/BERLIAN </t>
  </si>
  <si>
    <t xml:space="preserve">PUTIH BENING </t>
  </si>
  <si>
    <t>Rp. 7.000.000,</t>
  </si>
  <si>
    <t>2 crt</t>
  </si>
  <si>
    <t>8 JANUARI 2018</t>
  </si>
  <si>
    <t>KALIMAYA</t>
  </si>
  <si>
    <t>PERPADUAN PUTIH DAN HIJAU</t>
  </si>
  <si>
    <t>Rp. 1.500.000,</t>
  </si>
  <si>
    <t>2,5 crt</t>
  </si>
  <si>
    <t xml:space="preserve">4. </t>
  </si>
  <si>
    <t>9 JANUARI 2018</t>
  </si>
  <si>
    <t>Rp. 6.000.000,</t>
  </si>
  <si>
    <t>3,75 crt</t>
  </si>
  <si>
    <t xml:space="preserve">5. </t>
  </si>
  <si>
    <t>17 JANUARI 2018</t>
  </si>
  <si>
    <t>Rp. 410.000,</t>
  </si>
  <si>
    <t>5 crt</t>
  </si>
  <si>
    <t xml:space="preserve">6. </t>
  </si>
  <si>
    <t>20 JANUARI 2018</t>
  </si>
  <si>
    <t xml:space="preserve">SOLAR </t>
  </si>
  <si>
    <t>Rp. 565.000,</t>
  </si>
  <si>
    <t>5,5 crt</t>
  </si>
  <si>
    <t xml:space="preserve">7. </t>
  </si>
  <si>
    <t>23 JANUARI 2018</t>
  </si>
  <si>
    <t>Rp. 2.000.000,</t>
  </si>
  <si>
    <t>3,18 crt</t>
  </si>
  <si>
    <t xml:space="preserve">8. </t>
  </si>
  <si>
    <t>27 JANUARI 2018</t>
  </si>
  <si>
    <t xml:space="preserve">BACAN </t>
  </si>
  <si>
    <t>Rp. 5.000.000,</t>
  </si>
  <si>
    <t>4,.52 crt</t>
  </si>
  <si>
    <t xml:space="preserve">9. </t>
  </si>
  <si>
    <t xml:space="preserve">28 JANUARI 2018 </t>
  </si>
  <si>
    <t xml:space="preserve">GARNET </t>
  </si>
  <si>
    <t xml:space="preserve">MERAH </t>
  </si>
  <si>
    <t>Rp. 3.750.000,</t>
  </si>
  <si>
    <t>4,18 crt</t>
  </si>
  <si>
    <t>31 JANUARI 2018</t>
  </si>
  <si>
    <t xml:space="preserve">ZIRCON </t>
  </si>
  <si>
    <t xml:space="preserve">PUTIH </t>
  </si>
  <si>
    <t>Rp. 2.350.000,</t>
  </si>
  <si>
    <t>1,75 crt</t>
  </si>
  <si>
    <t xml:space="preserve">11. </t>
  </si>
  <si>
    <t>4 FEBUARI 2018</t>
  </si>
  <si>
    <t xml:space="preserve">WIDURI BULAN </t>
  </si>
  <si>
    <t>PUTIH SUSU</t>
  </si>
  <si>
    <t>Rp. 1.615.000,</t>
  </si>
  <si>
    <t>2,34 crt</t>
  </si>
  <si>
    <t xml:space="preserve">12. </t>
  </si>
  <si>
    <t>5 FEBUARI 2018</t>
  </si>
  <si>
    <t>2,15 crt</t>
  </si>
  <si>
    <t>8 FEBUARI 2018</t>
  </si>
  <si>
    <t xml:space="preserve">KUNING KECOKLATAN </t>
  </si>
  <si>
    <t>Rp. 710.000,</t>
  </si>
  <si>
    <t>3,56 crt</t>
  </si>
  <si>
    <t xml:space="preserve">14. </t>
  </si>
  <si>
    <t xml:space="preserve">12 FEBUARI 2018 </t>
  </si>
  <si>
    <t>ORANG KECOKLATAN</t>
  </si>
  <si>
    <t>Rp. 356.000,</t>
  </si>
  <si>
    <t>3,15 crt</t>
  </si>
  <si>
    <t>13 FEBUARI 2018</t>
  </si>
  <si>
    <t>Rp. 4.650.000,</t>
  </si>
  <si>
    <t>2,50 crt</t>
  </si>
  <si>
    <t xml:space="preserve">16. </t>
  </si>
  <si>
    <t>17 FEBUARI 2018</t>
  </si>
  <si>
    <t xml:space="preserve">HIJAU KEHITAMAN </t>
  </si>
  <si>
    <t>Rp. 580.000,</t>
  </si>
  <si>
    <t>3,65 crt</t>
  </si>
  <si>
    <t xml:space="preserve">17. </t>
  </si>
  <si>
    <t>18 FEBUARI 2018</t>
  </si>
  <si>
    <t xml:space="preserve">GARUT </t>
  </si>
  <si>
    <t>Rp. 426.000,</t>
  </si>
  <si>
    <t>2,75 crt</t>
  </si>
  <si>
    <t xml:space="preserve">18. </t>
  </si>
  <si>
    <t>19 FEBUARI 2018</t>
  </si>
  <si>
    <t xml:space="preserve">SINTETIS ZAMRUD </t>
  </si>
  <si>
    <t>Rp. 500.000,</t>
  </si>
  <si>
    <t xml:space="preserve">19. </t>
  </si>
  <si>
    <t>23 FEBUARI 2018</t>
  </si>
  <si>
    <t xml:space="preserve">BIRU KEUNGUAN </t>
  </si>
  <si>
    <t>Rp. 10.000.000,</t>
  </si>
  <si>
    <t>13,09 crt</t>
  </si>
  <si>
    <t xml:space="preserve">20. </t>
  </si>
  <si>
    <t>24 FEBUARI 2018</t>
  </si>
  <si>
    <t>10,02 crt</t>
  </si>
  <si>
    <t xml:space="preserve">21. </t>
  </si>
  <si>
    <t>26 FEBUARI 2018</t>
  </si>
  <si>
    <t>Rp. 400.000,</t>
  </si>
  <si>
    <t>3,25 crt</t>
  </si>
  <si>
    <t xml:space="preserve">22. </t>
  </si>
  <si>
    <t>27 FEBUARI 2018</t>
  </si>
  <si>
    <t>AMETHYST/KECUBUNG</t>
  </si>
  <si>
    <t>UNGU</t>
  </si>
  <si>
    <t>Rp. 3.000.000,</t>
  </si>
  <si>
    <t>20,15 crt</t>
  </si>
  <si>
    <t>28 FEBUARI 2018</t>
  </si>
  <si>
    <t>Rp. 600.000,</t>
  </si>
  <si>
    <t>1 MARET 2018</t>
  </si>
  <si>
    <t xml:space="preserve">PINK SPINEL </t>
  </si>
  <si>
    <t xml:space="preserve">PINK </t>
  </si>
  <si>
    <t>1,45 crt</t>
  </si>
  <si>
    <t>3 MARET 2018</t>
  </si>
  <si>
    <t xml:space="preserve">RED SPINEL </t>
  </si>
  <si>
    <t>Rp. 20.000.000,</t>
  </si>
  <si>
    <t>1,37 crt</t>
  </si>
  <si>
    <t xml:space="preserve">26. </t>
  </si>
  <si>
    <t>4 MARET 2018</t>
  </si>
  <si>
    <t>Rp. 5.650.000,</t>
  </si>
  <si>
    <t>5 MARET 2018</t>
  </si>
  <si>
    <t xml:space="preserve">WHITE TOPAZ </t>
  </si>
  <si>
    <t xml:space="preserve">28. </t>
  </si>
  <si>
    <t>7 MARET 2018</t>
  </si>
  <si>
    <t>AQUAMARINE SANTAMARIA</t>
  </si>
  <si>
    <t>Rp. 5.550.000,</t>
  </si>
  <si>
    <t>1,50 crt</t>
  </si>
  <si>
    <t>10 MARET 2018</t>
  </si>
  <si>
    <t xml:space="preserve">SUNGAI DAREH </t>
  </si>
  <si>
    <t>15 crt</t>
  </si>
  <si>
    <t xml:space="preserve">30. </t>
  </si>
  <si>
    <t>12 MARET 2018</t>
  </si>
  <si>
    <t xml:space="preserve">YELLOW SAPHIRE </t>
  </si>
  <si>
    <t xml:space="preserve">31. </t>
  </si>
  <si>
    <t>15 MARET 2018</t>
  </si>
  <si>
    <t xml:space="preserve">SERAT EMAS </t>
  </si>
  <si>
    <t xml:space="preserve">Rp. 1.000.000, </t>
  </si>
  <si>
    <t xml:space="preserve">10 crt </t>
  </si>
  <si>
    <t xml:space="preserve">32. </t>
  </si>
  <si>
    <t>17 MARET 2018</t>
  </si>
  <si>
    <t xml:space="preserve">SUPERIOR AGATE </t>
  </si>
  <si>
    <t>Rp. 300.000,</t>
  </si>
  <si>
    <t>11 crt</t>
  </si>
  <si>
    <t xml:space="preserve">33. </t>
  </si>
  <si>
    <t>20 MARET 2018</t>
  </si>
  <si>
    <t>RP. 450.000,</t>
  </si>
  <si>
    <t>10,57 crt</t>
  </si>
  <si>
    <t xml:space="preserve">34. </t>
  </si>
  <si>
    <t xml:space="preserve">23 MARET 2018 </t>
  </si>
  <si>
    <t xml:space="preserve">PANCAWARNA </t>
  </si>
  <si>
    <t>Rp. 545.000,</t>
  </si>
  <si>
    <t>8.30 crt</t>
  </si>
  <si>
    <t>35.</t>
  </si>
  <si>
    <t>26 MARET 2018</t>
  </si>
  <si>
    <t>Rp. 765.000,</t>
  </si>
  <si>
    <t>6,65 crt</t>
  </si>
  <si>
    <t>36.</t>
  </si>
  <si>
    <t>27 MARET 2018</t>
  </si>
  <si>
    <t>Rp. 2.500.000,</t>
  </si>
  <si>
    <t>4,56 crt</t>
  </si>
  <si>
    <t>37.</t>
  </si>
  <si>
    <t>30 MARET 2018</t>
  </si>
  <si>
    <t>Rp. 6.500.000,</t>
  </si>
  <si>
    <t>10,90 crt</t>
  </si>
  <si>
    <t xml:space="preserve">38. </t>
  </si>
  <si>
    <t>31 MARET 2018</t>
  </si>
  <si>
    <t>HESSONITE GARNET</t>
  </si>
  <si>
    <t xml:space="preserve">ORANGE </t>
  </si>
  <si>
    <t>Rp. 900.000,</t>
  </si>
  <si>
    <t>6,34 crt</t>
  </si>
  <si>
    <t xml:space="preserve">39. </t>
  </si>
  <si>
    <t xml:space="preserve">40. </t>
  </si>
  <si>
    <t>Rp. 7.650.000,</t>
  </si>
  <si>
    <t>2,35 crt</t>
  </si>
  <si>
    <t>41.</t>
  </si>
  <si>
    <t>42.</t>
  </si>
  <si>
    <t>1 JANUARI 2020</t>
  </si>
  <si>
    <t>7.34 crt</t>
  </si>
  <si>
    <t>3 JANUARI 2020</t>
  </si>
  <si>
    <t>Rp. 15.000.000,</t>
  </si>
  <si>
    <t>5.56 crt</t>
  </si>
  <si>
    <t>5 JANUARI 2020</t>
  </si>
  <si>
    <t>MERAH BATA</t>
  </si>
  <si>
    <t>Rp. 200.000,</t>
  </si>
  <si>
    <t>7.06 crt</t>
  </si>
  <si>
    <t>6 JANUARI 2020</t>
  </si>
  <si>
    <t>ORANGE KECOKLATAN</t>
  </si>
  <si>
    <t>Rp. 150.000,</t>
  </si>
  <si>
    <t>10 crt</t>
  </si>
  <si>
    <t>7 JANUARI 2020</t>
  </si>
  <si>
    <t xml:space="preserve">BIRU KEHIJAUAN </t>
  </si>
  <si>
    <t>Rp. 150.000.000,</t>
  </si>
  <si>
    <t>7 crt</t>
  </si>
  <si>
    <t>11 JANUARI 2020</t>
  </si>
  <si>
    <t>13 JANUARI 2020</t>
  </si>
  <si>
    <t>15 JANUARI 2020</t>
  </si>
  <si>
    <t>5,65 crt</t>
  </si>
  <si>
    <t>18 JANUARI 2020</t>
  </si>
  <si>
    <t>Rp. 1.000.000,</t>
  </si>
  <si>
    <t>1 crt</t>
  </si>
  <si>
    <t>24 JANUARI 2020</t>
  </si>
  <si>
    <t>3 crt</t>
  </si>
  <si>
    <t>27 JANUARI 2020</t>
  </si>
  <si>
    <t>Rp. 450.000,</t>
  </si>
  <si>
    <t>30 JANUARI 2020</t>
  </si>
  <si>
    <t>31 JANUARI 2020</t>
  </si>
  <si>
    <t>Rp. 300.000</t>
  </si>
  <si>
    <t>2c crt</t>
  </si>
  <si>
    <t>Nama</t>
  </si>
  <si>
    <t>Hafizhan Shidqi</t>
  </si>
  <si>
    <t>Gandhi Wibowo</t>
  </si>
  <si>
    <t>Aldio Mahendra Purwandrarto</t>
  </si>
  <si>
    <t>Benny Putra</t>
  </si>
  <si>
    <t>Vicky Vernando Dasta</t>
  </si>
  <si>
    <t>Jufianto Henri</t>
  </si>
  <si>
    <t>Aan Nuraini</t>
  </si>
  <si>
    <t>Abdur Rahman</t>
  </si>
  <si>
    <t>Abdurrahman</t>
  </si>
  <si>
    <t>Ade Indra Sukma</t>
  </si>
  <si>
    <t>Ade Irmayani</t>
  </si>
  <si>
    <t>Bakti Yoga Fiyandana</t>
  </si>
  <si>
    <t>User</t>
  </si>
  <si>
    <t>BB</t>
  </si>
  <si>
    <t>W</t>
  </si>
  <si>
    <t>T</t>
  </si>
  <si>
    <t>MSB</t>
  </si>
  <si>
    <t>Toni</t>
  </si>
  <si>
    <t>Alice</t>
  </si>
  <si>
    <t>Soni</t>
  </si>
  <si>
    <t>Nurdin</t>
  </si>
  <si>
    <t>Tina</t>
  </si>
  <si>
    <t>?</t>
  </si>
  <si>
    <t>Rata-rata</t>
  </si>
  <si>
    <t>Badboy-r</t>
  </si>
  <si>
    <t>Titanic-R</t>
  </si>
  <si>
    <t>User A</t>
  </si>
  <si>
    <t>User B</t>
  </si>
  <si>
    <t>(A)</t>
  </si>
  <si>
    <t>(B)</t>
  </si>
  <si>
    <t>A+B</t>
  </si>
  <si>
    <t xml:space="preserve">Tina </t>
  </si>
  <si>
    <t>Badboy-2</t>
  </si>
  <si>
    <t>Titanic-2</t>
  </si>
  <si>
    <t>Pengakaran</t>
  </si>
  <si>
    <t>user a *user b</t>
  </si>
  <si>
    <t>Pembilang</t>
  </si>
  <si>
    <t>Penyebut</t>
  </si>
  <si>
    <t>Pembagian</t>
  </si>
  <si>
    <t>Zamrud</t>
  </si>
  <si>
    <t>Safir</t>
  </si>
  <si>
    <t>Ruby</t>
  </si>
  <si>
    <t>Topaz</t>
  </si>
  <si>
    <t>Emerald</t>
  </si>
  <si>
    <t>Akik</t>
  </si>
  <si>
    <t>Amethyst</t>
  </si>
  <si>
    <t>Opal</t>
  </si>
  <si>
    <t>Citrine</t>
  </si>
  <si>
    <t>Diamond</t>
  </si>
  <si>
    <t>New Data Speciment</t>
  </si>
  <si>
    <t>Zamrud-r</t>
  </si>
  <si>
    <t>Safir-r</t>
  </si>
  <si>
    <t>Ruby-r</t>
  </si>
  <si>
    <t>Emerald-r</t>
  </si>
  <si>
    <t>Amethyst-r</t>
  </si>
  <si>
    <t>Opal-r</t>
  </si>
  <si>
    <t>Diamond-r</t>
  </si>
  <si>
    <t>User (B)</t>
  </si>
  <si>
    <t>User (A)</t>
  </si>
  <si>
    <t>(Sub Total)</t>
  </si>
  <si>
    <t>Pengujian Untuk Pembilang</t>
  </si>
  <si>
    <t xml:space="preserve">User </t>
  </si>
  <si>
    <t>New Data Specimen * All Data</t>
  </si>
  <si>
    <t>Hasil CBF</t>
  </si>
  <si>
    <t xml:space="preserve">Hasil Pengurutan CBF Dari Terbesar ke Terkecil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</si>
</sst>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.6"/>
      <name val="Segoe U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165" fontId="0" fillId="0" borderId="1" xfId="0" applyNumberFormat="1" applyBorder="1"/>
    <xf numFmtId="165" fontId="0" fillId="2" borderId="1" xfId="0" applyNumberFormat="1" applyFill="1" applyBorder="1"/>
    <xf numFmtId="0" fontId="3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1" xfId="0" applyNumberFormat="1" applyFill="1" applyBorder="1" applyAlignment="1">
      <alignment vertical="center"/>
    </xf>
    <xf numFmtId="165" fontId="0" fillId="3" borderId="1" xfId="0" applyNumberFormat="1" applyFill="1" applyBorder="1" applyAlignment="1">
      <alignment vertical="center"/>
    </xf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 applyAlignment="1">
      <alignment vertical="center"/>
    </xf>
    <xf numFmtId="0" fontId="2" fillId="0" borderId="3" xfId="0" applyFont="1" applyBorder="1"/>
    <xf numFmtId="164" fontId="0" fillId="2" borderId="1" xfId="0" applyNumberFormat="1" applyFill="1" applyBorder="1"/>
    <xf numFmtId="164" fontId="0" fillId="4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147636</xdr:colOff>
      <xdr:row>45</xdr:row>
      <xdr:rowOff>76200</xdr:rowOff>
    </xdr:from>
    <xdr:ext cx="1738313" cy="2889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434011" y="8648700"/>
              <a:ext cx="1738313" cy="288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d>
                    <m:d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latin typeface="Cambria Math"/>
                            </a:rPr>
                            <m:t>𝒓</m:t>
                          </m:r>
                        </m:e>
                        <m:sub>
                          <m:r>
                            <a:rPr lang="en-US" sz="1100" b="1" i="1">
                              <a:latin typeface="Cambria Math"/>
                            </a:rPr>
                            <m:t>𝒂</m:t>
                          </m:r>
                          <m:r>
                            <a:rPr lang="en-US" sz="1100" b="1" i="1">
                              <a:latin typeface="Cambria Math"/>
                            </a:rPr>
                            <m:t>.</m:t>
                          </m:r>
                          <m:r>
                            <a:rPr lang="en-US" sz="1100" b="1" i="1">
                              <a:latin typeface="Cambria Math"/>
                            </a:rPr>
                            <m:t>𝒑</m:t>
                          </m:r>
                        </m:sub>
                      </m:sSub>
                      <m:r>
                        <a:rPr lang="en-US" sz="1100" b="1" i="1">
                          <a:latin typeface="Cambria Math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sSub>
                            <m:sSubPr>
                              <m:ctrlPr>
                                <a:rPr lang="en-US" sz="1100" b="1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100" b="1" i="1">
                                  <a:latin typeface="Cambria Math"/>
                                </a:rPr>
                                <m:t>𝒓</m:t>
                              </m:r>
                            </m:e>
                            <m:sub>
                              <m:r>
                                <a:rPr lang="en-US" sz="1100" b="1" i="1">
                                  <a:latin typeface="Cambria Math"/>
                                </a:rPr>
                                <m:t>𝒂</m:t>
                              </m:r>
                            </m:sub>
                          </m:sSub>
                        </m:e>
                      </m:acc>
                    </m:e>
                  </m:d>
                </m:oMath>
              </a14:m>
              <a:r>
                <a:rPr lang="en-US" sz="1100" b="1"/>
                <a:t>*</a:t>
              </a:r>
              <a14:m>
                <m:oMath xmlns:m="http://schemas.openxmlformats.org/officeDocument/2006/math">
                  <m:d>
                    <m:d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𝒓</m:t>
                          </m:r>
                        </m:e>
                        <m:sub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𝒃</m:t>
                          </m:r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.</m:t>
                          </m:r>
                          <m: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𝒑</m:t>
                          </m:r>
                        </m:sub>
                      </m:s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sSub>
                            <m:sSubPr>
                              <m:ctrlPr>
                                <a:rPr lang="en-US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𝒓</m:t>
                              </m:r>
                            </m:e>
                            <m:sub>
                              <m:r>
                                <a:rPr lang="en-US" sz="11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𝒃</m:t>
                              </m:r>
                            </m:sub>
                          </m:sSub>
                        </m:e>
                      </m:acc>
                    </m:e>
                  </m:d>
                </m:oMath>
              </a14:m>
              <a:endParaRPr lang="en-US" b="1">
                <a:effectLst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34011" y="8648700"/>
              <a:ext cx="1738313" cy="2889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/>
                </a:rPr>
                <a:t>(𝒓_(𝒂.𝒑)−(𝒓_𝒂 ) ̅ )</a:t>
              </a:r>
              <a:r>
                <a:rPr lang="en-US" sz="1100" b="1"/>
                <a:t>*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(𝒓_(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𝒃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.𝒑)−(𝒓_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𝒃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 ̅ )</a:t>
              </a:r>
              <a:endParaRPr lang="en-US" b="1"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opLeftCell="A6" workbookViewId="0">
      <selection activeCell="B10" sqref="B10:B15"/>
    </sheetView>
  </sheetViews>
  <sheetFormatPr defaultRowHeight="14.4" x14ac:dyDescent="0.3"/>
  <cols>
    <col min="1" max="1" width="30.5546875" customWidth="1"/>
    <col min="2" max="2" width="36.109375" customWidth="1"/>
    <col min="3" max="3" width="36.44140625" customWidth="1"/>
  </cols>
  <sheetData>
    <row r="1" spans="1:3" ht="15.6" x14ac:dyDescent="0.3">
      <c r="A1" s="2" t="s">
        <v>0</v>
      </c>
      <c r="B1" s="2" t="s">
        <v>1</v>
      </c>
      <c r="C1" s="2" t="s">
        <v>2</v>
      </c>
    </row>
    <row r="2" spans="1:3" ht="15.6" x14ac:dyDescent="0.3">
      <c r="A2" s="3" t="s">
        <v>3</v>
      </c>
      <c r="B2" s="3" t="s">
        <v>13</v>
      </c>
      <c r="C2" s="3" t="s">
        <v>56</v>
      </c>
    </row>
    <row r="3" spans="1:3" ht="15.6" x14ac:dyDescent="0.3">
      <c r="A3" s="3" t="s">
        <v>4</v>
      </c>
      <c r="B3" s="3" t="s">
        <v>14</v>
      </c>
      <c r="C3" s="3" t="s">
        <v>57</v>
      </c>
    </row>
    <row r="4" spans="1:3" ht="15.6" x14ac:dyDescent="0.3">
      <c r="A4" s="3" t="s">
        <v>32</v>
      </c>
      <c r="B4" s="3" t="s">
        <v>15</v>
      </c>
      <c r="C4" s="3" t="s">
        <v>58</v>
      </c>
    </row>
    <row r="5" spans="1:3" ht="15.6" x14ac:dyDescent="0.3">
      <c r="A5" s="3" t="s">
        <v>5</v>
      </c>
      <c r="B5" s="3" t="s">
        <v>16</v>
      </c>
      <c r="C5" s="3" t="s">
        <v>60</v>
      </c>
    </row>
    <row r="6" spans="1:3" ht="15.6" x14ac:dyDescent="0.3">
      <c r="A6" s="3" t="s">
        <v>6</v>
      </c>
      <c r="B6" s="3" t="s">
        <v>17</v>
      </c>
      <c r="C6" s="3" t="s">
        <v>61</v>
      </c>
    </row>
    <row r="7" spans="1:3" ht="15.6" x14ac:dyDescent="0.3">
      <c r="A7" s="3" t="s">
        <v>7</v>
      </c>
      <c r="B7" s="3" t="s">
        <v>18</v>
      </c>
      <c r="C7" s="3" t="s">
        <v>62</v>
      </c>
    </row>
    <row r="8" spans="1:3" ht="15.6" x14ac:dyDescent="0.3">
      <c r="A8" s="3" t="s">
        <v>8</v>
      </c>
      <c r="B8" s="3" t="s">
        <v>19</v>
      </c>
      <c r="C8" s="3" t="s">
        <v>59</v>
      </c>
    </row>
    <row r="9" spans="1:3" ht="15.6" x14ac:dyDescent="0.3">
      <c r="A9" s="3" t="s">
        <v>9</v>
      </c>
      <c r="B9" s="3" t="s">
        <v>20</v>
      </c>
      <c r="C9" s="3" t="s">
        <v>63</v>
      </c>
    </row>
    <row r="10" spans="1:3" ht="15.6" x14ac:dyDescent="0.3">
      <c r="A10" s="3" t="s">
        <v>10</v>
      </c>
      <c r="B10" s="3" t="s">
        <v>41</v>
      </c>
      <c r="C10" s="3"/>
    </row>
    <row r="11" spans="1:3" ht="15.6" x14ac:dyDescent="0.3">
      <c r="A11" s="3" t="s">
        <v>11</v>
      </c>
      <c r="B11" s="3" t="s">
        <v>25</v>
      </c>
      <c r="C11" s="3"/>
    </row>
    <row r="12" spans="1:3" ht="15.6" x14ac:dyDescent="0.3">
      <c r="A12" s="3" t="s">
        <v>12</v>
      </c>
      <c r="B12" s="3" t="s">
        <v>26</v>
      </c>
      <c r="C12" s="3"/>
    </row>
    <row r="13" spans="1:3" ht="15.6" x14ac:dyDescent="0.3">
      <c r="A13" s="3" t="s">
        <v>21</v>
      </c>
      <c r="B13" s="3" t="s">
        <v>30</v>
      </c>
      <c r="C13" s="3"/>
    </row>
    <row r="14" spans="1:3" ht="15.6" x14ac:dyDescent="0.3">
      <c r="A14" s="3" t="s">
        <v>22</v>
      </c>
      <c r="B14" s="3" t="s">
        <v>36</v>
      </c>
      <c r="C14" s="3"/>
    </row>
    <row r="15" spans="1:3" ht="15.6" x14ac:dyDescent="0.3">
      <c r="A15" s="3" t="s">
        <v>23</v>
      </c>
      <c r="B15" s="3" t="s">
        <v>37</v>
      </c>
      <c r="C15" s="3"/>
    </row>
    <row r="16" spans="1:3" ht="15.6" x14ac:dyDescent="0.3">
      <c r="A16" s="3" t="s">
        <v>97</v>
      </c>
      <c r="B16" s="3" t="s">
        <v>38</v>
      </c>
      <c r="C16" s="3"/>
    </row>
    <row r="17" spans="1:3" ht="15.6" x14ac:dyDescent="0.3">
      <c r="A17" s="3" t="s">
        <v>27</v>
      </c>
      <c r="B17" s="3" t="s">
        <v>39</v>
      </c>
      <c r="C17" s="3"/>
    </row>
    <row r="18" spans="1:3" ht="15.6" x14ac:dyDescent="0.3">
      <c r="A18" s="3" t="s">
        <v>7</v>
      </c>
      <c r="B18" s="3" t="s">
        <v>40</v>
      </c>
      <c r="C18" s="3"/>
    </row>
    <row r="19" spans="1:3" ht="15.6" x14ac:dyDescent="0.3">
      <c r="A19" s="3" t="s">
        <v>28</v>
      </c>
      <c r="B19" s="3" t="s">
        <v>45</v>
      </c>
      <c r="C19" s="3"/>
    </row>
    <row r="20" spans="1:3" ht="15.6" x14ac:dyDescent="0.3">
      <c r="A20" s="3" t="s">
        <v>29</v>
      </c>
      <c r="B20" s="3" t="s">
        <v>48</v>
      </c>
      <c r="C20" s="3"/>
    </row>
    <row r="21" spans="1:3" ht="15.6" x14ac:dyDescent="0.3">
      <c r="A21" s="3" t="s">
        <v>21</v>
      </c>
      <c r="B21" s="3" t="s">
        <v>50</v>
      </c>
      <c r="C21" s="3"/>
    </row>
    <row r="22" spans="1:3" ht="15.6" x14ac:dyDescent="0.3">
      <c r="A22" s="3" t="s">
        <v>31</v>
      </c>
      <c r="B22" s="3" t="s">
        <v>51</v>
      </c>
      <c r="C22" s="3"/>
    </row>
    <row r="23" spans="1:3" ht="15.6" x14ac:dyDescent="0.3">
      <c r="A23" s="3" t="s">
        <v>33</v>
      </c>
      <c r="B23" s="3" t="s">
        <v>52</v>
      </c>
      <c r="C23" s="3"/>
    </row>
    <row r="24" spans="1:3" ht="15.6" x14ac:dyDescent="0.3">
      <c r="A24" s="3" t="s">
        <v>34</v>
      </c>
      <c r="B24" s="3" t="s">
        <v>53</v>
      </c>
      <c r="C24" s="3"/>
    </row>
    <row r="25" spans="1:3" ht="15.6" x14ac:dyDescent="0.3">
      <c r="A25" s="3" t="s">
        <v>35</v>
      </c>
      <c r="B25" s="3" t="s">
        <v>54</v>
      </c>
      <c r="C25" s="3"/>
    </row>
    <row r="26" spans="1:3" ht="15.6" x14ac:dyDescent="0.3">
      <c r="A26" s="3" t="s">
        <v>42</v>
      </c>
      <c r="B26" s="3" t="s">
        <v>55</v>
      </c>
      <c r="C26" s="3"/>
    </row>
    <row r="27" spans="1:3" ht="15.6" x14ac:dyDescent="0.3">
      <c r="A27" s="3" t="s">
        <v>43</v>
      </c>
      <c r="B27" s="3" t="s">
        <v>55</v>
      </c>
      <c r="C27" s="3"/>
    </row>
    <row r="28" spans="1:3" ht="15.6" x14ac:dyDescent="0.3">
      <c r="A28" s="3" t="s">
        <v>44</v>
      </c>
      <c r="B28" s="3" t="s">
        <v>64</v>
      </c>
      <c r="C28" s="3"/>
    </row>
    <row r="29" spans="1:3" ht="15.6" x14ac:dyDescent="0.3">
      <c r="A29" s="3" t="s">
        <v>46</v>
      </c>
      <c r="B29" s="3"/>
      <c r="C29" s="3"/>
    </row>
    <row r="30" spans="1:3" ht="15.6" x14ac:dyDescent="0.3">
      <c r="A30" s="3" t="s">
        <v>156</v>
      </c>
      <c r="B30" s="3"/>
      <c r="C30" s="3"/>
    </row>
    <row r="31" spans="1:3" ht="15.6" x14ac:dyDescent="0.3">
      <c r="A31" s="3" t="s">
        <v>47</v>
      </c>
      <c r="B31" s="3"/>
      <c r="C31" s="3"/>
    </row>
    <row r="32" spans="1:3" ht="15.6" x14ac:dyDescent="0.3">
      <c r="A32" s="3" t="s">
        <v>49</v>
      </c>
      <c r="B32" s="3"/>
      <c r="C32" s="3"/>
    </row>
    <row r="33" spans="1:3" ht="15.6" x14ac:dyDescent="0.3">
      <c r="A33" s="3" t="s">
        <v>65</v>
      </c>
      <c r="B33" s="3"/>
      <c r="C33" s="3"/>
    </row>
    <row r="34" spans="1:3" ht="15.6" x14ac:dyDescent="0.3">
      <c r="A34" s="3" t="s">
        <v>66</v>
      </c>
      <c r="B34" s="3"/>
      <c r="C34" s="3"/>
    </row>
    <row r="35" spans="1:3" ht="15.6" x14ac:dyDescent="0.3">
      <c r="A35" s="4" t="s">
        <v>98</v>
      </c>
      <c r="B35" s="3"/>
      <c r="C35" s="3"/>
    </row>
    <row r="36" spans="1:3" ht="15.6" x14ac:dyDescent="0.3">
      <c r="A36" s="4" t="s">
        <v>99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opLeftCell="A28" workbookViewId="0">
      <selection activeCell="J12" sqref="J12"/>
    </sheetView>
  </sheetViews>
  <sheetFormatPr defaultRowHeight="14.4" x14ac:dyDescent="0.3"/>
  <cols>
    <col min="2" max="2" width="37.33203125" customWidth="1"/>
    <col min="3" max="3" width="29.109375" customWidth="1"/>
    <col min="4" max="4" width="28.33203125" customWidth="1"/>
    <col min="5" max="5" width="24.5546875" customWidth="1"/>
    <col min="6" max="6" width="18.109375" customWidth="1"/>
  </cols>
  <sheetData>
    <row r="1" spans="1:6" ht="15.6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</row>
    <row r="2" spans="1:6" x14ac:dyDescent="0.3">
      <c r="A2" s="5" t="s">
        <v>182</v>
      </c>
      <c r="B2" t="s">
        <v>183</v>
      </c>
      <c r="C2" t="s">
        <v>184</v>
      </c>
      <c r="D2" t="s">
        <v>152</v>
      </c>
      <c r="E2" t="s">
        <v>185</v>
      </c>
      <c r="F2" t="s">
        <v>186</v>
      </c>
    </row>
    <row r="3" spans="1:6" x14ac:dyDescent="0.3">
      <c r="A3" t="s">
        <v>187</v>
      </c>
      <c r="B3" t="s">
        <v>188</v>
      </c>
      <c r="C3" t="s">
        <v>189</v>
      </c>
      <c r="D3" t="s">
        <v>190</v>
      </c>
      <c r="E3" t="s">
        <v>191</v>
      </c>
      <c r="F3" t="s">
        <v>192</v>
      </c>
    </row>
    <row r="4" spans="1:6" x14ac:dyDescent="0.3">
      <c r="A4" t="s">
        <v>75</v>
      </c>
      <c r="B4" t="s">
        <v>193</v>
      </c>
      <c r="C4" t="s">
        <v>194</v>
      </c>
      <c r="D4" t="s">
        <v>195</v>
      </c>
      <c r="E4" t="s">
        <v>196</v>
      </c>
      <c r="F4" t="s">
        <v>197</v>
      </c>
    </row>
    <row r="5" spans="1:6" x14ac:dyDescent="0.3">
      <c r="A5" t="s">
        <v>198</v>
      </c>
      <c r="B5" t="s">
        <v>199</v>
      </c>
      <c r="C5" t="s">
        <v>4</v>
      </c>
      <c r="D5" t="s">
        <v>107</v>
      </c>
      <c r="E5" t="s">
        <v>200</v>
      </c>
      <c r="F5" t="s">
        <v>201</v>
      </c>
    </row>
    <row r="6" spans="1:6" x14ac:dyDescent="0.3">
      <c r="A6" t="s">
        <v>202</v>
      </c>
      <c r="B6" t="s">
        <v>203</v>
      </c>
      <c r="C6" t="s">
        <v>30</v>
      </c>
      <c r="D6" t="s">
        <v>106</v>
      </c>
      <c r="E6" t="s">
        <v>204</v>
      </c>
      <c r="F6" t="s">
        <v>205</v>
      </c>
    </row>
    <row r="7" spans="1:6" x14ac:dyDescent="0.3">
      <c r="A7" t="s">
        <v>206</v>
      </c>
      <c r="B7" t="s">
        <v>207</v>
      </c>
      <c r="C7" t="s">
        <v>208</v>
      </c>
      <c r="D7" t="s">
        <v>158</v>
      </c>
      <c r="E7" t="s">
        <v>209</v>
      </c>
      <c r="F7" t="s">
        <v>210</v>
      </c>
    </row>
    <row r="8" spans="1:6" x14ac:dyDescent="0.3">
      <c r="A8" t="s">
        <v>211</v>
      </c>
      <c r="B8" t="s">
        <v>212</v>
      </c>
      <c r="C8" t="s">
        <v>38</v>
      </c>
      <c r="D8" t="s">
        <v>107</v>
      </c>
      <c r="E8" t="s">
        <v>213</v>
      </c>
      <c r="F8" t="s">
        <v>214</v>
      </c>
    </row>
    <row r="9" spans="1:6" x14ac:dyDescent="0.3">
      <c r="A9" t="s">
        <v>215</v>
      </c>
      <c r="B9" t="s">
        <v>216</v>
      </c>
      <c r="C9" t="s">
        <v>217</v>
      </c>
      <c r="D9" t="s">
        <v>102</v>
      </c>
      <c r="E9" t="s">
        <v>218</v>
      </c>
      <c r="F9" t="s">
        <v>219</v>
      </c>
    </row>
    <row r="10" spans="1:6" x14ac:dyDescent="0.3">
      <c r="A10" t="s">
        <v>220</v>
      </c>
      <c r="B10" t="s">
        <v>221</v>
      </c>
      <c r="C10" t="s">
        <v>222</v>
      </c>
      <c r="D10" t="s">
        <v>223</v>
      </c>
      <c r="E10" t="s">
        <v>224</v>
      </c>
      <c r="F10" t="s">
        <v>225</v>
      </c>
    </row>
    <row r="11" spans="1:6" x14ac:dyDescent="0.3">
      <c r="A11" t="s">
        <v>82</v>
      </c>
      <c r="B11" t="s">
        <v>226</v>
      </c>
      <c r="C11" t="s">
        <v>227</v>
      </c>
      <c r="D11" t="s">
        <v>228</v>
      </c>
      <c r="E11" t="s">
        <v>229</v>
      </c>
      <c r="F11" t="s">
        <v>230</v>
      </c>
    </row>
    <row r="12" spans="1:6" x14ac:dyDescent="0.3">
      <c r="A12" t="s">
        <v>231</v>
      </c>
      <c r="B12" t="s">
        <v>232</v>
      </c>
      <c r="C12" t="s">
        <v>233</v>
      </c>
      <c r="D12" t="s">
        <v>234</v>
      </c>
      <c r="E12" t="s">
        <v>235</v>
      </c>
      <c r="F12" t="s">
        <v>236</v>
      </c>
    </row>
    <row r="13" spans="1:6" x14ac:dyDescent="0.3">
      <c r="A13" t="s">
        <v>237</v>
      </c>
      <c r="B13" t="s">
        <v>238</v>
      </c>
      <c r="C13" t="s">
        <v>8</v>
      </c>
      <c r="D13" t="s">
        <v>159</v>
      </c>
      <c r="E13" t="s">
        <v>229</v>
      </c>
      <c r="F13" t="s">
        <v>239</v>
      </c>
    </row>
    <row r="14" spans="1:6" x14ac:dyDescent="0.3">
      <c r="A14" t="s">
        <v>85</v>
      </c>
      <c r="B14" t="s">
        <v>240</v>
      </c>
      <c r="C14" t="s">
        <v>37</v>
      </c>
      <c r="D14" t="s">
        <v>241</v>
      </c>
      <c r="E14" t="s">
        <v>242</v>
      </c>
      <c r="F14" t="s">
        <v>243</v>
      </c>
    </row>
    <row r="15" spans="1:6" x14ac:dyDescent="0.3">
      <c r="A15" t="s">
        <v>244</v>
      </c>
      <c r="B15" t="s">
        <v>245</v>
      </c>
      <c r="C15" t="s">
        <v>19</v>
      </c>
      <c r="D15" t="s">
        <v>246</v>
      </c>
      <c r="E15" t="s">
        <v>247</v>
      </c>
      <c r="F15" t="s">
        <v>248</v>
      </c>
    </row>
    <row r="16" spans="1:6" x14ac:dyDescent="0.3">
      <c r="A16" t="s">
        <v>128</v>
      </c>
      <c r="B16" t="s">
        <v>249</v>
      </c>
      <c r="C16" t="s">
        <v>9</v>
      </c>
      <c r="D16" t="s">
        <v>159</v>
      </c>
      <c r="E16" t="s">
        <v>250</v>
      </c>
      <c r="F16" t="s">
        <v>251</v>
      </c>
    </row>
    <row r="17" spans="1:6" x14ac:dyDescent="0.3">
      <c r="A17" t="s">
        <v>252</v>
      </c>
      <c r="B17" t="s">
        <v>253</v>
      </c>
      <c r="C17" t="s">
        <v>17</v>
      </c>
      <c r="D17" t="s">
        <v>254</v>
      </c>
      <c r="E17" t="s">
        <v>255</v>
      </c>
      <c r="F17" t="s">
        <v>256</v>
      </c>
    </row>
    <row r="18" spans="1:6" x14ac:dyDescent="0.3">
      <c r="A18" t="s">
        <v>257</v>
      </c>
      <c r="B18" t="s">
        <v>258</v>
      </c>
      <c r="C18" t="s">
        <v>259</v>
      </c>
      <c r="D18" t="s">
        <v>102</v>
      </c>
      <c r="E18" t="s">
        <v>260</v>
      </c>
      <c r="F18" t="s">
        <v>261</v>
      </c>
    </row>
    <row r="19" spans="1:6" x14ac:dyDescent="0.3">
      <c r="A19" t="s">
        <v>262</v>
      </c>
      <c r="B19" t="s">
        <v>263</v>
      </c>
      <c r="C19" t="s">
        <v>264</v>
      </c>
      <c r="D19" t="s">
        <v>159</v>
      </c>
      <c r="E19" t="s">
        <v>265</v>
      </c>
      <c r="F19" t="s">
        <v>201</v>
      </c>
    </row>
    <row r="20" spans="1:6" x14ac:dyDescent="0.3">
      <c r="A20" t="s">
        <v>266</v>
      </c>
      <c r="B20" t="s">
        <v>267</v>
      </c>
      <c r="C20" t="s">
        <v>21</v>
      </c>
      <c r="D20" t="s">
        <v>268</v>
      </c>
      <c r="E20" t="s">
        <v>269</v>
      </c>
      <c r="F20" t="s">
        <v>270</v>
      </c>
    </row>
    <row r="21" spans="1:6" x14ac:dyDescent="0.3">
      <c r="A21" t="s">
        <v>271</v>
      </c>
      <c r="B21" t="s">
        <v>272</v>
      </c>
      <c r="C21" t="s">
        <v>22</v>
      </c>
      <c r="D21" t="s">
        <v>158</v>
      </c>
      <c r="E21" t="s">
        <v>200</v>
      </c>
      <c r="F21" t="s">
        <v>273</v>
      </c>
    </row>
    <row r="22" spans="1:6" x14ac:dyDescent="0.3">
      <c r="A22" t="s">
        <v>274</v>
      </c>
      <c r="B22" t="s">
        <v>275</v>
      </c>
      <c r="C22" t="s">
        <v>57</v>
      </c>
      <c r="D22" t="s">
        <v>223</v>
      </c>
      <c r="E22" t="s">
        <v>276</v>
      </c>
      <c r="F22" t="s">
        <v>277</v>
      </c>
    </row>
    <row r="23" spans="1:6" x14ac:dyDescent="0.3">
      <c r="A23" t="s">
        <v>278</v>
      </c>
      <c r="B23" t="s">
        <v>279</v>
      </c>
      <c r="C23" t="s">
        <v>280</v>
      </c>
      <c r="D23" t="s">
        <v>281</v>
      </c>
      <c r="E23" t="s">
        <v>282</v>
      </c>
      <c r="F23" t="s">
        <v>283</v>
      </c>
    </row>
    <row r="24" spans="1:6" x14ac:dyDescent="0.3">
      <c r="A24" t="s">
        <v>136</v>
      </c>
      <c r="B24" t="s">
        <v>284</v>
      </c>
      <c r="C24" t="s">
        <v>27</v>
      </c>
      <c r="D24" t="s">
        <v>102</v>
      </c>
      <c r="E24" t="s">
        <v>285</v>
      </c>
      <c r="F24" t="s">
        <v>277</v>
      </c>
    </row>
    <row r="25" spans="1:6" x14ac:dyDescent="0.3">
      <c r="A25" t="s">
        <v>137</v>
      </c>
      <c r="B25" t="s">
        <v>286</v>
      </c>
      <c r="C25" t="s">
        <v>287</v>
      </c>
      <c r="D25" t="s">
        <v>288</v>
      </c>
      <c r="E25" t="s">
        <v>218</v>
      </c>
      <c r="F25" t="s">
        <v>289</v>
      </c>
    </row>
    <row r="26" spans="1:6" x14ac:dyDescent="0.3">
      <c r="A26" t="s">
        <v>139</v>
      </c>
      <c r="B26" t="s">
        <v>290</v>
      </c>
      <c r="C26" t="s">
        <v>291</v>
      </c>
      <c r="D26" t="s">
        <v>107</v>
      </c>
      <c r="E26" t="s">
        <v>292</v>
      </c>
      <c r="F26" t="s">
        <v>293</v>
      </c>
    </row>
    <row r="27" spans="1:6" x14ac:dyDescent="0.3">
      <c r="A27" t="s">
        <v>294</v>
      </c>
      <c r="B27" t="s">
        <v>295</v>
      </c>
      <c r="C27" t="s">
        <v>28</v>
      </c>
      <c r="D27" t="s">
        <v>107</v>
      </c>
      <c r="E27" t="s">
        <v>296</v>
      </c>
      <c r="F27" t="s">
        <v>186</v>
      </c>
    </row>
    <row r="28" spans="1:6" x14ac:dyDescent="0.3">
      <c r="A28" t="s">
        <v>160</v>
      </c>
      <c r="B28" t="s">
        <v>297</v>
      </c>
      <c r="C28" t="s">
        <v>298</v>
      </c>
      <c r="D28" t="s">
        <v>190</v>
      </c>
      <c r="E28" t="s">
        <v>265</v>
      </c>
      <c r="F28" t="s">
        <v>205</v>
      </c>
    </row>
    <row r="29" spans="1:6" x14ac:dyDescent="0.3">
      <c r="A29" t="s">
        <v>299</v>
      </c>
      <c r="B29" t="s">
        <v>300</v>
      </c>
      <c r="C29" t="s">
        <v>301</v>
      </c>
      <c r="D29" t="s">
        <v>152</v>
      </c>
      <c r="E29" t="s">
        <v>302</v>
      </c>
      <c r="F29" t="s">
        <v>303</v>
      </c>
    </row>
    <row r="30" spans="1:6" x14ac:dyDescent="0.3">
      <c r="A30" t="s">
        <v>162</v>
      </c>
      <c r="B30" t="s">
        <v>304</v>
      </c>
      <c r="C30" t="s">
        <v>305</v>
      </c>
      <c r="D30" t="s">
        <v>102</v>
      </c>
      <c r="E30" t="s">
        <v>213</v>
      </c>
      <c r="F30" t="s">
        <v>306</v>
      </c>
    </row>
    <row r="31" spans="1:6" x14ac:dyDescent="0.3">
      <c r="A31" t="s">
        <v>307</v>
      </c>
      <c r="B31" t="s">
        <v>308</v>
      </c>
      <c r="C31" t="s">
        <v>309</v>
      </c>
      <c r="D31" t="s">
        <v>241</v>
      </c>
      <c r="E31" t="s">
        <v>282</v>
      </c>
      <c r="F31" t="s">
        <v>251</v>
      </c>
    </row>
    <row r="32" spans="1:6" x14ac:dyDescent="0.3">
      <c r="A32" t="s">
        <v>310</v>
      </c>
      <c r="B32" t="s">
        <v>311</v>
      </c>
      <c r="C32" t="s">
        <v>312</v>
      </c>
      <c r="D32" t="s">
        <v>241</v>
      </c>
      <c r="E32" t="s">
        <v>313</v>
      </c>
      <c r="F32" t="s">
        <v>314</v>
      </c>
    </row>
    <row r="33" spans="1:6" x14ac:dyDescent="0.3">
      <c r="A33" t="s">
        <v>315</v>
      </c>
      <c r="B33" t="s">
        <v>316</v>
      </c>
      <c r="C33" t="s">
        <v>317</v>
      </c>
      <c r="D33" t="s">
        <v>158</v>
      </c>
      <c r="E33" t="s">
        <v>318</v>
      </c>
      <c r="F33" t="s">
        <v>319</v>
      </c>
    </row>
    <row r="34" spans="1:6" x14ac:dyDescent="0.3">
      <c r="A34" t="s">
        <v>320</v>
      </c>
      <c r="B34" t="s">
        <v>321</v>
      </c>
      <c r="C34" t="s">
        <v>26</v>
      </c>
      <c r="D34" t="s">
        <v>107</v>
      </c>
      <c r="E34" t="s">
        <v>322</v>
      </c>
      <c r="F34" t="s">
        <v>323</v>
      </c>
    </row>
    <row r="35" spans="1:6" x14ac:dyDescent="0.3">
      <c r="A35" t="s">
        <v>324</v>
      </c>
      <c r="B35" t="s">
        <v>325</v>
      </c>
      <c r="C35" t="s">
        <v>326</v>
      </c>
      <c r="D35" t="s">
        <v>152</v>
      </c>
      <c r="E35" t="s">
        <v>327</v>
      </c>
      <c r="F35" t="s">
        <v>328</v>
      </c>
    </row>
    <row r="36" spans="1:6" x14ac:dyDescent="0.3">
      <c r="A36" t="s">
        <v>329</v>
      </c>
      <c r="B36" t="s">
        <v>330</v>
      </c>
      <c r="C36" t="s">
        <v>24</v>
      </c>
      <c r="D36" t="s">
        <v>158</v>
      </c>
      <c r="E36" t="s">
        <v>331</v>
      </c>
      <c r="F36" t="s">
        <v>332</v>
      </c>
    </row>
    <row r="37" spans="1:6" x14ac:dyDescent="0.3">
      <c r="A37" t="s">
        <v>333</v>
      </c>
      <c r="B37" t="s">
        <v>334</v>
      </c>
      <c r="C37" t="s">
        <v>233</v>
      </c>
      <c r="D37" t="s">
        <v>234</v>
      </c>
      <c r="E37" t="s">
        <v>335</v>
      </c>
      <c r="F37" t="s">
        <v>336</v>
      </c>
    </row>
    <row r="38" spans="1:6" x14ac:dyDescent="0.3">
      <c r="A38" t="s">
        <v>337</v>
      </c>
      <c r="B38" t="s">
        <v>338</v>
      </c>
      <c r="C38" t="s">
        <v>43</v>
      </c>
      <c r="D38" t="s">
        <v>159</v>
      </c>
      <c r="E38" t="s">
        <v>339</v>
      </c>
      <c r="F38" t="s">
        <v>340</v>
      </c>
    </row>
    <row r="39" spans="1:6" x14ac:dyDescent="0.3">
      <c r="A39" t="s">
        <v>341</v>
      </c>
      <c r="B39" t="s">
        <v>342</v>
      </c>
      <c r="C39" t="s">
        <v>343</v>
      </c>
      <c r="D39" t="s">
        <v>344</v>
      </c>
      <c r="E39" t="s">
        <v>345</v>
      </c>
      <c r="F39" t="s">
        <v>346</v>
      </c>
    </row>
    <row r="40" spans="1:6" x14ac:dyDescent="0.3">
      <c r="A40" t="s">
        <v>347</v>
      </c>
      <c r="B40" s="13">
        <v>43192</v>
      </c>
      <c r="C40" t="s">
        <v>184</v>
      </c>
      <c r="D40" t="s">
        <v>151</v>
      </c>
      <c r="E40" t="s">
        <v>200</v>
      </c>
      <c r="F40" t="s">
        <v>251</v>
      </c>
    </row>
    <row r="41" spans="1:6" x14ac:dyDescent="0.3">
      <c r="A41" t="s">
        <v>348</v>
      </c>
      <c r="B41" s="14">
        <v>43194</v>
      </c>
      <c r="C41" t="s">
        <v>189</v>
      </c>
      <c r="D41" t="s">
        <v>190</v>
      </c>
      <c r="E41" t="s">
        <v>349</v>
      </c>
      <c r="F41" t="s">
        <v>350</v>
      </c>
    </row>
    <row r="42" spans="1:6" x14ac:dyDescent="0.3">
      <c r="A42" t="s">
        <v>351</v>
      </c>
      <c r="B42" s="14">
        <v>43195</v>
      </c>
      <c r="C42" t="s">
        <v>194</v>
      </c>
      <c r="D42" t="s">
        <v>234</v>
      </c>
      <c r="E42" t="s">
        <v>282</v>
      </c>
      <c r="F42" t="s">
        <v>205</v>
      </c>
    </row>
    <row r="43" spans="1:6" x14ac:dyDescent="0.3">
      <c r="A43" t="s">
        <v>352</v>
      </c>
      <c r="B43" s="14">
        <v>43198</v>
      </c>
      <c r="C43" t="s">
        <v>4</v>
      </c>
      <c r="D43" t="s">
        <v>107</v>
      </c>
      <c r="E43" t="s">
        <v>200</v>
      </c>
      <c r="F43" t="s">
        <v>201</v>
      </c>
    </row>
    <row r="44" spans="1:6" x14ac:dyDescent="0.3">
      <c r="B44" s="14">
        <v>43199</v>
      </c>
      <c r="C44" t="s">
        <v>30</v>
      </c>
      <c r="D44" t="s">
        <v>106</v>
      </c>
      <c r="E44" t="s">
        <v>204</v>
      </c>
      <c r="F44" t="s">
        <v>205</v>
      </c>
    </row>
    <row r="45" spans="1:6" x14ac:dyDescent="0.3">
      <c r="B45" s="14">
        <v>43202</v>
      </c>
      <c r="C45" t="s">
        <v>208</v>
      </c>
      <c r="D45" t="s">
        <v>158</v>
      </c>
      <c r="E45" t="s">
        <v>209</v>
      </c>
      <c r="F45" t="s">
        <v>210</v>
      </c>
    </row>
    <row r="46" spans="1:6" x14ac:dyDescent="0.3">
      <c r="B46" s="14">
        <v>43204</v>
      </c>
      <c r="C46" t="s">
        <v>38</v>
      </c>
      <c r="D46" t="s">
        <v>107</v>
      </c>
      <c r="E46" t="s">
        <v>213</v>
      </c>
      <c r="F46" t="s">
        <v>214</v>
      </c>
    </row>
    <row r="47" spans="1:6" x14ac:dyDescent="0.3">
      <c r="B47" s="14">
        <v>43205</v>
      </c>
      <c r="C47" t="s">
        <v>217</v>
      </c>
      <c r="D47" t="s">
        <v>102</v>
      </c>
      <c r="E47" t="s">
        <v>218</v>
      </c>
      <c r="F47" t="s">
        <v>219</v>
      </c>
    </row>
    <row r="48" spans="1:6" x14ac:dyDescent="0.3">
      <c r="B48" s="14">
        <v>43207</v>
      </c>
      <c r="C48" t="s">
        <v>222</v>
      </c>
      <c r="D48" t="s">
        <v>223</v>
      </c>
      <c r="E48" t="s">
        <v>224</v>
      </c>
      <c r="F48" t="s">
        <v>225</v>
      </c>
    </row>
    <row r="49" spans="2:6" x14ac:dyDescent="0.3">
      <c r="B49" s="14">
        <v>43208</v>
      </c>
      <c r="C49" t="s">
        <v>227</v>
      </c>
      <c r="D49" t="s">
        <v>228</v>
      </c>
      <c r="E49" t="s">
        <v>229</v>
      </c>
      <c r="F49" t="s">
        <v>230</v>
      </c>
    </row>
    <row r="50" spans="2:6" x14ac:dyDescent="0.3">
      <c r="B50" s="14">
        <v>43210</v>
      </c>
      <c r="C50" t="s">
        <v>233</v>
      </c>
      <c r="D50" t="s">
        <v>234</v>
      </c>
      <c r="E50" t="s">
        <v>235</v>
      </c>
      <c r="F50" t="s">
        <v>236</v>
      </c>
    </row>
    <row r="51" spans="2:6" x14ac:dyDescent="0.3">
      <c r="B51" s="14">
        <v>43211</v>
      </c>
      <c r="C51" t="s">
        <v>8</v>
      </c>
      <c r="D51" t="s">
        <v>159</v>
      </c>
      <c r="E51" t="s">
        <v>229</v>
      </c>
      <c r="F51" t="s">
        <v>239</v>
      </c>
    </row>
    <row r="52" spans="2:6" x14ac:dyDescent="0.3">
      <c r="B52" s="14">
        <v>43215</v>
      </c>
      <c r="C52" t="s">
        <v>37</v>
      </c>
      <c r="D52" t="s">
        <v>241</v>
      </c>
      <c r="E52" t="s">
        <v>229</v>
      </c>
      <c r="F52" t="s">
        <v>239</v>
      </c>
    </row>
    <row r="53" spans="2:6" x14ac:dyDescent="0.3">
      <c r="B53" s="14">
        <v>43217</v>
      </c>
      <c r="C53" t="s">
        <v>19</v>
      </c>
      <c r="D53" t="s">
        <v>246</v>
      </c>
      <c r="E53" t="s">
        <v>242</v>
      </c>
      <c r="F53" t="s">
        <v>243</v>
      </c>
    </row>
    <row r="54" spans="2:6" x14ac:dyDescent="0.3">
      <c r="B54" s="14">
        <v>43220</v>
      </c>
      <c r="C54" t="s">
        <v>9</v>
      </c>
      <c r="D54" t="s">
        <v>159</v>
      </c>
      <c r="E54" t="s">
        <v>247</v>
      </c>
      <c r="F54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topLeftCell="A9" workbookViewId="0">
      <selection activeCell="C17" sqref="C17:F24"/>
    </sheetView>
  </sheetViews>
  <sheetFormatPr defaultRowHeight="14.4" x14ac:dyDescent="0.3"/>
  <cols>
    <col min="1" max="1" width="5.5546875" customWidth="1"/>
    <col min="2" max="2" width="27.88671875" customWidth="1"/>
    <col min="3" max="3" width="28.109375" customWidth="1"/>
    <col min="4" max="4" width="27.6640625" customWidth="1"/>
    <col min="5" max="5" width="22.6640625" customWidth="1"/>
    <col min="6" max="6" width="23.33203125" customWidth="1"/>
  </cols>
  <sheetData>
    <row r="1" spans="1:6" ht="15.6" x14ac:dyDescent="0.3">
      <c r="A1" s="7" t="s">
        <v>67</v>
      </c>
      <c r="B1" s="7" t="s">
        <v>68</v>
      </c>
      <c r="C1" s="7" t="s">
        <v>69</v>
      </c>
      <c r="D1" s="7" t="s">
        <v>70</v>
      </c>
      <c r="E1" s="7" t="s">
        <v>71</v>
      </c>
      <c r="F1" s="7" t="s">
        <v>72</v>
      </c>
    </row>
    <row r="2" spans="1:6" ht="15.6" x14ac:dyDescent="0.3">
      <c r="A2" s="8" t="s">
        <v>73</v>
      </c>
      <c r="B2" s="8" t="s">
        <v>78</v>
      </c>
      <c r="C2" s="3" t="s">
        <v>21</v>
      </c>
      <c r="D2" s="8" t="s">
        <v>100</v>
      </c>
      <c r="E2" s="8" t="s">
        <v>108</v>
      </c>
      <c r="F2" s="8" t="s">
        <v>109</v>
      </c>
    </row>
    <row r="3" spans="1:6" ht="15.6" x14ac:dyDescent="0.3">
      <c r="A3" s="8" t="s">
        <v>74</v>
      </c>
      <c r="B3" s="8" t="s">
        <v>86</v>
      </c>
      <c r="C3" s="3" t="s">
        <v>22</v>
      </c>
      <c r="D3" s="8" t="s">
        <v>101</v>
      </c>
      <c r="E3" s="8" t="s">
        <v>110</v>
      </c>
      <c r="F3" s="8" t="s">
        <v>112</v>
      </c>
    </row>
    <row r="4" spans="1:6" ht="15.6" x14ac:dyDescent="0.3">
      <c r="A4" s="8" t="s">
        <v>75</v>
      </c>
      <c r="B4" s="8" t="s">
        <v>87</v>
      </c>
      <c r="C4" s="3" t="s">
        <v>23</v>
      </c>
      <c r="D4" s="8" t="s">
        <v>102</v>
      </c>
      <c r="E4" s="8" t="s">
        <v>113</v>
      </c>
      <c r="F4" s="8" t="s">
        <v>115</v>
      </c>
    </row>
    <row r="5" spans="1:6" ht="15.6" x14ac:dyDescent="0.3">
      <c r="A5" s="8" t="s">
        <v>76</v>
      </c>
      <c r="B5" s="8" t="s">
        <v>88</v>
      </c>
      <c r="C5" s="3" t="s">
        <v>8</v>
      </c>
      <c r="D5" s="8" t="s">
        <v>102</v>
      </c>
      <c r="E5" s="8" t="s">
        <v>111</v>
      </c>
      <c r="F5" s="8" t="s">
        <v>114</v>
      </c>
    </row>
    <row r="6" spans="1:6" ht="15.6" x14ac:dyDescent="0.3">
      <c r="A6" s="8" t="s">
        <v>77</v>
      </c>
      <c r="B6" s="8" t="s">
        <v>89</v>
      </c>
      <c r="C6" s="3" t="s">
        <v>34</v>
      </c>
      <c r="D6" s="8" t="s">
        <v>103</v>
      </c>
      <c r="E6" s="8" t="s">
        <v>105</v>
      </c>
      <c r="F6" s="8" t="s">
        <v>104</v>
      </c>
    </row>
    <row r="7" spans="1:6" ht="15.6" x14ac:dyDescent="0.3">
      <c r="A7" s="8" t="s">
        <v>79</v>
      </c>
      <c r="B7" s="8" t="s">
        <v>90</v>
      </c>
      <c r="C7" s="3" t="s">
        <v>27</v>
      </c>
      <c r="D7" s="8" t="s">
        <v>102</v>
      </c>
      <c r="E7" s="8" t="s">
        <v>116</v>
      </c>
      <c r="F7" s="8" t="s">
        <v>117</v>
      </c>
    </row>
    <row r="8" spans="1:6" ht="15.6" x14ac:dyDescent="0.3">
      <c r="A8" s="8" t="s">
        <v>80</v>
      </c>
      <c r="B8" s="8" t="s">
        <v>91</v>
      </c>
      <c r="C8" s="3" t="s">
        <v>7</v>
      </c>
      <c r="D8" s="8" t="s">
        <v>100</v>
      </c>
      <c r="E8" s="8" t="s">
        <v>118</v>
      </c>
      <c r="F8" s="8" t="s">
        <v>119</v>
      </c>
    </row>
    <row r="9" spans="1:6" ht="15.6" x14ac:dyDescent="0.3">
      <c r="A9" s="8" t="s">
        <v>81</v>
      </c>
      <c r="B9" s="8" t="s">
        <v>92</v>
      </c>
      <c r="C9" s="3" t="s">
        <v>96</v>
      </c>
      <c r="D9" s="8" t="s">
        <v>102</v>
      </c>
      <c r="E9" s="8" t="s">
        <v>120</v>
      </c>
      <c r="F9" s="8" t="s">
        <v>121</v>
      </c>
    </row>
    <row r="10" spans="1:6" ht="15.6" x14ac:dyDescent="0.3">
      <c r="A10" s="8" t="s">
        <v>82</v>
      </c>
      <c r="B10" s="8" t="s">
        <v>93</v>
      </c>
      <c r="C10" s="3" t="s">
        <v>30</v>
      </c>
      <c r="D10" s="8" t="s">
        <v>106</v>
      </c>
      <c r="E10" s="8" t="s">
        <v>122</v>
      </c>
      <c r="F10" s="8" t="s">
        <v>123</v>
      </c>
    </row>
    <row r="11" spans="1:6" ht="15.6" x14ac:dyDescent="0.3">
      <c r="A11" s="8" t="s">
        <v>83</v>
      </c>
      <c r="B11" s="8" t="s">
        <v>94</v>
      </c>
      <c r="C11" s="3" t="s">
        <v>56</v>
      </c>
      <c r="D11" s="8" t="s">
        <v>102</v>
      </c>
      <c r="E11" s="9">
        <v>300000</v>
      </c>
      <c r="F11" s="8" t="s">
        <v>124</v>
      </c>
    </row>
    <row r="12" spans="1:6" ht="15.6" x14ac:dyDescent="0.3">
      <c r="A12" s="8" t="s">
        <v>84</v>
      </c>
      <c r="B12" s="8" t="s">
        <v>95</v>
      </c>
      <c r="C12" s="3" t="s">
        <v>57</v>
      </c>
      <c r="D12" s="8" t="s">
        <v>107</v>
      </c>
      <c r="E12" s="8" t="s">
        <v>167</v>
      </c>
      <c r="F12" s="8" t="s">
        <v>125</v>
      </c>
    </row>
    <row r="13" spans="1:6" ht="15.6" x14ac:dyDescent="0.3">
      <c r="A13" s="8" t="s">
        <v>85</v>
      </c>
      <c r="B13" s="8" t="s">
        <v>95</v>
      </c>
      <c r="C13" s="3" t="s">
        <v>58</v>
      </c>
      <c r="D13" s="8" t="s">
        <v>100</v>
      </c>
      <c r="E13" s="8" t="s">
        <v>167</v>
      </c>
      <c r="F13" s="8" t="s">
        <v>126</v>
      </c>
    </row>
    <row r="14" spans="1:6" ht="15.6" x14ac:dyDescent="0.3">
      <c r="A14" s="10" t="s">
        <v>127</v>
      </c>
      <c r="B14" s="8" t="s">
        <v>140</v>
      </c>
      <c r="C14" s="3" t="s">
        <v>29</v>
      </c>
      <c r="D14" s="8" t="s">
        <v>103</v>
      </c>
      <c r="E14" s="8" t="s">
        <v>166</v>
      </c>
      <c r="F14" s="8" t="s">
        <v>168</v>
      </c>
    </row>
    <row r="15" spans="1:6" ht="15.6" x14ac:dyDescent="0.3">
      <c r="A15" s="10" t="s">
        <v>128</v>
      </c>
      <c r="B15" s="8" t="s">
        <v>141</v>
      </c>
      <c r="C15" s="3" t="s">
        <v>21</v>
      </c>
      <c r="D15" s="8" t="s">
        <v>151</v>
      </c>
      <c r="E15" s="8" t="s">
        <v>180</v>
      </c>
      <c r="F15" s="8" t="s">
        <v>112</v>
      </c>
    </row>
    <row r="16" spans="1:6" ht="15.6" x14ac:dyDescent="0.3">
      <c r="A16" s="10" t="s">
        <v>129</v>
      </c>
      <c r="B16" s="8" t="s">
        <v>142</v>
      </c>
      <c r="C16" s="3" t="s">
        <v>31</v>
      </c>
      <c r="D16" s="8" t="s">
        <v>153</v>
      </c>
      <c r="E16" s="8" t="s">
        <v>120</v>
      </c>
      <c r="F16" s="8" t="s">
        <v>169</v>
      </c>
    </row>
    <row r="17" spans="1:6" ht="15.6" x14ac:dyDescent="0.3">
      <c r="A17" s="10" t="s">
        <v>130</v>
      </c>
      <c r="B17" s="8" t="s">
        <v>143</v>
      </c>
      <c r="C17" s="3" t="s">
        <v>33</v>
      </c>
      <c r="D17" s="8" t="s">
        <v>107</v>
      </c>
      <c r="E17" s="8" t="s">
        <v>181</v>
      </c>
      <c r="F17" s="8" t="s">
        <v>125</v>
      </c>
    </row>
    <row r="18" spans="1:6" ht="15.6" x14ac:dyDescent="0.3">
      <c r="A18" s="10" t="s">
        <v>131</v>
      </c>
      <c r="B18" s="8" t="s">
        <v>144</v>
      </c>
      <c r="C18" s="3" t="s">
        <v>34</v>
      </c>
      <c r="D18" s="8" t="s">
        <v>103</v>
      </c>
      <c r="E18" s="8" t="s">
        <v>111</v>
      </c>
      <c r="F18" s="8" t="s">
        <v>112</v>
      </c>
    </row>
    <row r="19" spans="1:6" ht="15.6" x14ac:dyDescent="0.3">
      <c r="A19" s="10" t="s">
        <v>132</v>
      </c>
      <c r="B19" s="8" t="s">
        <v>145</v>
      </c>
      <c r="C19" s="3" t="s">
        <v>35</v>
      </c>
      <c r="D19" s="8" t="s">
        <v>154</v>
      </c>
      <c r="E19" s="8" t="s">
        <v>181</v>
      </c>
      <c r="F19" s="8" t="s">
        <v>109</v>
      </c>
    </row>
    <row r="20" spans="1:6" ht="15.6" x14ac:dyDescent="0.3">
      <c r="A20" s="10" t="s">
        <v>133</v>
      </c>
      <c r="B20" s="8" t="s">
        <v>146</v>
      </c>
      <c r="C20" s="3" t="s">
        <v>42</v>
      </c>
      <c r="D20" s="8" t="s">
        <v>107</v>
      </c>
      <c r="E20" s="11">
        <v>1250000</v>
      </c>
      <c r="F20" s="8" t="s">
        <v>170</v>
      </c>
    </row>
    <row r="21" spans="1:6" ht="15.6" x14ac:dyDescent="0.3">
      <c r="A21" s="10" t="s">
        <v>134</v>
      </c>
      <c r="B21" s="8" t="s">
        <v>147</v>
      </c>
      <c r="C21" s="3" t="s">
        <v>43</v>
      </c>
      <c r="D21" s="8" t="s">
        <v>102</v>
      </c>
      <c r="E21" s="8" t="s">
        <v>171</v>
      </c>
      <c r="F21" s="8" t="s">
        <v>172</v>
      </c>
    </row>
    <row r="22" spans="1:6" ht="15.6" x14ac:dyDescent="0.3">
      <c r="A22" s="10" t="s">
        <v>135</v>
      </c>
      <c r="B22" s="8" t="s">
        <v>147</v>
      </c>
      <c r="C22" s="3" t="s">
        <v>44</v>
      </c>
      <c r="D22" s="8" t="s">
        <v>103</v>
      </c>
      <c r="E22" s="9">
        <v>300000</v>
      </c>
      <c r="F22" s="8" t="s">
        <v>112</v>
      </c>
    </row>
    <row r="23" spans="1:6" ht="15.6" x14ac:dyDescent="0.3">
      <c r="A23" s="10" t="s">
        <v>136</v>
      </c>
      <c r="B23" s="8" t="s">
        <v>147</v>
      </c>
      <c r="C23" s="3" t="s">
        <v>46</v>
      </c>
      <c r="D23" s="8" t="s">
        <v>155</v>
      </c>
      <c r="E23" s="8" t="s">
        <v>167</v>
      </c>
      <c r="F23" s="8" t="s">
        <v>177</v>
      </c>
    </row>
    <row r="24" spans="1:6" ht="15.6" x14ac:dyDescent="0.3">
      <c r="A24" s="10" t="s">
        <v>137</v>
      </c>
      <c r="B24" s="8" t="s">
        <v>148</v>
      </c>
      <c r="C24" s="3" t="s">
        <v>156</v>
      </c>
      <c r="D24" s="8" t="s">
        <v>157</v>
      </c>
      <c r="E24" s="8" t="s">
        <v>167</v>
      </c>
      <c r="F24" s="8" t="s">
        <v>178</v>
      </c>
    </row>
    <row r="25" spans="1:6" ht="15.6" x14ac:dyDescent="0.3">
      <c r="A25" s="12" t="s">
        <v>139</v>
      </c>
      <c r="B25" s="8" t="s">
        <v>149</v>
      </c>
      <c r="C25" s="3" t="s">
        <v>47</v>
      </c>
      <c r="D25" s="8" t="s">
        <v>152</v>
      </c>
      <c r="E25" s="8" t="s">
        <v>171</v>
      </c>
      <c r="F25" s="8" t="s">
        <v>179</v>
      </c>
    </row>
    <row r="26" spans="1:6" ht="15.6" x14ac:dyDescent="0.3">
      <c r="A26" s="12" t="s">
        <v>138</v>
      </c>
      <c r="B26" s="8" t="s">
        <v>150</v>
      </c>
      <c r="C26" s="3" t="s">
        <v>49</v>
      </c>
      <c r="D26" s="8" t="s">
        <v>158</v>
      </c>
      <c r="E26" s="8" t="s">
        <v>173</v>
      </c>
      <c r="F26" s="8" t="s">
        <v>178</v>
      </c>
    </row>
    <row r="27" spans="1:6" ht="15.6" x14ac:dyDescent="0.3">
      <c r="A27" s="12" t="s">
        <v>160</v>
      </c>
      <c r="B27" s="8" t="s">
        <v>163</v>
      </c>
      <c r="C27" s="3" t="s">
        <v>65</v>
      </c>
      <c r="D27" s="8" t="s">
        <v>158</v>
      </c>
      <c r="E27" s="8" t="s">
        <v>174</v>
      </c>
      <c r="F27" s="8" t="s">
        <v>123</v>
      </c>
    </row>
    <row r="28" spans="1:6" ht="15.6" x14ac:dyDescent="0.3">
      <c r="A28" s="12" t="s">
        <v>161</v>
      </c>
      <c r="B28" s="8" t="s">
        <v>164</v>
      </c>
      <c r="C28" s="3" t="s">
        <v>66</v>
      </c>
      <c r="D28" s="8" t="s">
        <v>159</v>
      </c>
      <c r="E28" s="8" t="s">
        <v>175</v>
      </c>
      <c r="F28" s="8" t="s">
        <v>178</v>
      </c>
    </row>
    <row r="29" spans="1:6" ht="15.6" x14ac:dyDescent="0.3">
      <c r="A29" s="12" t="s">
        <v>162</v>
      </c>
      <c r="B29" s="8" t="s">
        <v>165</v>
      </c>
      <c r="C29" s="3" t="s">
        <v>98</v>
      </c>
      <c r="D29" s="8" t="s">
        <v>153</v>
      </c>
      <c r="E29" s="8" t="s">
        <v>176</v>
      </c>
      <c r="F29" s="8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workbookViewId="0">
      <selection activeCell="B17" sqref="B17"/>
    </sheetView>
  </sheetViews>
  <sheetFormatPr defaultRowHeight="14.4" x14ac:dyDescent="0.3"/>
  <cols>
    <col min="1" max="1" width="7.6640625" customWidth="1"/>
    <col min="2" max="2" width="35.44140625" customWidth="1"/>
    <col min="3" max="3" width="30.33203125" customWidth="1"/>
    <col min="4" max="4" width="27.33203125" customWidth="1"/>
    <col min="5" max="5" width="21.44140625" customWidth="1"/>
    <col min="6" max="6" width="17.5546875" customWidth="1"/>
  </cols>
  <sheetData>
    <row r="1" spans="1:6" ht="15.6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</row>
    <row r="2" spans="1:6" x14ac:dyDescent="0.3">
      <c r="B2" t="s">
        <v>353</v>
      </c>
      <c r="C2" t="s">
        <v>233</v>
      </c>
      <c r="D2" t="s">
        <v>153</v>
      </c>
      <c r="E2" t="s">
        <v>218</v>
      </c>
      <c r="F2" t="s">
        <v>354</v>
      </c>
    </row>
    <row r="3" spans="1:6" x14ac:dyDescent="0.3">
      <c r="B3" t="s">
        <v>355</v>
      </c>
      <c r="C3" t="s">
        <v>8</v>
      </c>
      <c r="D3" t="s">
        <v>103</v>
      </c>
      <c r="E3" t="s">
        <v>356</v>
      </c>
      <c r="F3" t="s">
        <v>357</v>
      </c>
    </row>
    <row r="4" spans="1:6" x14ac:dyDescent="0.3">
      <c r="B4" t="s">
        <v>358</v>
      </c>
      <c r="C4" t="s">
        <v>37</v>
      </c>
      <c r="D4" t="s">
        <v>359</v>
      </c>
      <c r="E4" t="s">
        <v>360</v>
      </c>
      <c r="F4" t="s">
        <v>361</v>
      </c>
    </row>
    <row r="5" spans="1:6" x14ac:dyDescent="0.3">
      <c r="B5" t="s">
        <v>362</v>
      </c>
      <c r="C5" t="s">
        <v>19</v>
      </c>
      <c r="D5" t="s">
        <v>363</v>
      </c>
      <c r="E5" t="s">
        <v>364</v>
      </c>
      <c r="F5" t="s">
        <v>365</v>
      </c>
    </row>
    <row r="6" spans="1:6" x14ac:dyDescent="0.3">
      <c r="B6" t="s">
        <v>366</v>
      </c>
      <c r="C6" t="s">
        <v>9</v>
      </c>
      <c r="D6" t="s">
        <v>367</v>
      </c>
      <c r="E6" t="s">
        <v>368</v>
      </c>
      <c r="F6" t="s">
        <v>369</v>
      </c>
    </row>
    <row r="7" spans="1:6" x14ac:dyDescent="0.3">
      <c r="B7" t="s">
        <v>370</v>
      </c>
      <c r="C7" t="s">
        <v>17</v>
      </c>
      <c r="D7" t="s">
        <v>154</v>
      </c>
      <c r="E7" t="s">
        <v>196</v>
      </c>
      <c r="F7" t="s">
        <v>365</v>
      </c>
    </row>
    <row r="8" spans="1:6" x14ac:dyDescent="0.3">
      <c r="B8" t="s">
        <v>371</v>
      </c>
      <c r="C8" t="s">
        <v>259</v>
      </c>
      <c r="D8" t="s">
        <v>102</v>
      </c>
      <c r="E8" t="s">
        <v>213</v>
      </c>
      <c r="F8" t="s">
        <v>306</v>
      </c>
    </row>
    <row r="9" spans="1:6" x14ac:dyDescent="0.3">
      <c r="B9" t="s">
        <v>372</v>
      </c>
      <c r="C9" t="s">
        <v>264</v>
      </c>
      <c r="D9" t="s">
        <v>102</v>
      </c>
      <c r="E9" t="s">
        <v>265</v>
      </c>
      <c r="F9" t="s">
        <v>373</v>
      </c>
    </row>
    <row r="10" spans="1:6" x14ac:dyDescent="0.3">
      <c r="B10" t="s">
        <v>374</v>
      </c>
      <c r="C10" t="s">
        <v>21</v>
      </c>
      <c r="D10" t="s">
        <v>152</v>
      </c>
      <c r="E10" t="s">
        <v>375</v>
      </c>
      <c r="F10" t="s">
        <v>376</v>
      </c>
    </row>
    <row r="11" spans="1:6" x14ac:dyDescent="0.3">
      <c r="B11" t="s">
        <v>377</v>
      </c>
      <c r="C11" t="s">
        <v>22</v>
      </c>
      <c r="D11" t="s">
        <v>103</v>
      </c>
      <c r="E11" t="s">
        <v>218</v>
      </c>
      <c r="F11" t="s">
        <v>378</v>
      </c>
    </row>
    <row r="12" spans="1:6" x14ac:dyDescent="0.3">
      <c r="B12" t="s">
        <v>379</v>
      </c>
      <c r="C12" t="s">
        <v>57</v>
      </c>
      <c r="D12" t="s">
        <v>359</v>
      </c>
      <c r="E12" t="s">
        <v>380</v>
      </c>
      <c r="F12" t="s">
        <v>205</v>
      </c>
    </row>
    <row r="13" spans="1:6" x14ac:dyDescent="0.3">
      <c r="B13" t="s">
        <v>381</v>
      </c>
      <c r="C13" t="s">
        <v>280</v>
      </c>
      <c r="D13" t="s">
        <v>281</v>
      </c>
      <c r="E13" t="s">
        <v>375</v>
      </c>
      <c r="F13" t="s">
        <v>306</v>
      </c>
    </row>
    <row r="14" spans="1:6" x14ac:dyDescent="0.3">
      <c r="B14" t="s">
        <v>382</v>
      </c>
      <c r="C14" t="s">
        <v>27</v>
      </c>
      <c r="D14" t="s">
        <v>102</v>
      </c>
      <c r="E14" t="s">
        <v>383</v>
      </c>
      <c r="F14" t="s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B26" sqref="B26"/>
    </sheetView>
  </sheetViews>
  <sheetFormatPr defaultRowHeight="14.4" x14ac:dyDescent="0.3"/>
  <cols>
    <col min="1" max="1" width="7.6640625" customWidth="1"/>
    <col min="2" max="2" width="32" customWidth="1"/>
    <col min="3" max="3" width="22" customWidth="1"/>
    <col min="4" max="4" width="20.6640625" customWidth="1"/>
    <col min="5" max="5" width="17.88671875" customWidth="1"/>
    <col min="6" max="6" width="22.88671875" customWidth="1"/>
  </cols>
  <sheetData>
    <row r="1" spans="1:6" ht="15.6" x14ac:dyDescent="0.3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3"/>
  <sheetViews>
    <sheetView tabSelected="1" topLeftCell="A84" zoomScaleNormal="100" workbookViewId="0">
      <selection activeCell="C78" sqref="C78"/>
    </sheetView>
  </sheetViews>
  <sheetFormatPr defaultRowHeight="14.4" x14ac:dyDescent="0.3"/>
  <cols>
    <col min="1" max="2" width="28.33203125" bestFit="1" customWidth="1"/>
    <col min="3" max="3" width="9.33203125" bestFit="1" customWidth="1"/>
    <col min="4" max="4" width="19.6640625" bestFit="1" customWidth="1"/>
    <col min="10" max="10" width="10.5546875" bestFit="1" customWidth="1"/>
    <col min="11" max="11" width="28" bestFit="1" customWidth="1"/>
  </cols>
  <sheetData>
    <row r="1" spans="1:11" x14ac:dyDescent="0.3">
      <c r="A1" s="18" t="s">
        <v>385</v>
      </c>
      <c r="B1" s="19" t="s">
        <v>425</v>
      </c>
      <c r="C1" s="19" t="s">
        <v>426</v>
      </c>
      <c r="D1" s="19" t="s">
        <v>427</v>
      </c>
      <c r="E1" s="19" t="s">
        <v>428</v>
      </c>
      <c r="F1" s="19" t="s">
        <v>429</v>
      </c>
      <c r="G1" s="19" t="s">
        <v>430</v>
      </c>
      <c r="H1" s="19" t="s">
        <v>431</v>
      </c>
      <c r="I1" s="19" t="s">
        <v>432</v>
      </c>
      <c r="J1" s="19" t="s">
        <v>433</v>
      </c>
      <c r="K1" s="20" t="s">
        <v>434</v>
      </c>
    </row>
    <row r="2" spans="1:11" x14ac:dyDescent="0.3">
      <c r="A2" s="6" t="s">
        <v>386</v>
      </c>
      <c r="B2" s="6">
        <v>4</v>
      </c>
      <c r="C2" s="6">
        <v>5</v>
      </c>
      <c r="D2" s="6">
        <v>2</v>
      </c>
      <c r="E2" s="6">
        <v>4</v>
      </c>
      <c r="F2" s="6">
        <v>5</v>
      </c>
      <c r="G2" s="6">
        <v>5</v>
      </c>
      <c r="H2" s="6">
        <v>5</v>
      </c>
      <c r="I2" s="6">
        <v>1</v>
      </c>
      <c r="J2" s="6">
        <v>4</v>
      </c>
      <c r="K2" s="6">
        <v>5</v>
      </c>
    </row>
    <row r="3" spans="1:11" x14ac:dyDescent="0.3">
      <c r="A3" s="6" t="s">
        <v>387</v>
      </c>
      <c r="B3" s="6">
        <v>2</v>
      </c>
      <c r="C3" s="6">
        <v>1</v>
      </c>
      <c r="D3" s="6">
        <v>4</v>
      </c>
      <c r="E3" s="6">
        <v>3</v>
      </c>
      <c r="F3" s="6">
        <v>1</v>
      </c>
      <c r="G3" s="6">
        <v>5</v>
      </c>
      <c r="H3" s="6">
        <v>1</v>
      </c>
      <c r="I3" s="6">
        <v>2</v>
      </c>
      <c r="J3" s="6">
        <v>2</v>
      </c>
      <c r="K3" s="6">
        <v>5</v>
      </c>
    </row>
    <row r="4" spans="1:11" x14ac:dyDescent="0.3">
      <c r="A4" s="6" t="s">
        <v>388</v>
      </c>
      <c r="B4" s="6">
        <v>1</v>
      </c>
      <c r="C4" s="6">
        <v>3</v>
      </c>
      <c r="D4" s="6">
        <v>3</v>
      </c>
      <c r="E4" s="6">
        <v>4</v>
      </c>
      <c r="F4" s="6">
        <v>5</v>
      </c>
      <c r="G4" s="6">
        <v>2</v>
      </c>
      <c r="H4" s="6">
        <v>3</v>
      </c>
      <c r="I4" s="6">
        <v>4</v>
      </c>
      <c r="J4" s="6">
        <v>5</v>
      </c>
      <c r="K4" s="6">
        <v>1</v>
      </c>
    </row>
    <row r="5" spans="1:11" x14ac:dyDescent="0.3">
      <c r="A5" s="6" t="s">
        <v>389</v>
      </c>
      <c r="B5" s="6">
        <v>4</v>
      </c>
      <c r="C5" s="6">
        <v>2</v>
      </c>
      <c r="D5" s="6">
        <v>4</v>
      </c>
      <c r="E5" s="6">
        <v>4</v>
      </c>
      <c r="F5" s="6">
        <v>4</v>
      </c>
      <c r="G5" s="6">
        <v>4</v>
      </c>
      <c r="H5" s="6">
        <v>1</v>
      </c>
      <c r="I5" s="6">
        <v>5</v>
      </c>
      <c r="J5" s="6">
        <v>2</v>
      </c>
      <c r="K5" s="6">
        <v>3</v>
      </c>
    </row>
    <row r="6" spans="1:11" x14ac:dyDescent="0.3">
      <c r="A6" s="6" t="s">
        <v>390</v>
      </c>
      <c r="B6" s="6">
        <v>4</v>
      </c>
      <c r="C6" s="6">
        <v>5</v>
      </c>
      <c r="D6" s="6">
        <v>2</v>
      </c>
      <c r="E6" s="6">
        <v>1</v>
      </c>
      <c r="F6" s="6">
        <v>1</v>
      </c>
      <c r="G6" s="6">
        <v>1</v>
      </c>
      <c r="H6" s="6">
        <v>1</v>
      </c>
      <c r="I6" s="6">
        <v>4</v>
      </c>
      <c r="J6" s="6">
        <v>1</v>
      </c>
      <c r="K6" s="6">
        <v>5</v>
      </c>
    </row>
    <row r="7" spans="1:11" x14ac:dyDescent="0.3">
      <c r="A7" s="6" t="s">
        <v>391</v>
      </c>
      <c r="B7" s="6">
        <v>2</v>
      </c>
      <c r="C7" s="6">
        <v>1</v>
      </c>
      <c r="D7" s="6">
        <v>5</v>
      </c>
      <c r="E7" s="6">
        <v>2</v>
      </c>
      <c r="F7" s="6">
        <v>4</v>
      </c>
      <c r="G7" s="6">
        <v>3</v>
      </c>
      <c r="H7" s="6">
        <v>1</v>
      </c>
      <c r="I7" s="6">
        <v>1</v>
      </c>
      <c r="J7" s="6">
        <v>1</v>
      </c>
      <c r="K7" s="6">
        <v>4</v>
      </c>
    </row>
    <row r="8" spans="1:11" x14ac:dyDescent="0.3">
      <c r="A8" s="6" t="s">
        <v>392</v>
      </c>
      <c r="B8" s="6">
        <v>2</v>
      </c>
      <c r="C8" s="6">
        <v>5</v>
      </c>
      <c r="D8" s="6">
        <v>2</v>
      </c>
      <c r="E8" s="6">
        <v>2</v>
      </c>
      <c r="F8" s="6">
        <v>5</v>
      </c>
      <c r="G8" s="6">
        <v>2</v>
      </c>
      <c r="H8" s="6">
        <v>1</v>
      </c>
      <c r="I8" s="6">
        <v>2</v>
      </c>
      <c r="J8" s="6">
        <v>5</v>
      </c>
      <c r="K8" s="6">
        <v>3</v>
      </c>
    </row>
    <row r="9" spans="1:11" x14ac:dyDescent="0.3">
      <c r="A9" s="6" t="s">
        <v>393</v>
      </c>
      <c r="B9" s="6">
        <v>5</v>
      </c>
      <c r="C9" s="6">
        <v>1</v>
      </c>
      <c r="D9" s="6">
        <v>4</v>
      </c>
      <c r="E9" s="6">
        <v>5</v>
      </c>
      <c r="F9" s="6">
        <v>5</v>
      </c>
      <c r="G9" s="6">
        <v>2</v>
      </c>
      <c r="H9" s="6">
        <v>4</v>
      </c>
      <c r="I9" s="6">
        <v>1</v>
      </c>
      <c r="J9" s="6">
        <v>4</v>
      </c>
      <c r="K9" s="6">
        <v>4</v>
      </c>
    </row>
    <row r="10" spans="1:11" x14ac:dyDescent="0.3">
      <c r="A10" s="6" t="s">
        <v>394</v>
      </c>
      <c r="B10" s="6">
        <v>5</v>
      </c>
      <c r="C10" s="6">
        <v>4</v>
      </c>
      <c r="D10" s="6">
        <v>2</v>
      </c>
      <c r="E10" s="6">
        <v>4</v>
      </c>
      <c r="F10" s="6">
        <v>3</v>
      </c>
      <c r="G10" s="6">
        <v>5</v>
      </c>
      <c r="H10" s="6">
        <v>4</v>
      </c>
      <c r="I10" s="6">
        <v>3</v>
      </c>
      <c r="J10" s="6">
        <v>4</v>
      </c>
      <c r="K10" s="6">
        <v>2</v>
      </c>
    </row>
    <row r="11" spans="1:11" x14ac:dyDescent="0.3">
      <c r="A11" s="6" t="s">
        <v>395</v>
      </c>
      <c r="B11" s="6">
        <v>1</v>
      </c>
      <c r="C11" s="6">
        <v>3</v>
      </c>
      <c r="D11" s="6">
        <v>1</v>
      </c>
      <c r="E11" s="6">
        <v>2</v>
      </c>
      <c r="F11" s="6">
        <v>4</v>
      </c>
      <c r="G11" s="6">
        <v>3</v>
      </c>
      <c r="H11" s="6">
        <v>4</v>
      </c>
      <c r="I11" s="6">
        <v>2</v>
      </c>
      <c r="J11" s="6">
        <v>2</v>
      </c>
      <c r="K11" s="6">
        <v>5</v>
      </c>
    </row>
    <row r="12" spans="1:11" x14ac:dyDescent="0.3">
      <c r="A12" s="6" t="s">
        <v>396</v>
      </c>
      <c r="B12" s="6">
        <v>3</v>
      </c>
      <c r="C12" s="6">
        <v>1</v>
      </c>
      <c r="D12" s="6">
        <v>1</v>
      </c>
      <c r="E12" s="6">
        <v>4</v>
      </c>
      <c r="F12" s="6">
        <v>2</v>
      </c>
      <c r="G12" s="6">
        <v>4</v>
      </c>
      <c r="H12" s="6">
        <v>3</v>
      </c>
      <c r="I12" s="6">
        <v>2</v>
      </c>
      <c r="J12" s="6">
        <v>1</v>
      </c>
      <c r="K12" s="6">
        <v>2</v>
      </c>
    </row>
    <row r="13" spans="1:11" x14ac:dyDescent="0.3">
      <c r="A13" s="6" t="s">
        <v>397</v>
      </c>
      <c r="B13" s="6">
        <v>3</v>
      </c>
      <c r="C13" s="6">
        <v>5</v>
      </c>
      <c r="D13" s="6">
        <v>2</v>
      </c>
      <c r="E13" s="6">
        <v>3</v>
      </c>
      <c r="F13" s="6">
        <v>1</v>
      </c>
      <c r="G13" s="6">
        <v>2</v>
      </c>
      <c r="H13" s="6">
        <v>2</v>
      </c>
      <c r="I13" s="6">
        <v>4</v>
      </c>
      <c r="J13" s="6">
        <v>3</v>
      </c>
      <c r="K13" s="6">
        <v>5</v>
      </c>
    </row>
    <row r="14" spans="1:11" x14ac:dyDescent="0.3">
      <c r="A14" s="21" t="s">
        <v>435</v>
      </c>
      <c r="B14" s="23">
        <v>5</v>
      </c>
      <c r="C14" s="23">
        <v>4</v>
      </c>
      <c r="D14" s="23">
        <v>3</v>
      </c>
      <c r="E14" s="23" t="s">
        <v>408</v>
      </c>
      <c r="F14" s="23">
        <v>4</v>
      </c>
      <c r="G14" s="23" t="s">
        <v>408</v>
      </c>
      <c r="H14" s="23">
        <v>1</v>
      </c>
      <c r="I14" s="23">
        <v>1</v>
      </c>
      <c r="J14" s="23" t="s">
        <v>408</v>
      </c>
      <c r="K14" s="23">
        <v>5</v>
      </c>
    </row>
    <row r="16" spans="1:11" x14ac:dyDescent="0.3">
      <c r="A16" s="18" t="s">
        <v>385</v>
      </c>
      <c r="B16" s="19" t="s">
        <v>425</v>
      </c>
      <c r="C16" s="19" t="s">
        <v>426</v>
      </c>
      <c r="D16" s="19" t="s">
        <v>427</v>
      </c>
      <c r="E16" s="19" t="s">
        <v>429</v>
      </c>
      <c r="F16" s="19" t="s">
        <v>431</v>
      </c>
      <c r="G16" s="19" t="s">
        <v>432</v>
      </c>
      <c r="H16" s="20" t="s">
        <v>434</v>
      </c>
      <c r="I16" s="19" t="s">
        <v>409</v>
      </c>
    </row>
    <row r="17" spans="1:10" x14ac:dyDescent="0.3">
      <c r="A17" s="6" t="s">
        <v>386</v>
      </c>
      <c r="B17" s="6">
        <v>4</v>
      </c>
      <c r="C17" s="6">
        <v>5</v>
      </c>
      <c r="D17" s="6">
        <v>2</v>
      </c>
      <c r="E17" s="6">
        <v>5</v>
      </c>
      <c r="F17" s="6">
        <v>5</v>
      </c>
      <c r="G17" s="6">
        <v>1</v>
      </c>
      <c r="H17" s="6">
        <v>5</v>
      </c>
      <c r="I17" s="24">
        <f>AVERAGE(B17:H17)</f>
        <v>3.8571428571428572</v>
      </c>
    </row>
    <row r="18" spans="1:10" x14ac:dyDescent="0.3">
      <c r="A18" s="6" t="s">
        <v>387</v>
      </c>
      <c r="B18" s="6">
        <v>2</v>
      </c>
      <c r="C18" s="6">
        <v>1</v>
      </c>
      <c r="D18" s="6">
        <v>4</v>
      </c>
      <c r="E18" s="6">
        <v>1</v>
      </c>
      <c r="F18" s="6">
        <v>1</v>
      </c>
      <c r="G18" s="6">
        <v>2</v>
      </c>
      <c r="H18" s="6">
        <v>5</v>
      </c>
      <c r="I18" s="24">
        <f t="shared" ref="I18:I29" si="0">AVERAGE(B18:H18)</f>
        <v>2.2857142857142856</v>
      </c>
    </row>
    <row r="19" spans="1:10" x14ac:dyDescent="0.3">
      <c r="A19" s="6" t="s">
        <v>388</v>
      </c>
      <c r="B19" s="6">
        <v>1</v>
      </c>
      <c r="C19" s="6">
        <v>3</v>
      </c>
      <c r="D19" s="6">
        <v>3</v>
      </c>
      <c r="E19" s="6">
        <v>5</v>
      </c>
      <c r="F19" s="6">
        <v>3</v>
      </c>
      <c r="G19" s="6">
        <v>4</v>
      </c>
      <c r="H19" s="6">
        <v>1</v>
      </c>
      <c r="I19" s="24">
        <f t="shared" si="0"/>
        <v>2.8571428571428572</v>
      </c>
    </row>
    <row r="20" spans="1:10" x14ac:dyDescent="0.3">
      <c r="A20" s="6" t="s">
        <v>389</v>
      </c>
      <c r="B20" s="6">
        <v>4</v>
      </c>
      <c r="C20" s="6">
        <v>2</v>
      </c>
      <c r="D20" s="6">
        <v>4</v>
      </c>
      <c r="E20" s="6">
        <v>4</v>
      </c>
      <c r="F20" s="6">
        <v>1</v>
      </c>
      <c r="G20" s="6">
        <v>5</v>
      </c>
      <c r="H20" s="6">
        <v>3</v>
      </c>
      <c r="I20" s="24">
        <f t="shared" si="0"/>
        <v>3.2857142857142856</v>
      </c>
    </row>
    <row r="21" spans="1:10" x14ac:dyDescent="0.3">
      <c r="A21" s="6" t="s">
        <v>390</v>
      </c>
      <c r="B21" s="6">
        <v>4</v>
      </c>
      <c r="C21" s="6">
        <v>5</v>
      </c>
      <c r="D21" s="6">
        <v>2</v>
      </c>
      <c r="E21" s="6">
        <v>1</v>
      </c>
      <c r="F21" s="6">
        <v>1</v>
      </c>
      <c r="G21" s="6">
        <v>4</v>
      </c>
      <c r="H21" s="6">
        <v>5</v>
      </c>
      <c r="I21" s="24">
        <f t="shared" si="0"/>
        <v>3.1428571428571428</v>
      </c>
    </row>
    <row r="22" spans="1:10" x14ac:dyDescent="0.3">
      <c r="A22" s="6" t="s">
        <v>391</v>
      </c>
      <c r="B22" s="6">
        <v>2</v>
      </c>
      <c r="C22" s="6">
        <v>1</v>
      </c>
      <c r="D22" s="6">
        <v>5</v>
      </c>
      <c r="E22" s="6">
        <v>4</v>
      </c>
      <c r="F22" s="6">
        <v>1</v>
      </c>
      <c r="G22" s="6">
        <v>1</v>
      </c>
      <c r="H22" s="6">
        <v>4</v>
      </c>
      <c r="I22" s="24">
        <f t="shared" si="0"/>
        <v>2.5714285714285716</v>
      </c>
    </row>
    <row r="23" spans="1:10" x14ac:dyDescent="0.3">
      <c r="A23" s="6" t="s">
        <v>392</v>
      </c>
      <c r="B23" s="6">
        <v>2</v>
      </c>
      <c r="C23" s="6">
        <v>5</v>
      </c>
      <c r="D23" s="6">
        <v>2</v>
      </c>
      <c r="E23" s="6">
        <v>5</v>
      </c>
      <c r="F23" s="6">
        <v>1</v>
      </c>
      <c r="G23" s="6">
        <v>2</v>
      </c>
      <c r="H23" s="6">
        <v>3</v>
      </c>
      <c r="I23" s="24">
        <f t="shared" si="0"/>
        <v>2.8571428571428572</v>
      </c>
    </row>
    <row r="24" spans="1:10" x14ac:dyDescent="0.3">
      <c r="A24" s="6" t="s">
        <v>393</v>
      </c>
      <c r="B24" s="6">
        <v>5</v>
      </c>
      <c r="C24" s="6">
        <v>1</v>
      </c>
      <c r="D24" s="6">
        <v>4</v>
      </c>
      <c r="E24" s="6">
        <v>5</v>
      </c>
      <c r="F24" s="6">
        <v>4</v>
      </c>
      <c r="G24" s="6">
        <v>1</v>
      </c>
      <c r="H24" s="6">
        <v>4</v>
      </c>
      <c r="I24" s="24">
        <f t="shared" si="0"/>
        <v>3.4285714285714284</v>
      </c>
    </row>
    <row r="25" spans="1:10" x14ac:dyDescent="0.3">
      <c r="A25" s="6" t="s">
        <v>394</v>
      </c>
      <c r="B25" s="6">
        <v>5</v>
      </c>
      <c r="C25" s="6">
        <v>4</v>
      </c>
      <c r="D25" s="6">
        <v>2</v>
      </c>
      <c r="E25" s="6">
        <v>3</v>
      </c>
      <c r="F25" s="6">
        <v>4</v>
      </c>
      <c r="G25" s="6">
        <v>3</v>
      </c>
      <c r="H25" s="6">
        <v>2</v>
      </c>
      <c r="I25" s="24">
        <f t="shared" si="0"/>
        <v>3.2857142857142856</v>
      </c>
    </row>
    <row r="26" spans="1:10" x14ac:dyDescent="0.3">
      <c r="A26" s="6" t="s">
        <v>395</v>
      </c>
      <c r="B26" s="6">
        <v>1</v>
      </c>
      <c r="C26" s="6">
        <v>3</v>
      </c>
      <c r="D26" s="6">
        <v>1</v>
      </c>
      <c r="E26" s="6">
        <v>4</v>
      </c>
      <c r="F26" s="6">
        <v>4</v>
      </c>
      <c r="G26" s="6">
        <v>2</v>
      </c>
      <c r="H26" s="6">
        <v>5</v>
      </c>
      <c r="I26" s="24">
        <f t="shared" si="0"/>
        <v>2.8571428571428572</v>
      </c>
    </row>
    <row r="27" spans="1:10" x14ac:dyDescent="0.3">
      <c r="A27" s="6" t="s">
        <v>396</v>
      </c>
      <c r="B27" s="6">
        <v>3</v>
      </c>
      <c r="C27" s="6">
        <v>1</v>
      </c>
      <c r="D27" s="6">
        <v>1</v>
      </c>
      <c r="E27" s="6">
        <v>2</v>
      </c>
      <c r="F27" s="6">
        <v>3</v>
      </c>
      <c r="G27" s="6">
        <v>2</v>
      </c>
      <c r="H27" s="6">
        <v>2</v>
      </c>
      <c r="I27" s="24">
        <f t="shared" si="0"/>
        <v>2</v>
      </c>
    </row>
    <row r="28" spans="1:10" x14ac:dyDescent="0.3">
      <c r="A28" s="6" t="s">
        <v>397</v>
      </c>
      <c r="B28" s="6">
        <v>3</v>
      </c>
      <c r="C28" s="6">
        <v>5</v>
      </c>
      <c r="D28" s="6">
        <v>2</v>
      </c>
      <c r="E28" s="6">
        <v>1</v>
      </c>
      <c r="F28" s="6">
        <v>2</v>
      </c>
      <c r="G28" s="6">
        <v>4</v>
      </c>
      <c r="H28" s="6">
        <v>5</v>
      </c>
      <c r="I28" s="24">
        <f t="shared" si="0"/>
        <v>3.1428571428571428</v>
      </c>
    </row>
    <row r="29" spans="1:10" x14ac:dyDescent="0.3">
      <c r="A29" s="21" t="s">
        <v>435</v>
      </c>
      <c r="B29" s="23">
        <v>5</v>
      </c>
      <c r="C29" s="23">
        <v>4</v>
      </c>
      <c r="D29" s="23">
        <v>3</v>
      </c>
      <c r="E29" s="23">
        <v>4</v>
      </c>
      <c r="F29" s="23">
        <v>1</v>
      </c>
      <c r="G29" s="23">
        <v>1</v>
      </c>
      <c r="H29" s="23">
        <v>5</v>
      </c>
      <c r="I29" s="25">
        <f t="shared" si="0"/>
        <v>3.2857142857142856</v>
      </c>
    </row>
    <row r="31" spans="1:10" x14ac:dyDescent="0.3">
      <c r="A31" s="18" t="s">
        <v>385</v>
      </c>
      <c r="B31" s="19" t="s">
        <v>409</v>
      </c>
      <c r="C31" s="19" t="s">
        <v>436</v>
      </c>
      <c r="D31" s="19" t="s">
        <v>437</v>
      </c>
      <c r="E31" s="19" t="s">
        <v>438</v>
      </c>
      <c r="F31" s="19" t="s">
        <v>439</v>
      </c>
      <c r="G31" s="19" t="s">
        <v>440</v>
      </c>
      <c r="H31" s="19" t="s">
        <v>441</v>
      </c>
      <c r="I31" s="20" t="s">
        <v>442</v>
      </c>
      <c r="J31" s="26"/>
    </row>
    <row r="32" spans="1:10" x14ac:dyDescent="0.3">
      <c r="A32" s="6" t="s">
        <v>386</v>
      </c>
      <c r="B32" s="24">
        <v>3.8571428571428572</v>
      </c>
      <c r="C32" s="24">
        <f>B17-$B$32</f>
        <v>0.14285714285714279</v>
      </c>
      <c r="D32" s="24">
        <f>C17-$B$32</f>
        <v>1.1428571428571428</v>
      </c>
      <c r="E32" s="24">
        <f t="shared" ref="E32:I32" si="1">D17-$B$32</f>
        <v>-1.8571428571428572</v>
      </c>
      <c r="F32" s="24">
        <f t="shared" si="1"/>
        <v>1.1428571428571428</v>
      </c>
      <c r="G32" s="24">
        <f t="shared" si="1"/>
        <v>1.1428571428571428</v>
      </c>
      <c r="H32" s="24">
        <f t="shared" si="1"/>
        <v>-2.8571428571428572</v>
      </c>
      <c r="I32" s="24">
        <f t="shared" si="1"/>
        <v>1.1428571428571428</v>
      </c>
      <c r="J32" s="27"/>
    </row>
    <row r="33" spans="1:10" x14ac:dyDescent="0.3">
      <c r="A33" s="6" t="s">
        <v>387</v>
      </c>
      <c r="B33" s="24">
        <v>2.2857142857142856</v>
      </c>
      <c r="C33" s="24">
        <f>B18-$B$33</f>
        <v>-0.28571428571428559</v>
      </c>
      <c r="D33" s="24">
        <f t="shared" ref="D33:I33" si="2">C18-$B$33</f>
        <v>-1.2857142857142856</v>
      </c>
      <c r="E33" s="24">
        <f t="shared" si="2"/>
        <v>1.7142857142857144</v>
      </c>
      <c r="F33" s="24">
        <f t="shared" si="2"/>
        <v>-1.2857142857142856</v>
      </c>
      <c r="G33" s="24">
        <f t="shared" si="2"/>
        <v>-1.2857142857142856</v>
      </c>
      <c r="H33" s="24">
        <f t="shared" si="2"/>
        <v>-0.28571428571428559</v>
      </c>
      <c r="I33" s="24">
        <f t="shared" si="2"/>
        <v>2.7142857142857144</v>
      </c>
      <c r="J33" s="27"/>
    </row>
    <row r="34" spans="1:10" x14ac:dyDescent="0.3">
      <c r="A34" s="6" t="s">
        <v>388</v>
      </c>
      <c r="B34" s="24">
        <v>2.8571428571428572</v>
      </c>
      <c r="C34" s="24">
        <f>B19-$B$34</f>
        <v>-1.8571428571428572</v>
      </c>
      <c r="D34" s="24">
        <f t="shared" ref="D34:I34" si="3">C19-$B$34</f>
        <v>0.14285714285714279</v>
      </c>
      <c r="E34" s="24">
        <f t="shared" si="3"/>
        <v>0.14285714285714279</v>
      </c>
      <c r="F34" s="24">
        <f t="shared" si="3"/>
        <v>2.1428571428571428</v>
      </c>
      <c r="G34" s="24">
        <f t="shared" si="3"/>
        <v>0.14285714285714279</v>
      </c>
      <c r="H34" s="24">
        <f t="shared" si="3"/>
        <v>1.1428571428571428</v>
      </c>
      <c r="I34" s="24">
        <f t="shared" si="3"/>
        <v>-1.8571428571428572</v>
      </c>
      <c r="J34" s="27"/>
    </row>
    <row r="35" spans="1:10" x14ac:dyDescent="0.3">
      <c r="A35" s="6" t="s">
        <v>389</v>
      </c>
      <c r="B35" s="24">
        <v>3.2857142857142856</v>
      </c>
      <c r="C35" s="24">
        <f>B20-$B$35</f>
        <v>0.71428571428571441</v>
      </c>
      <c r="D35" s="24">
        <f t="shared" ref="D35:I35" si="4">C20-$B$35</f>
        <v>-1.2857142857142856</v>
      </c>
      <c r="E35" s="24">
        <f t="shared" si="4"/>
        <v>0.71428571428571441</v>
      </c>
      <c r="F35" s="24">
        <f t="shared" si="4"/>
        <v>0.71428571428571441</v>
      </c>
      <c r="G35" s="24">
        <f t="shared" si="4"/>
        <v>-2.2857142857142856</v>
      </c>
      <c r="H35" s="24">
        <f t="shared" si="4"/>
        <v>1.7142857142857144</v>
      </c>
      <c r="I35" s="24">
        <f t="shared" si="4"/>
        <v>-0.28571428571428559</v>
      </c>
      <c r="J35" s="27"/>
    </row>
    <row r="36" spans="1:10" x14ac:dyDescent="0.3">
      <c r="A36" s="6" t="s">
        <v>390</v>
      </c>
      <c r="B36" s="24">
        <v>3.1428571428571428</v>
      </c>
      <c r="C36" s="24">
        <f>B21-$B$36</f>
        <v>0.85714285714285721</v>
      </c>
      <c r="D36" s="24">
        <f t="shared" ref="D36:I36" si="5">C21-$B$36</f>
        <v>1.8571428571428572</v>
      </c>
      <c r="E36" s="24">
        <f t="shared" si="5"/>
        <v>-1.1428571428571428</v>
      </c>
      <c r="F36" s="24">
        <f t="shared" si="5"/>
        <v>-2.1428571428571428</v>
      </c>
      <c r="G36" s="24">
        <f t="shared" si="5"/>
        <v>-2.1428571428571428</v>
      </c>
      <c r="H36" s="24">
        <f t="shared" si="5"/>
        <v>0.85714285714285721</v>
      </c>
      <c r="I36" s="24">
        <f t="shared" si="5"/>
        <v>1.8571428571428572</v>
      </c>
      <c r="J36" s="27"/>
    </row>
    <row r="37" spans="1:10" x14ac:dyDescent="0.3">
      <c r="A37" s="6" t="s">
        <v>391</v>
      </c>
      <c r="B37" s="24">
        <v>2.5714285714285716</v>
      </c>
      <c r="C37" s="24">
        <f>B22-$B$37</f>
        <v>-0.57142857142857162</v>
      </c>
      <c r="D37" s="24">
        <f t="shared" ref="D37:I37" si="6">C22-$B$37</f>
        <v>-1.5714285714285716</v>
      </c>
      <c r="E37" s="24">
        <f t="shared" si="6"/>
        <v>2.4285714285714284</v>
      </c>
      <c r="F37" s="24">
        <f t="shared" si="6"/>
        <v>1.4285714285714284</v>
      </c>
      <c r="G37" s="24">
        <f t="shared" si="6"/>
        <v>-1.5714285714285716</v>
      </c>
      <c r="H37" s="24">
        <f t="shared" si="6"/>
        <v>-1.5714285714285716</v>
      </c>
      <c r="I37" s="24">
        <f t="shared" si="6"/>
        <v>1.4285714285714284</v>
      </c>
      <c r="J37" s="27"/>
    </row>
    <row r="38" spans="1:10" x14ac:dyDescent="0.3">
      <c r="A38" s="6" t="s">
        <v>392</v>
      </c>
      <c r="B38" s="24">
        <v>2.8571428571428572</v>
      </c>
      <c r="C38" s="24">
        <f>B23-$B$38</f>
        <v>-0.85714285714285721</v>
      </c>
      <c r="D38" s="24">
        <f t="shared" ref="D38:I38" si="7">C23-$B$38</f>
        <v>2.1428571428571428</v>
      </c>
      <c r="E38" s="24">
        <f t="shared" si="7"/>
        <v>-0.85714285714285721</v>
      </c>
      <c r="F38" s="24">
        <f t="shared" si="7"/>
        <v>2.1428571428571428</v>
      </c>
      <c r="G38" s="24">
        <f t="shared" si="7"/>
        <v>-1.8571428571428572</v>
      </c>
      <c r="H38" s="24">
        <f t="shared" si="7"/>
        <v>-0.85714285714285721</v>
      </c>
      <c r="I38" s="24">
        <f t="shared" si="7"/>
        <v>0.14285714285714279</v>
      </c>
      <c r="J38" s="27"/>
    </row>
    <row r="39" spans="1:10" x14ac:dyDescent="0.3">
      <c r="A39" s="6" t="s">
        <v>393</v>
      </c>
      <c r="B39" s="24">
        <v>3.4285714285714284</v>
      </c>
      <c r="C39" s="24">
        <f>B24-$B$39</f>
        <v>1.5714285714285716</v>
      </c>
      <c r="D39" s="24">
        <f t="shared" ref="D39:I39" si="8">C24-$B$39</f>
        <v>-2.4285714285714284</v>
      </c>
      <c r="E39" s="24">
        <f t="shared" si="8"/>
        <v>0.57142857142857162</v>
      </c>
      <c r="F39" s="24">
        <f t="shared" si="8"/>
        <v>1.5714285714285716</v>
      </c>
      <c r="G39" s="24">
        <f t="shared" si="8"/>
        <v>0.57142857142857162</v>
      </c>
      <c r="H39" s="24">
        <f t="shared" si="8"/>
        <v>-2.4285714285714284</v>
      </c>
      <c r="I39" s="24">
        <f t="shared" si="8"/>
        <v>0.57142857142857162</v>
      </c>
      <c r="J39" s="27"/>
    </row>
    <row r="40" spans="1:10" x14ac:dyDescent="0.3">
      <c r="A40" s="6" t="s">
        <v>394</v>
      </c>
      <c r="B40" s="24">
        <v>3.2857142857142856</v>
      </c>
      <c r="C40" s="24">
        <f>B25-$B$40</f>
        <v>1.7142857142857144</v>
      </c>
      <c r="D40" s="24">
        <f t="shared" ref="D40:I40" si="9">C25-$B$40</f>
        <v>0.71428571428571441</v>
      </c>
      <c r="E40" s="24">
        <f t="shared" si="9"/>
        <v>-1.2857142857142856</v>
      </c>
      <c r="F40" s="24">
        <f t="shared" si="9"/>
        <v>-0.28571428571428559</v>
      </c>
      <c r="G40" s="24">
        <f t="shared" si="9"/>
        <v>0.71428571428571441</v>
      </c>
      <c r="H40" s="24">
        <f t="shared" si="9"/>
        <v>-0.28571428571428559</v>
      </c>
      <c r="I40" s="24">
        <f t="shared" si="9"/>
        <v>-1.2857142857142856</v>
      </c>
      <c r="J40" s="27"/>
    </row>
    <row r="41" spans="1:10" x14ac:dyDescent="0.3">
      <c r="A41" s="6" t="s">
        <v>395</v>
      </c>
      <c r="B41" s="24">
        <v>2.8571428571428572</v>
      </c>
      <c r="C41" s="24">
        <f>B26-$B$41</f>
        <v>-1.8571428571428572</v>
      </c>
      <c r="D41" s="24">
        <f t="shared" ref="D41:I41" si="10">C26-$B$41</f>
        <v>0.14285714285714279</v>
      </c>
      <c r="E41" s="24">
        <f t="shared" si="10"/>
        <v>-1.8571428571428572</v>
      </c>
      <c r="F41" s="24">
        <f t="shared" si="10"/>
        <v>1.1428571428571428</v>
      </c>
      <c r="G41" s="24">
        <f t="shared" si="10"/>
        <v>1.1428571428571428</v>
      </c>
      <c r="H41" s="24">
        <f t="shared" si="10"/>
        <v>-0.85714285714285721</v>
      </c>
      <c r="I41" s="24">
        <f t="shared" si="10"/>
        <v>2.1428571428571428</v>
      </c>
      <c r="J41" s="27"/>
    </row>
    <row r="42" spans="1:10" x14ac:dyDescent="0.3">
      <c r="A42" s="6" t="s">
        <v>396</v>
      </c>
      <c r="B42" s="24">
        <v>2</v>
      </c>
      <c r="C42" s="24">
        <f>B27-$B$42</f>
        <v>1</v>
      </c>
      <c r="D42" s="24">
        <f t="shared" ref="D42:I42" si="11">C27-$B$42</f>
        <v>-1</v>
      </c>
      <c r="E42" s="24">
        <f t="shared" si="11"/>
        <v>-1</v>
      </c>
      <c r="F42" s="24">
        <f t="shared" si="11"/>
        <v>0</v>
      </c>
      <c r="G42" s="24">
        <f t="shared" si="11"/>
        <v>1</v>
      </c>
      <c r="H42" s="24">
        <f t="shared" si="11"/>
        <v>0</v>
      </c>
      <c r="I42" s="24">
        <f t="shared" si="11"/>
        <v>0</v>
      </c>
      <c r="J42" s="27"/>
    </row>
    <row r="43" spans="1:10" x14ac:dyDescent="0.3">
      <c r="A43" s="6" t="s">
        <v>397</v>
      </c>
      <c r="B43" s="24">
        <v>3.1428571428571428</v>
      </c>
      <c r="C43" s="24">
        <f>B28-$B$43</f>
        <v>-0.14285714285714279</v>
      </c>
      <c r="D43" s="24">
        <f t="shared" ref="D43:I43" si="12">C28-$B$43</f>
        <v>1.8571428571428572</v>
      </c>
      <c r="E43" s="24">
        <f t="shared" si="12"/>
        <v>-1.1428571428571428</v>
      </c>
      <c r="F43" s="24">
        <f t="shared" si="12"/>
        <v>-2.1428571428571428</v>
      </c>
      <c r="G43" s="24">
        <f t="shared" si="12"/>
        <v>-1.1428571428571428</v>
      </c>
      <c r="H43" s="24">
        <f t="shared" si="12"/>
        <v>0.85714285714285721</v>
      </c>
      <c r="I43" s="24">
        <f t="shared" si="12"/>
        <v>1.8571428571428572</v>
      </c>
      <c r="J43" s="27"/>
    </row>
    <row r="44" spans="1:10" x14ac:dyDescent="0.3">
      <c r="A44" s="21" t="s">
        <v>435</v>
      </c>
      <c r="B44" s="25">
        <v>3.2857142857142856</v>
      </c>
      <c r="C44" s="25">
        <f>B29-$B$44</f>
        <v>1.7142857142857144</v>
      </c>
      <c r="D44" s="25">
        <f t="shared" ref="D44:I44" si="13">C29-$B$44</f>
        <v>0.71428571428571441</v>
      </c>
      <c r="E44" s="25">
        <f t="shared" si="13"/>
        <v>-0.28571428571428559</v>
      </c>
      <c r="F44" s="25">
        <f t="shared" si="13"/>
        <v>0.71428571428571441</v>
      </c>
      <c r="G44" s="25">
        <f t="shared" si="13"/>
        <v>-2.2857142857142856</v>
      </c>
      <c r="H44" s="25">
        <f t="shared" si="13"/>
        <v>-2.2857142857142856</v>
      </c>
      <c r="I44" s="25">
        <f t="shared" si="13"/>
        <v>1.7142857142857144</v>
      </c>
      <c r="J44" s="27"/>
    </row>
    <row r="46" spans="1:10" x14ac:dyDescent="0.3">
      <c r="A46" s="42" t="s">
        <v>446</v>
      </c>
      <c r="B46" s="42"/>
      <c r="C46" s="43"/>
      <c r="D46" s="43"/>
      <c r="E46" s="43"/>
      <c r="F46" s="43"/>
      <c r="G46" s="43"/>
      <c r="H46" s="43"/>
      <c r="I46" s="43"/>
      <c r="J46" s="44" t="s">
        <v>445</v>
      </c>
    </row>
    <row r="47" spans="1:10" ht="23.25" customHeight="1" x14ac:dyDescent="0.3">
      <c r="A47" s="28" t="s">
        <v>444</v>
      </c>
      <c r="B47" s="28" t="s">
        <v>443</v>
      </c>
      <c r="C47" s="43"/>
      <c r="D47" s="43"/>
      <c r="E47" s="43"/>
      <c r="F47" s="43"/>
      <c r="G47" s="43"/>
      <c r="H47" s="43"/>
      <c r="I47" s="43"/>
      <c r="J47" s="44"/>
    </row>
    <row r="48" spans="1:10" x14ac:dyDescent="0.3">
      <c r="A48" s="29" t="s">
        <v>435</v>
      </c>
      <c r="B48" s="30" t="s">
        <v>386</v>
      </c>
      <c r="C48" s="24">
        <f>(B29-$I$29)*(B17-$I$17)</f>
        <v>0.24489795918367338</v>
      </c>
      <c r="D48" s="24">
        <f>(C29-$I$29)*(C17-$I$17)</f>
        <v>0.81632653061224503</v>
      </c>
      <c r="E48" s="24">
        <f>(D29-$I$29)*(D17-$I$17)</f>
        <v>0.530612244897959</v>
      </c>
      <c r="F48" s="24">
        <f t="shared" ref="F48:H48" si="14">(E29-$I$29)*(E17-$I$17)</f>
        <v>0.81632653061224503</v>
      </c>
      <c r="G48" s="24">
        <f t="shared" si="14"/>
        <v>-2.6122448979591835</v>
      </c>
      <c r="H48" s="24">
        <f t="shared" si="14"/>
        <v>6.5306122448979593</v>
      </c>
      <c r="I48" s="34">
        <f>(H29-$I$29)*(H17-$I$17)</f>
        <v>1.9591836734693877</v>
      </c>
      <c r="J48" s="32">
        <f>SUM(C48:I48)</f>
        <v>8.2857142857142865</v>
      </c>
    </row>
    <row r="49" spans="1:11" x14ac:dyDescent="0.3">
      <c r="A49" s="29" t="s">
        <v>435</v>
      </c>
      <c r="B49" s="30" t="s">
        <v>387</v>
      </c>
      <c r="C49" s="24">
        <f>(B29-$I$29)*(B18-$I$18)</f>
        <v>-0.48979591836734676</v>
      </c>
      <c r="D49" s="24">
        <f>(C29-$I$29)*(C18-$I$18)</f>
        <v>-0.91836734693877553</v>
      </c>
      <c r="E49" s="24">
        <f>(D29-$I$29)*(D18-$I$18)</f>
        <v>-0.48979591836734676</v>
      </c>
      <c r="F49" s="24">
        <f t="shared" ref="F49:I49" si="15">(E29-$I$29)*(E18-$I$18)</f>
        <v>-0.91836734693877553</v>
      </c>
      <c r="G49" s="24">
        <f t="shared" si="15"/>
        <v>2.9387755102040813</v>
      </c>
      <c r="H49" s="24">
        <f t="shared" si="15"/>
        <v>0.65306122448979564</v>
      </c>
      <c r="I49" s="24">
        <f t="shared" si="15"/>
        <v>4.6530612244897966</v>
      </c>
      <c r="J49" s="32">
        <f t="shared" ref="J49:J59" si="16">SUM(C49:I49)</f>
        <v>5.4285714285714288</v>
      </c>
    </row>
    <row r="50" spans="1:11" x14ac:dyDescent="0.3">
      <c r="A50" s="29" t="s">
        <v>435</v>
      </c>
      <c r="B50" s="30" t="s">
        <v>388</v>
      </c>
      <c r="C50" s="24">
        <f>(B29-$I$29)*(B19-$I$19)</f>
        <v>-3.1836734693877555</v>
      </c>
      <c r="D50" s="24">
        <f t="shared" ref="D50:H50" si="17">(C29-$I$29)*(C19-$I$19)</f>
        <v>0.10204081632653059</v>
      </c>
      <c r="E50" s="24">
        <f t="shared" si="17"/>
        <v>-4.0816326530612207E-2</v>
      </c>
      <c r="F50" s="24">
        <f t="shared" si="17"/>
        <v>1.5306122448979593</v>
      </c>
      <c r="G50" s="24">
        <f t="shared" si="17"/>
        <v>-0.32653061224489782</v>
      </c>
      <c r="H50" s="24">
        <f t="shared" si="17"/>
        <v>-2.6122448979591835</v>
      </c>
      <c r="I50" s="24">
        <f>(H29-$I$29)*(H19-$I$19)</f>
        <v>-3.1836734693877555</v>
      </c>
      <c r="J50" s="32">
        <f t="shared" si="16"/>
        <v>-7.7142857142857153</v>
      </c>
    </row>
    <row r="51" spans="1:11" x14ac:dyDescent="0.3">
      <c r="A51" s="29" t="s">
        <v>435</v>
      </c>
      <c r="B51" s="30" t="s">
        <v>389</v>
      </c>
      <c r="C51" s="24">
        <f>(B29-$I$29)*(B20-$I$20)</f>
        <v>1.2244897959183676</v>
      </c>
      <c r="D51" s="24">
        <f t="shared" ref="D51:I51" si="18">(C29-$I$29)*(C20-$I$20)</f>
        <v>-0.91836734693877553</v>
      </c>
      <c r="E51" s="24">
        <f t="shared" si="18"/>
        <v>-0.20408163265306117</v>
      </c>
      <c r="F51" s="24">
        <f t="shared" si="18"/>
        <v>0.51020408163265329</v>
      </c>
      <c r="G51" s="24">
        <f t="shared" si="18"/>
        <v>5.2244897959183669</v>
      </c>
      <c r="H51" s="24">
        <f t="shared" si="18"/>
        <v>-3.9183673469387754</v>
      </c>
      <c r="I51" s="24">
        <f t="shared" si="18"/>
        <v>-0.48979591836734676</v>
      </c>
      <c r="J51" s="32">
        <f t="shared" si="16"/>
        <v>1.4285714285714286</v>
      </c>
    </row>
    <row r="52" spans="1:11" x14ac:dyDescent="0.3">
      <c r="A52" s="29" t="s">
        <v>435</v>
      </c>
      <c r="B52" s="30" t="s">
        <v>390</v>
      </c>
      <c r="C52" s="24">
        <f>(B29-$I$29)*(B21-$I$21)</f>
        <v>1.4693877551020411</v>
      </c>
      <c r="D52" s="24">
        <f t="shared" ref="D52:I52" si="19">(C29-$I$29)*(C21-$I$21)</f>
        <v>1.3265306122448983</v>
      </c>
      <c r="E52" s="24">
        <f t="shared" si="19"/>
        <v>0.32653061224489782</v>
      </c>
      <c r="F52" s="24">
        <f t="shared" si="19"/>
        <v>-1.5306122448979593</v>
      </c>
      <c r="G52" s="24">
        <f t="shared" si="19"/>
        <v>4.8979591836734686</v>
      </c>
      <c r="H52" s="24">
        <f t="shared" si="19"/>
        <v>-1.9591836734693877</v>
      </c>
      <c r="I52" s="24">
        <f t="shared" si="19"/>
        <v>3.1836734693877555</v>
      </c>
      <c r="J52" s="32">
        <f t="shared" si="16"/>
        <v>7.7142857142857153</v>
      </c>
    </row>
    <row r="53" spans="1:11" x14ac:dyDescent="0.3">
      <c r="A53" s="29" t="s">
        <v>435</v>
      </c>
      <c r="B53" s="30" t="s">
        <v>391</v>
      </c>
      <c r="C53" s="24">
        <f>(B29-$I$29)*(B22-$I$22)</f>
        <v>-0.9795918367346943</v>
      </c>
      <c r="D53" s="24">
        <f t="shared" ref="D53:I53" si="20">(C29-$I$29)*(C22-$I$22)</f>
        <v>-1.1224489795918371</v>
      </c>
      <c r="E53" s="24">
        <f t="shared" si="20"/>
        <v>-0.69387755102040782</v>
      </c>
      <c r="F53" s="24">
        <f t="shared" si="20"/>
        <v>1.0204081632653061</v>
      </c>
      <c r="G53" s="24">
        <f t="shared" si="20"/>
        <v>3.591836734693878</v>
      </c>
      <c r="H53" s="24">
        <f t="shared" si="20"/>
        <v>3.591836734693878</v>
      </c>
      <c r="I53" s="24">
        <f t="shared" si="20"/>
        <v>2.4489795918367347</v>
      </c>
      <c r="J53" s="32">
        <f t="shared" si="16"/>
        <v>7.8571428571428577</v>
      </c>
    </row>
    <row r="54" spans="1:11" x14ac:dyDescent="0.3">
      <c r="A54" s="29" t="s">
        <v>435</v>
      </c>
      <c r="B54" s="30" t="s">
        <v>392</v>
      </c>
      <c r="C54" s="24">
        <f>(B29-$I$29)*(B23-$I$23)</f>
        <v>-1.4693877551020411</v>
      </c>
      <c r="D54" s="24">
        <f t="shared" ref="D54:I54" si="21">(C29-$I$29)*(C23-$I$23)</f>
        <v>1.5306122448979593</v>
      </c>
      <c r="E54" s="24">
        <f t="shared" si="21"/>
        <v>0.24489795918367338</v>
      </c>
      <c r="F54" s="24">
        <f t="shared" si="21"/>
        <v>1.5306122448979593</v>
      </c>
      <c r="G54" s="24">
        <f t="shared" si="21"/>
        <v>4.2448979591836737</v>
      </c>
      <c r="H54" s="24">
        <f t="shared" si="21"/>
        <v>1.9591836734693877</v>
      </c>
      <c r="I54" s="24">
        <f t="shared" si="21"/>
        <v>0.24489795918367338</v>
      </c>
      <c r="J54" s="32">
        <f t="shared" si="16"/>
        <v>8.2857142857142847</v>
      </c>
    </row>
    <row r="55" spans="1:11" x14ac:dyDescent="0.3">
      <c r="A55" s="29" t="s">
        <v>435</v>
      </c>
      <c r="B55" s="30" t="s">
        <v>393</v>
      </c>
      <c r="C55" s="24">
        <f>(B29-$I$29)*(B24-$I$24)</f>
        <v>2.6938775510204085</v>
      </c>
      <c r="D55" s="24">
        <f t="shared" ref="D55:I55" si="22">(C29-$I$29)*(C24-$I$24)</f>
        <v>-1.7346938775510206</v>
      </c>
      <c r="E55" s="24">
        <f t="shared" si="22"/>
        <v>-0.16326530612244897</v>
      </c>
      <c r="F55" s="24">
        <f t="shared" si="22"/>
        <v>1.1224489795918371</v>
      </c>
      <c r="G55" s="24">
        <f t="shared" si="22"/>
        <v>-1.3061224489795922</v>
      </c>
      <c r="H55" s="24">
        <f t="shared" si="22"/>
        <v>5.5510204081632644</v>
      </c>
      <c r="I55" s="24">
        <f t="shared" si="22"/>
        <v>0.9795918367346943</v>
      </c>
      <c r="J55" s="32">
        <f t="shared" si="16"/>
        <v>7.1428571428571423</v>
      </c>
    </row>
    <row r="56" spans="1:11" x14ac:dyDescent="0.3">
      <c r="A56" s="29" t="s">
        <v>435</v>
      </c>
      <c r="B56" s="30" t="s">
        <v>394</v>
      </c>
      <c r="C56" s="24">
        <f>(B29-$I$29)*(B25-$I$25)</f>
        <v>2.9387755102040822</v>
      </c>
      <c r="D56" s="24">
        <f t="shared" ref="D56:I56" si="23">(C29-$I$29)*(C25-$I$25)</f>
        <v>0.51020408163265329</v>
      </c>
      <c r="E56" s="24">
        <f t="shared" si="23"/>
        <v>0.36734693877551</v>
      </c>
      <c r="F56" s="24">
        <f t="shared" si="23"/>
        <v>-0.20408163265306117</v>
      </c>
      <c r="G56" s="24">
        <f t="shared" si="23"/>
        <v>-1.6326530612244901</v>
      </c>
      <c r="H56" s="24">
        <f t="shared" si="23"/>
        <v>0.65306122448979564</v>
      </c>
      <c r="I56" s="24">
        <f t="shared" si="23"/>
        <v>-2.204081632653061</v>
      </c>
      <c r="J56" s="32">
        <f t="shared" si="16"/>
        <v>0.42857142857142927</v>
      </c>
    </row>
    <row r="57" spans="1:11" x14ac:dyDescent="0.3">
      <c r="A57" s="29" t="s">
        <v>435</v>
      </c>
      <c r="B57" s="30" t="s">
        <v>395</v>
      </c>
      <c r="C57" s="24">
        <f>(B29-$I$29)*(B26-$I$26)</f>
        <v>-3.1836734693877555</v>
      </c>
      <c r="D57" s="24">
        <f t="shared" ref="D57:I57" si="24">(C29-$I$29)*(C26-$I$26)</f>
        <v>0.10204081632653059</v>
      </c>
      <c r="E57" s="24">
        <f t="shared" si="24"/>
        <v>0.530612244897959</v>
      </c>
      <c r="F57" s="24">
        <f t="shared" si="24"/>
        <v>0.81632653061224503</v>
      </c>
      <c r="G57" s="24">
        <f t="shared" si="24"/>
        <v>-2.6122448979591835</v>
      </c>
      <c r="H57" s="24">
        <f t="shared" si="24"/>
        <v>1.9591836734693877</v>
      </c>
      <c r="I57" s="24">
        <f t="shared" si="24"/>
        <v>3.6734693877551021</v>
      </c>
      <c r="J57" s="32">
        <f t="shared" si="16"/>
        <v>1.2857142857142847</v>
      </c>
    </row>
    <row r="58" spans="1:11" x14ac:dyDescent="0.3">
      <c r="A58" s="29" t="s">
        <v>435</v>
      </c>
      <c r="B58" s="30" t="s">
        <v>396</v>
      </c>
      <c r="C58" s="24">
        <f>(B29-$I$29)*(B27-$I$27)</f>
        <v>1.7142857142857144</v>
      </c>
      <c r="D58" s="24">
        <f t="shared" ref="D58:I58" si="25">(C29-$I$29)*(C27-$I$27)</f>
        <v>-0.71428571428571441</v>
      </c>
      <c r="E58" s="24">
        <f t="shared" si="25"/>
        <v>0.28571428571428559</v>
      </c>
      <c r="F58" s="24">
        <f t="shared" si="25"/>
        <v>0</v>
      </c>
      <c r="G58" s="24">
        <f t="shared" si="25"/>
        <v>-2.2857142857142856</v>
      </c>
      <c r="H58" s="24">
        <f t="shared" si="25"/>
        <v>0</v>
      </c>
      <c r="I58" s="24">
        <f t="shared" si="25"/>
        <v>0</v>
      </c>
      <c r="J58" s="32">
        <f t="shared" si="16"/>
        <v>-1</v>
      </c>
    </row>
    <row r="59" spans="1:11" x14ac:dyDescent="0.3">
      <c r="A59" s="29" t="s">
        <v>435</v>
      </c>
      <c r="B59" s="30" t="s">
        <v>397</v>
      </c>
      <c r="C59" s="24">
        <f>(B29-$I$29)*(B28-$I$28)</f>
        <v>-0.24489795918367338</v>
      </c>
      <c r="D59" s="24">
        <f t="shared" ref="D59:I59" si="26">(C29-$I$29)*(C28-$I$28)</f>
        <v>1.3265306122448983</v>
      </c>
      <c r="E59" s="24">
        <f t="shared" si="26"/>
        <v>0.32653061224489782</v>
      </c>
      <c r="F59" s="24">
        <f t="shared" si="26"/>
        <v>-1.5306122448979593</v>
      </c>
      <c r="G59" s="24">
        <f t="shared" si="26"/>
        <v>2.6122448979591835</v>
      </c>
      <c r="H59" s="24">
        <f t="shared" si="26"/>
        <v>-1.9591836734693877</v>
      </c>
      <c r="I59" s="24">
        <f t="shared" si="26"/>
        <v>3.1836734693877555</v>
      </c>
      <c r="J59" s="32">
        <f t="shared" si="16"/>
        <v>3.7142857142857149</v>
      </c>
    </row>
    <row r="61" spans="1:11" x14ac:dyDescent="0.3">
      <c r="A61" s="36" t="s">
        <v>446</v>
      </c>
      <c r="B61" s="45"/>
      <c r="C61" s="46"/>
      <c r="D61" s="46"/>
      <c r="E61" s="46"/>
      <c r="F61" s="46"/>
      <c r="G61" s="46"/>
      <c r="H61" s="47"/>
      <c r="I61" s="51" t="s">
        <v>445</v>
      </c>
      <c r="J61" s="44" t="s">
        <v>420</v>
      </c>
      <c r="K61" s="44" t="s">
        <v>448</v>
      </c>
    </row>
    <row r="62" spans="1:11" x14ac:dyDescent="0.3">
      <c r="A62" s="28" t="s">
        <v>447</v>
      </c>
      <c r="B62" s="48"/>
      <c r="C62" s="49"/>
      <c r="D62" s="49"/>
      <c r="E62" s="49"/>
      <c r="F62" s="49"/>
      <c r="G62" s="49"/>
      <c r="H62" s="50"/>
      <c r="I62" s="52"/>
      <c r="J62" s="44"/>
      <c r="K62" s="44"/>
    </row>
    <row r="63" spans="1:11" x14ac:dyDescent="0.3">
      <c r="A63" s="30" t="s">
        <v>386</v>
      </c>
      <c r="B63" s="33">
        <f>C32^2</f>
        <v>2.0408163265306103E-2</v>
      </c>
      <c r="C63" s="33">
        <f t="shared" ref="C63:H63" si="27">D32^2</f>
        <v>1.3061224489795917</v>
      </c>
      <c r="D63" s="33">
        <f t="shared" si="27"/>
        <v>3.4489795918367347</v>
      </c>
      <c r="E63" s="33">
        <f t="shared" si="27"/>
        <v>1.3061224489795917</v>
      </c>
      <c r="F63" s="33">
        <f t="shared" si="27"/>
        <v>1.3061224489795917</v>
      </c>
      <c r="G63" s="33">
        <f t="shared" si="27"/>
        <v>8.1632653061224492</v>
      </c>
      <c r="H63" s="33">
        <f t="shared" si="27"/>
        <v>1.3061224489795917</v>
      </c>
      <c r="I63" s="35">
        <f>SUM(B63:H63)</f>
        <v>16.857142857142858</v>
      </c>
      <c r="J63" s="6">
        <f>SQRT(I63)</f>
        <v>4.1057451037714037</v>
      </c>
      <c r="K63" s="38">
        <f>$J$75*J63</f>
        <v>17.140476025109304</v>
      </c>
    </row>
    <row r="64" spans="1:11" x14ac:dyDescent="0.3">
      <c r="A64" s="30" t="s">
        <v>387</v>
      </c>
      <c r="B64" s="33">
        <f t="shared" ref="B64:H64" si="28">C33^2</f>
        <v>8.1632653061224414E-2</v>
      </c>
      <c r="C64" s="33">
        <f t="shared" si="28"/>
        <v>1.6530612244897955</v>
      </c>
      <c r="D64" s="33">
        <f t="shared" si="28"/>
        <v>2.9387755102040822</v>
      </c>
      <c r="E64" s="33">
        <f t="shared" si="28"/>
        <v>1.6530612244897955</v>
      </c>
      <c r="F64" s="33">
        <f t="shared" si="28"/>
        <v>1.6530612244897955</v>
      </c>
      <c r="G64" s="33">
        <f t="shared" si="28"/>
        <v>8.1632653061224414E-2</v>
      </c>
      <c r="H64" s="33">
        <f t="shared" si="28"/>
        <v>7.3673469387755111</v>
      </c>
      <c r="I64" s="35">
        <f t="shared" ref="I64:I75" si="29">SUM(B64:H64)</f>
        <v>15.428571428571427</v>
      </c>
      <c r="J64" s="6">
        <f t="shared" ref="J64:J74" si="30">SQRT(I64)</f>
        <v>3.9279220242478625</v>
      </c>
      <c r="K64" s="38">
        <f t="shared" ref="K64:K73" si="31">$J$75*J64</f>
        <v>16.398108402607704</v>
      </c>
    </row>
    <row r="65" spans="1:11" x14ac:dyDescent="0.3">
      <c r="A65" s="30" t="s">
        <v>388</v>
      </c>
      <c r="B65" s="33">
        <f t="shared" ref="B65:H65" si="32">C34^2</f>
        <v>3.4489795918367347</v>
      </c>
      <c r="C65" s="33">
        <f t="shared" si="32"/>
        <v>2.0408163265306103E-2</v>
      </c>
      <c r="D65" s="33">
        <f>E34^2</f>
        <v>2.0408163265306103E-2</v>
      </c>
      <c r="E65" s="33">
        <f t="shared" si="32"/>
        <v>4.5918367346938771</v>
      </c>
      <c r="F65" s="33">
        <f t="shared" si="32"/>
        <v>2.0408163265306103E-2</v>
      </c>
      <c r="G65" s="33">
        <f t="shared" si="32"/>
        <v>1.3061224489795917</v>
      </c>
      <c r="H65" s="33">
        <f t="shared" si="32"/>
        <v>3.4489795918367347</v>
      </c>
      <c r="I65" s="35">
        <f t="shared" si="29"/>
        <v>12.857142857142858</v>
      </c>
      <c r="J65" s="6">
        <f t="shared" si="30"/>
        <v>3.5856858280031809</v>
      </c>
      <c r="K65" s="38">
        <f t="shared" si="31"/>
        <v>14.969356454205411</v>
      </c>
    </row>
    <row r="66" spans="1:11" x14ac:dyDescent="0.3">
      <c r="A66" s="30" t="s">
        <v>389</v>
      </c>
      <c r="B66" s="33">
        <f t="shared" ref="B66:H66" si="33">C35^2</f>
        <v>0.51020408163265329</v>
      </c>
      <c r="C66" s="33">
        <f t="shared" si="33"/>
        <v>1.6530612244897955</v>
      </c>
      <c r="D66" s="33">
        <f t="shared" si="33"/>
        <v>0.51020408163265329</v>
      </c>
      <c r="E66" s="33">
        <f t="shared" si="33"/>
        <v>0.51020408163265329</v>
      </c>
      <c r="F66" s="33">
        <f t="shared" si="33"/>
        <v>5.2244897959183669</v>
      </c>
      <c r="G66" s="33">
        <f t="shared" si="33"/>
        <v>2.9387755102040822</v>
      </c>
      <c r="H66" s="33">
        <f t="shared" si="33"/>
        <v>8.1632653061224414E-2</v>
      </c>
      <c r="I66" s="35">
        <f t="shared" si="29"/>
        <v>11.428571428571427</v>
      </c>
      <c r="J66" s="6">
        <f t="shared" si="30"/>
        <v>3.3806170189140663</v>
      </c>
      <c r="K66" s="38">
        <f t="shared" si="31"/>
        <v>14.113244611689678</v>
      </c>
    </row>
    <row r="67" spans="1:11" x14ac:dyDescent="0.3">
      <c r="A67" s="30" t="s">
        <v>390</v>
      </c>
      <c r="B67" s="33">
        <f t="shared" ref="B67:H67" si="34">C36^2</f>
        <v>0.73469387755102056</v>
      </c>
      <c r="C67" s="33">
        <f t="shared" si="34"/>
        <v>3.4489795918367347</v>
      </c>
      <c r="D67" s="33">
        <f t="shared" si="34"/>
        <v>1.3061224489795917</v>
      </c>
      <c r="E67" s="33">
        <f t="shared" si="34"/>
        <v>4.5918367346938771</v>
      </c>
      <c r="F67" s="33">
        <f t="shared" si="34"/>
        <v>4.5918367346938771</v>
      </c>
      <c r="G67" s="33">
        <f t="shared" si="34"/>
        <v>0.73469387755102056</v>
      </c>
      <c r="H67" s="33">
        <f t="shared" si="34"/>
        <v>3.4489795918367347</v>
      </c>
      <c r="I67" s="35">
        <f t="shared" si="29"/>
        <v>18.857142857142858</v>
      </c>
      <c r="J67" s="6">
        <f t="shared" si="30"/>
        <v>4.3424811867344753</v>
      </c>
      <c r="K67" s="38">
        <f t="shared" si="31"/>
        <v>18.128790947674634</v>
      </c>
    </row>
    <row r="68" spans="1:11" x14ac:dyDescent="0.3">
      <c r="A68" s="30" t="s">
        <v>391</v>
      </c>
      <c r="B68" s="33">
        <f t="shared" ref="B68:H68" si="35">C37^2</f>
        <v>0.32653061224489816</v>
      </c>
      <c r="C68" s="33">
        <f t="shared" si="35"/>
        <v>2.4693877551020416</v>
      </c>
      <c r="D68" s="33">
        <f t="shared" si="35"/>
        <v>5.8979591836734686</v>
      </c>
      <c r="E68" s="33">
        <f t="shared" si="35"/>
        <v>2.0408163265306118</v>
      </c>
      <c r="F68" s="33">
        <f t="shared" si="35"/>
        <v>2.4693877551020416</v>
      </c>
      <c r="G68" s="33">
        <f t="shared" si="35"/>
        <v>2.4693877551020416</v>
      </c>
      <c r="H68" s="33">
        <f t="shared" si="35"/>
        <v>2.0408163265306118</v>
      </c>
      <c r="I68" s="35">
        <f t="shared" si="29"/>
        <v>17.714285714285715</v>
      </c>
      <c r="J68" s="6">
        <f t="shared" si="30"/>
        <v>4.2088342464732102</v>
      </c>
      <c r="K68" s="38">
        <f t="shared" si="31"/>
        <v>17.570847841739198</v>
      </c>
    </row>
    <row r="69" spans="1:11" x14ac:dyDescent="0.3">
      <c r="A69" s="30" t="s">
        <v>392</v>
      </c>
      <c r="B69" s="33">
        <f t="shared" ref="B69:H69" si="36">C38^2</f>
        <v>0.73469387755102056</v>
      </c>
      <c r="C69" s="33">
        <f t="shared" si="36"/>
        <v>4.5918367346938771</v>
      </c>
      <c r="D69" s="33">
        <f t="shared" si="36"/>
        <v>0.73469387755102056</v>
      </c>
      <c r="E69" s="33">
        <f t="shared" si="36"/>
        <v>4.5918367346938771</v>
      </c>
      <c r="F69" s="33">
        <f t="shared" si="36"/>
        <v>3.4489795918367347</v>
      </c>
      <c r="G69" s="33">
        <f t="shared" si="36"/>
        <v>0.73469387755102056</v>
      </c>
      <c r="H69" s="33">
        <f t="shared" si="36"/>
        <v>2.0408163265306103E-2</v>
      </c>
      <c r="I69" s="35">
        <f t="shared" si="29"/>
        <v>14.857142857142856</v>
      </c>
      <c r="J69" s="6">
        <f t="shared" si="30"/>
        <v>3.8544964466377261</v>
      </c>
      <c r="K69" s="38">
        <f t="shared" si="31"/>
        <v>16.091574674661395</v>
      </c>
    </row>
    <row r="70" spans="1:11" x14ac:dyDescent="0.3">
      <c r="A70" s="30" t="s">
        <v>393</v>
      </c>
      <c r="B70" s="33">
        <f t="shared" ref="B70:H70" si="37">C39^2</f>
        <v>2.4693877551020416</v>
      </c>
      <c r="C70" s="33">
        <f t="shared" si="37"/>
        <v>5.8979591836734686</v>
      </c>
      <c r="D70" s="33">
        <f t="shared" si="37"/>
        <v>0.32653061224489816</v>
      </c>
      <c r="E70" s="33">
        <f t="shared" si="37"/>
        <v>2.4693877551020416</v>
      </c>
      <c r="F70" s="33">
        <f t="shared" si="37"/>
        <v>0.32653061224489816</v>
      </c>
      <c r="G70" s="33">
        <f t="shared" si="37"/>
        <v>5.8979591836734686</v>
      </c>
      <c r="H70" s="33">
        <f t="shared" si="37"/>
        <v>0.32653061224489816</v>
      </c>
      <c r="I70" s="35">
        <f t="shared" si="29"/>
        <v>17.714285714285715</v>
      </c>
      <c r="J70" s="6">
        <f t="shared" si="30"/>
        <v>4.2088342464732102</v>
      </c>
      <c r="K70" s="38">
        <f t="shared" si="31"/>
        <v>17.570847841739198</v>
      </c>
    </row>
    <row r="71" spans="1:11" x14ac:dyDescent="0.3">
      <c r="A71" s="30" t="s">
        <v>394</v>
      </c>
      <c r="B71" s="33">
        <f t="shared" ref="B71:H71" si="38">C40^2</f>
        <v>2.9387755102040822</v>
      </c>
      <c r="C71" s="33">
        <f t="shared" si="38"/>
        <v>0.51020408163265329</v>
      </c>
      <c r="D71" s="33">
        <f t="shared" si="38"/>
        <v>1.6530612244897955</v>
      </c>
      <c r="E71" s="33">
        <f t="shared" si="38"/>
        <v>8.1632653061224414E-2</v>
      </c>
      <c r="F71" s="33">
        <f t="shared" si="38"/>
        <v>0.51020408163265329</v>
      </c>
      <c r="G71" s="33">
        <f t="shared" si="38"/>
        <v>8.1632653061224414E-2</v>
      </c>
      <c r="H71" s="33">
        <f t="shared" si="38"/>
        <v>1.6530612244897955</v>
      </c>
      <c r="I71" s="35">
        <f t="shared" si="29"/>
        <v>7.4285714285714297</v>
      </c>
      <c r="J71" s="6">
        <f t="shared" si="30"/>
        <v>2.7255405754769879</v>
      </c>
      <c r="K71" s="38">
        <f t="shared" si="31"/>
        <v>11.378461572422788</v>
      </c>
    </row>
    <row r="72" spans="1:11" x14ac:dyDescent="0.3">
      <c r="A72" s="30" t="s">
        <v>395</v>
      </c>
      <c r="B72" s="33">
        <f t="shared" ref="B72:H72" si="39">C41^2</f>
        <v>3.4489795918367347</v>
      </c>
      <c r="C72" s="33">
        <f t="shared" si="39"/>
        <v>2.0408163265306103E-2</v>
      </c>
      <c r="D72" s="33">
        <f t="shared" si="39"/>
        <v>3.4489795918367347</v>
      </c>
      <c r="E72" s="33">
        <f t="shared" si="39"/>
        <v>1.3061224489795917</v>
      </c>
      <c r="F72" s="33">
        <f t="shared" si="39"/>
        <v>1.3061224489795917</v>
      </c>
      <c r="G72" s="33">
        <f t="shared" si="39"/>
        <v>0.73469387755102056</v>
      </c>
      <c r="H72" s="33">
        <f t="shared" si="39"/>
        <v>4.5918367346938771</v>
      </c>
      <c r="I72" s="35">
        <f t="shared" si="29"/>
        <v>14.857142857142858</v>
      </c>
      <c r="J72" s="6">
        <f t="shared" si="30"/>
        <v>3.8544964466377261</v>
      </c>
      <c r="K72" s="38">
        <f t="shared" si="31"/>
        <v>16.091574674661395</v>
      </c>
    </row>
    <row r="73" spans="1:11" x14ac:dyDescent="0.3">
      <c r="A73" s="30" t="s">
        <v>396</v>
      </c>
      <c r="B73" s="33">
        <f t="shared" ref="B73:H73" si="40">C42^2</f>
        <v>1</v>
      </c>
      <c r="C73" s="33">
        <f t="shared" si="40"/>
        <v>1</v>
      </c>
      <c r="D73" s="33">
        <f t="shared" si="40"/>
        <v>1</v>
      </c>
      <c r="E73" s="33">
        <f t="shared" si="40"/>
        <v>0</v>
      </c>
      <c r="F73" s="33">
        <f t="shared" si="40"/>
        <v>1</v>
      </c>
      <c r="G73" s="33">
        <f t="shared" si="40"/>
        <v>0</v>
      </c>
      <c r="H73" s="33">
        <f t="shared" si="40"/>
        <v>0</v>
      </c>
      <c r="I73" s="35">
        <f t="shared" si="29"/>
        <v>4</v>
      </c>
      <c r="J73" s="6">
        <f t="shared" si="30"/>
        <v>2</v>
      </c>
      <c r="K73" s="38">
        <f t="shared" si="31"/>
        <v>8.3495081121156893</v>
      </c>
    </row>
    <row r="74" spans="1:11" x14ac:dyDescent="0.3">
      <c r="A74" s="30" t="s">
        <v>397</v>
      </c>
      <c r="B74" s="33">
        <f t="shared" ref="B74:H74" si="41">C43^2</f>
        <v>2.0408163265306103E-2</v>
      </c>
      <c r="C74" s="33">
        <f t="shared" si="41"/>
        <v>3.4489795918367347</v>
      </c>
      <c r="D74" s="33">
        <f t="shared" si="41"/>
        <v>1.3061224489795917</v>
      </c>
      <c r="E74" s="33">
        <f t="shared" si="41"/>
        <v>4.5918367346938771</v>
      </c>
      <c r="F74" s="33">
        <f t="shared" si="41"/>
        <v>1.3061224489795917</v>
      </c>
      <c r="G74" s="33">
        <f t="shared" si="41"/>
        <v>0.73469387755102056</v>
      </c>
      <c r="H74" s="33">
        <f t="shared" si="41"/>
        <v>3.4489795918367347</v>
      </c>
      <c r="I74" s="35">
        <f t="shared" si="29"/>
        <v>14.857142857142854</v>
      </c>
      <c r="J74" s="6">
        <f t="shared" si="30"/>
        <v>3.8544964466377256</v>
      </c>
      <c r="K74" s="38">
        <f>$J$75*J74</f>
        <v>16.091574674661395</v>
      </c>
    </row>
    <row r="75" spans="1:11" x14ac:dyDescent="0.3">
      <c r="A75" s="29" t="s">
        <v>435</v>
      </c>
      <c r="B75" s="37">
        <f>C44^2</f>
        <v>2.9387755102040822</v>
      </c>
      <c r="C75" s="37">
        <f t="shared" ref="C75:H75" si="42">D44^2</f>
        <v>0.51020408163265329</v>
      </c>
      <c r="D75" s="37">
        <f t="shared" si="42"/>
        <v>8.1632653061224414E-2</v>
      </c>
      <c r="E75" s="37">
        <f t="shared" si="42"/>
        <v>0.51020408163265329</v>
      </c>
      <c r="F75" s="37">
        <f t="shared" si="42"/>
        <v>5.2244897959183669</v>
      </c>
      <c r="G75" s="37">
        <f t="shared" si="42"/>
        <v>5.2244897959183669</v>
      </c>
      <c r="H75" s="37">
        <f t="shared" si="42"/>
        <v>2.9387755102040822</v>
      </c>
      <c r="I75" s="31">
        <f t="shared" si="29"/>
        <v>17.428571428571427</v>
      </c>
      <c r="J75" s="22">
        <f>SQRT(I75)</f>
        <v>4.1747540560578447</v>
      </c>
    </row>
    <row r="77" spans="1:11" x14ac:dyDescent="0.3">
      <c r="A77" s="28" t="s">
        <v>447</v>
      </c>
      <c r="B77" s="39" t="s">
        <v>422</v>
      </c>
      <c r="C77" s="40" t="s">
        <v>423</v>
      </c>
      <c r="D77" s="18" t="s">
        <v>449</v>
      </c>
    </row>
    <row r="78" spans="1:11" x14ac:dyDescent="0.3">
      <c r="A78" s="30" t="s">
        <v>386</v>
      </c>
      <c r="B78" s="41">
        <v>8.2857142857142865</v>
      </c>
      <c r="C78" s="40">
        <v>17.140476025109304</v>
      </c>
      <c r="D78" s="6">
        <f t="shared" ref="D78:D89" si="43">B78/C78</f>
        <v>0.4834004769515407</v>
      </c>
    </row>
    <row r="79" spans="1:11" x14ac:dyDescent="0.3">
      <c r="A79" s="30" t="s">
        <v>387</v>
      </c>
      <c r="B79" s="41">
        <v>5.4285714285714288</v>
      </c>
      <c r="C79" s="40">
        <v>16.398108402607704</v>
      </c>
      <c r="D79" s="6">
        <f t="shared" si="43"/>
        <v>0.33104863654323397</v>
      </c>
    </row>
    <row r="80" spans="1:11" x14ac:dyDescent="0.3">
      <c r="A80" s="30" t="s">
        <v>388</v>
      </c>
      <c r="B80" s="41">
        <v>-7.7142857142857153</v>
      </c>
      <c r="C80" s="40">
        <v>14.969356454205411</v>
      </c>
      <c r="D80" s="6">
        <f t="shared" si="43"/>
        <v>-0.51533850088248156</v>
      </c>
    </row>
    <row r="81" spans="1:4" x14ac:dyDescent="0.3">
      <c r="A81" s="30" t="s">
        <v>389</v>
      </c>
      <c r="B81" s="41">
        <v>1.4285714285714286</v>
      </c>
      <c r="C81" s="40">
        <v>14.113244611689678</v>
      </c>
      <c r="D81" s="6">
        <f t="shared" si="43"/>
        <v>0.1012220412723645</v>
      </c>
    </row>
    <row r="82" spans="1:4" x14ac:dyDescent="0.3">
      <c r="A82" s="30" t="s">
        <v>390</v>
      </c>
      <c r="B82" s="41">
        <v>7.7142857142857153</v>
      </c>
      <c r="C82" s="40">
        <v>18.128790947674634</v>
      </c>
      <c r="D82" s="6">
        <f t="shared" si="43"/>
        <v>0.42552676218461333</v>
      </c>
    </row>
    <row r="83" spans="1:4" x14ac:dyDescent="0.3">
      <c r="A83" s="30" t="s">
        <v>391</v>
      </c>
      <c r="B83" s="41">
        <v>7.8571428571428577</v>
      </c>
      <c r="C83" s="40">
        <v>17.570847841739198</v>
      </c>
      <c r="D83" s="6">
        <f t="shared" si="43"/>
        <v>0.44716925033511312</v>
      </c>
    </row>
    <row r="84" spans="1:4" x14ac:dyDescent="0.3">
      <c r="A84" s="30" t="s">
        <v>392</v>
      </c>
      <c r="B84" s="41">
        <v>8.2857142857142847</v>
      </c>
      <c r="C84" s="40">
        <v>16.091574674661395</v>
      </c>
      <c r="D84" s="6">
        <f t="shared" si="43"/>
        <v>0.51491009756561545</v>
      </c>
    </row>
    <row r="85" spans="1:4" x14ac:dyDescent="0.3">
      <c r="A85" s="30" t="s">
        <v>393</v>
      </c>
      <c r="B85" s="41">
        <v>7.1428571428571423</v>
      </c>
      <c r="C85" s="40">
        <v>17.570847841739198</v>
      </c>
      <c r="D85" s="6">
        <f t="shared" si="43"/>
        <v>0.40651750030464823</v>
      </c>
    </row>
    <row r="86" spans="1:4" x14ac:dyDescent="0.3">
      <c r="A86" s="30" t="s">
        <v>394</v>
      </c>
      <c r="B86" s="41">
        <v>0.42857142857142927</v>
      </c>
      <c r="C86" s="40">
        <v>11.378461572422788</v>
      </c>
      <c r="D86" s="6">
        <f t="shared" si="43"/>
        <v>3.7665147071386962E-2</v>
      </c>
    </row>
    <row r="87" spans="1:4" x14ac:dyDescent="0.3">
      <c r="A87" s="30" t="s">
        <v>395</v>
      </c>
      <c r="B87" s="41">
        <v>1.2857142857142847</v>
      </c>
      <c r="C87" s="40">
        <v>16.091574674661395</v>
      </c>
      <c r="D87" s="6">
        <f t="shared" si="43"/>
        <v>7.9899842725698889E-2</v>
      </c>
    </row>
    <row r="88" spans="1:4" x14ac:dyDescent="0.3">
      <c r="A88" s="30" t="s">
        <v>396</v>
      </c>
      <c r="B88" s="41">
        <v>-1</v>
      </c>
      <c r="C88" s="40">
        <v>8.3495081121156893</v>
      </c>
      <c r="D88" s="6">
        <f t="shared" si="43"/>
        <v>-0.11976753439510213</v>
      </c>
    </row>
    <row r="89" spans="1:4" x14ac:dyDescent="0.3">
      <c r="A89" s="30" t="s">
        <v>397</v>
      </c>
      <c r="B89" s="41">
        <v>3.7142857142857149</v>
      </c>
      <c r="C89" s="40">
        <v>16.091574674661395</v>
      </c>
      <c r="D89" s="6">
        <f t="shared" si="43"/>
        <v>0.23082176787424144</v>
      </c>
    </row>
    <row r="91" spans="1:4" x14ac:dyDescent="0.3">
      <c r="A91" s="42" t="s">
        <v>450</v>
      </c>
      <c r="B91" s="42"/>
      <c r="C91" s="42"/>
      <c r="D91" s="42"/>
    </row>
    <row r="92" spans="1:4" x14ac:dyDescent="0.3">
      <c r="A92" s="30" t="s">
        <v>392</v>
      </c>
      <c r="B92" s="41">
        <v>8.2857142857142847</v>
      </c>
      <c r="C92" s="40">
        <v>16.091574674661395</v>
      </c>
      <c r="D92" s="6">
        <f t="shared" ref="D92" si="44">B92/C92</f>
        <v>0.51491009756561545</v>
      </c>
    </row>
    <row r="93" spans="1:4" x14ac:dyDescent="0.3">
      <c r="A93" s="30" t="s">
        <v>386</v>
      </c>
      <c r="B93" s="41">
        <v>8.2857142857142865</v>
      </c>
      <c r="C93" s="40">
        <v>17.140476025109304</v>
      </c>
      <c r="D93" s="6">
        <f>B93/C93</f>
        <v>0.4834004769515407</v>
      </c>
    </row>
    <row r="94" spans="1:4" x14ac:dyDescent="0.3">
      <c r="A94" s="30" t="s">
        <v>391</v>
      </c>
      <c r="B94" s="41">
        <v>7.8571428571428577</v>
      </c>
      <c r="C94" s="40">
        <v>17.570847841739198</v>
      </c>
      <c r="D94" s="6">
        <f t="shared" ref="D94:D103" si="45">B94/C94</f>
        <v>0.44716925033511312</v>
      </c>
    </row>
    <row r="95" spans="1:4" x14ac:dyDescent="0.3">
      <c r="A95" s="30" t="s">
        <v>390</v>
      </c>
      <c r="B95" s="41">
        <v>7.7142857142857153</v>
      </c>
      <c r="C95" s="40">
        <v>18.128790947674634</v>
      </c>
      <c r="D95" s="6">
        <f t="shared" si="45"/>
        <v>0.42552676218461333</v>
      </c>
    </row>
    <row r="96" spans="1:4" x14ac:dyDescent="0.3">
      <c r="A96" s="30" t="s">
        <v>393</v>
      </c>
      <c r="B96" s="41">
        <v>7.1428571428571423</v>
      </c>
      <c r="C96" s="40">
        <v>17.570847841739198</v>
      </c>
      <c r="D96" s="6">
        <f t="shared" si="45"/>
        <v>0.40651750030464823</v>
      </c>
    </row>
    <row r="97" spans="1:4" x14ac:dyDescent="0.3">
      <c r="A97" s="30" t="s">
        <v>387</v>
      </c>
      <c r="B97" s="41">
        <v>5.4285714285714288</v>
      </c>
      <c r="C97" s="40">
        <v>16.398108402607704</v>
      </c>
      <c r="D97" s="6">
        <f t="shared" si="45"/>
        <v>0.33104863654323397</v>
      </c>
    </row>
    <row r="98" spans="1:4" x14ac:dyDescent="0.3">
      <c r="A98" s="30" t="s">
        <v>397</v>
      </c>
      <c r="B98" s="41">
        <v>3.7142857142857149</v>
      </c>
      <c r="C98" s="40">
        <v>16.091574674661395</v>
      </c>
      <c r="D98" s="6">
        <f t="shared" si="45"/>
        <v>0.23082176787424144</v>
      </c>
    </row>
    <row r="99" spans="1:4" x14ac:dyDescent="0.3">
      <c r="A99" s="30" t="s">
        <v>389</v>
      </c>
      <c r="B99" s="41">
        <v>1.4285714285714286</v>
      </c>
      <c r="C99" s="40">
        <v>14.113244611689678</v>
      </c>
      <c r="D99" s="6">
        <f t="shared" si="45"/>
        <v>0.1012220412723645</v>
      </c>
    </row>
    <row r="100" spans="1:4" x14ac:dyDescent="0.3">
      <c r="A100" s="30" t="s">
        <v>395</v>
      </c>
      <c r="B100" s="41">
        <v>1.2857142857142847</v>
      </c>
      <c r="C100" s="40">
        <v>16.091574674661395</v>
      </c>
      <c r="D100" s="6">
        <f t="shared" si="45"/>
        <v>7.9899842725698889E-2</v>
      </c>
    </row>
    <row r="101" spans="1:4" x14ac:dyDescent="0.3">
      <c r="A101" s="30" t="s">
        <v>394</v>
      </c>
      <c r="B101" s="41">
        <v>0.42857142857142927</v>
      </c>
      <c r="C101" s="40">
        <v>11.378461572422788</v>
      </c>
      <c r="D101" s="6">
        <f t="shared" si="45"/>
        <v>3.7665147071386962E-2</v>
      </c>
    </row>
    <row r="102" spans="1:4" x14ac:dyDescent="0.3">
      <c r="A102" s="30" t="s">
        <v>396</v>
      </c>
      <c r="B102" s="41">
        <v>-1</v>
      </c>
      <c r="C102" s="40">
        <v>8.3495081121156893</v>
      </c>
      <c r="D102" s="6">
        <f t="shared" si="45"/>
        <v>-0.11976753439510213</v>
      </c>
    </row>
    <row r="103" spans="1:4" x14ac:dyDescent="0.3">
      <c r="A103" s="30" t="s">
        <v>388</v>
      </c>
      <c r="B103" s="41">
        <v>-7.7142857142857153</v>
      </c>
      <c r="C103" s="40">
        <v>14.969356454205411</v>
      </c>
      <c r="D103" s="6">
        <f t="shared" si="45"/>
        <v>-0.51533850088248156</v>
      </c>
    </row>
  </sheetData>
  <mergeCells count="8">
    <mergeCell ref="K61:K62"/>
    <mergeCell ref="I61:I62"/>
    <mergeCell ref="A91:D91"/>
    <mergeCell ref="A46:B46"/>
    <mergeCell ref="C46:I47"/>
    <mergeCell ref="J46:J47"/>
    <mergeCell ref="J61:J62"/>
    <mergeCell ref="B61:H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7"/>
  <sheetViews>
    <sheetView topLeftCell="A10" workbookViewId="0">
      <selection activeCell="G35" sqref="G35"/>
    </sheetView>
  </sheetViews>
  <sheetFormatPr defaultRowHeight="14.4" x14ac:dyDescent="0.3"/>
  <cols>
    <col min="8" max="8" width="12" bestFit="1" customWidth="1"/>
    <col min="9" max="9" width="13.33203125" bestFit="1" customWidth="1"/>
  </cols>
  <sheetData>
    <row r="1" spans="1:11" x14ac:dyDescent="0.3">
      <c r="A1" s="15" t="s">
        <v>398</v>
      </c>
      <c r="B1" s="15" t="s">
        <v>399</v>
      </c>
      <c r="C1" s="15" t="s">
        <v>400</v>
      </c>
      <c r="D1" s="15" t="s">
        <v>401</v>
      </c>
      <c r="E1" s="15" t="s">
        <v>402</v>
      </c>
    </row>
    <row r="2" spans="1:11" x14ac:dyDescent="0.3">
      <c r="A2" t="s">
        <v>403</v>
      </c>
      <c r="B2">
        <v>4</v>
      </c>
      <c r="C2">
        <v>5</v>
      </c>
      <c r="D2">
        <v>3</v>
      </c>
      <c r="E2">
        <v>3</v>
      </c>
    </row>
    <row r="3" spans="1:11" x14ac:dyDescent="0.3">
      <c r="A3" t="s">
        <v>404</v>
      </c>
      <c r="B3">
        <v>4</v>
      </c>
      <c r="C3">
        <v>3</v>
      </c>
      <c r="D3">
        <v>4</v>
      </c>
      <c r="E3">
        <v>4</v>
      </c>
    </row>
    <row r="4" spans="1:11" x14ac:dyDescent="0.3">
      <c r="A4" t="s">
        <v>405</v>
      </c>
      <c r="B4">
        <v>3</v>
      </c>
      <c r="C4">
        <v>4</v>
      </c>
      <c r="D4">
        <v>5</v>
      </c>
      <c r="E4">
        <v>2</v>
      </c>
    </row>
    <row r="5" spans="1:11" x14ac:dyDescent="0.3">
      <c r="A5" t="s">
        <v>406</v>
      </c>
      <c r="B5">
        <v>2</v>
      </c>
      <c r="C5">
        <v>1</v>
      </c>
      <c r="D5">
        <v>4</v>
      </c>
      <c r="E5">
        <v>4</v>
      </c>
    </row>
    <row r="6" spans="1:11" x14ac:dyDescent="0.3">
      <c r="A6" t="s">
        <v>407</v>
      </c>
      <c r="B6">
        <v>4</v>
      </c>
      <c r="C6" t="s">
        <v>408</v>
      </c>
      <c r="D6">
        <v>3</v>
      </c>
      <c r="E6" t="s">
        <v>408</v>
      </c>
    </row>
    <row r="8" spans="1:11" x14ac:dyDescent="0.3">
      <c r="A8" s="16" t="s">
        <v>398</v>
      </c>
      <c r="B8" s="16" t="s">
        <v>399</v>
      </c>
      <c r="C8" s="16" t="s">
        <v>401</v>
      </c>
      <c r="D8" s="16" t="s">
        <v>409</v>
      </c>
      <c r="E8" s="16" t="s">
        <v>410</v>
      </c>
      <c r="F8" s="16" t="s">
        <v>411</v>
      </c>
      <c r="G8" s="16" t="s">
        <v>412</v>
      </c>
      <c r="H8" s="16" t="s">
        <v>413</v>
      </c>
      <c r="I8" s="16" t="s">
        <v>414</v>
      </c>
      <c r="J8" s="16" t="s">
        <v>415</v>
      </c>
      <c r="K8" s="16" t="s">
        <v>416</v>
      </c>
    </row>
    <row r="9" spans="1:11" x14ac:dyDescent="0.3">
      <c r="A9" s="5" t="s">
        <v>403</v>
      </c>
      <c r="B9" s="5">
        <v>4</v>
      </c>
      <c r="C9" s="5">
        <v>3</v>
      </c>
      <c r="D9">
        <f>AVERAGE(B9,C9)</f>
        <v>3.5</v>
      </c>
      <c r="E9">
        <f>B9-D9</f>
        <v>0.5</v>
      </c>
      <c r="F9">
        <f>C9-D9</f>
        <v>-0.5</v>
      </c>
      <c r="G9" t="s">
        <v>407</v>
      </c>
      <c r="H9" t="s">
        <v>403</v>
      </c>
      <c r="I9">
        <f>($B$13-$D$13)*(B9-D9)</f>
        <v>0.25</v>
      </c>
      <c r="J9">
        <f>($C$13-$D$13)*(C9-D9)</f>
        <v>0.25</v>
      </c>
      <c r="K9" s="17">
        <f>I9+J9</f>
        <v>0.5</v>
      </c>
    </row>
    <row r="10" spans="1:11" x14ac:dyDescent="0.3">
      <c r="A10" s="5" t="s">
        <v>404</v>
      </c>
      <c r="B10" s="5">
        <v>4</v>
      </c>
      <c r="C10" s="5">
        <v>4</v>
      </c>
      <c r="D10">
        <f t="shared" ref="D10:D12" si="0">AVERAGE(B10,C10)</f>
        <v>4</v>
      </c>
      <c r="E10">
        <f t="shared" ref="E10:E13" si="1">B10-D10</f>
        <v>0</v>
      </c>
      <c r="F10">
        <f t="shared" ref="F10:F13" si="2">C10-D10</f>
        <v>0</v>
      </c>
      <c r="G10" t="s">
        <v>407</v>
      </c>
      <c r="H10" t="s">
        <v>404</v>
      </c>
      <c r="I10">
        <f>($B$13-$D$13)*(B10-D10)</f>
        <v>0</v>
      </c>
      <c r="J10">
        <f t="shared" ref="J10:J12" si="3">($C$13-$D$13)*(C10-D10)</f>
        <v>0</v>
      </c>
      <c r="K10" s="17">
        <f t="shared" ref="K10:K12" si="4">I10+J10</f>
        <v>0</v>
      </c>
    </row>
    <row r="11" spans="1:11" x14ac:dyDescent="0.3">
      <c r="A11" s="5" t="s">
        <v>405</v>
      </c>
      <c r="B11" s="5">
        <v>3</v>
      </c>
      <c r="C11" s="5">
        <v>5</v>
      </c>
      <c r="D11">
        <f t="shared" si="0"/>
        <v>4</v>
      </c>
      <c r="E11">
        <f t="shared" si="1"/>
        <v>-1</v>
      </c>
      <c r="F11">
        <f t="shared" si="2"/>
        <v>1</v>
      </c>
      <c r="G11" t="s">
        <v>407</v>
      </c>
      <c r="H11" t="s">
        <v>405</v>
      </c>
      <c r="I11">
        <f>($B$13-$D$13)*(B11-D11)</f>
        <v>-0.5</v>
      </c>
      <c r="J11">
        <f t="shared" si="3"/>
        <v>-0.5</v>
      </c>
      <c r="K11" s="17">
        <f t="shared" si="4"/>
        <v>-1</v>
      </c>
    </row>
    <row r="12" spans="1:11" x14ac:dyDescent="0.3">
      <c r="A12" s="5" t="s">
        <v>406</v>
      </c>
      <c r="B12" s="5">
        <v>2</v>
      </c>
      <c r="C12" s="5">
        <v>4</v>
      </c>
      <c r="D12">
        <f t="shared" si="0"/>
        <v>3</v>
      </c>
      <c r="E12">
        <f t="shared" si="1"/>
        <v>-1</v>
      </c>
      <c r="F12">
        <f t="shared" si="2"/>
        <v>1</v>
      </c>
      <c r="G12" t="s">
        <v>417</v>
      </c>
      <c r="H12" t="s">
        <v>406</v>
      </c>
      <c r="I12">
        <f>($B$13-$D$13)*(B12-D12)</f>
        <v>-0.5</v>
      </c>
      <c r="J12">
        <f t="shared" si="3"/>
        <v>-0.5</v>
      </c>
      <c r="K12" s="17">
        <f t="shared" si="4"/>
        <v>-1</v>
      </c>
    </row>
    <row r="13" spans="1:11" x14ac:dyDescent="0.3">
      <c r="A13" s="5" t="s">
        <v>407</v>
      </c>
      <c r="B13" s="5">
        <v>4</v>
      </c>
      <c r="C13" s="5">
        <v>3</v>
      </c>
      <c r="D13">
        <f>AVERAGE(B13,C13)</f>
        <v>3.5</v>
      </c>
      <c r="E13">
        <f t="shared" si="1"/>
        <v>0.5</v>
      </c>
      <c r="F13">
        <f t="shared" si="2"/>
        <v>-0.5</v>
      </c>
    </row>
    <row r="15" spans="1:11" x14ac:dyDescent="0.3">
      <c r="A15" s="16" t="s">
        <v>398</v>
      </c>
      <c r="B15" s="16" t="s">
        <v>399</v>
      </c>
      <c r="C15" s="16" t="s">
        <v>401</v>
      </c>
      <c r="D15" s="16" t="s">
        <v>409</v>
      </c>
      <c r="E15" s="16" t="s">
        <v>418</v>
      </c>
      <c r="F15" s="16" t="s">
        <v>419</v>
      </c>
      <c r="G15" s="16" t="s">
        <v>416</v>
      </c>
      <c r="H15" s="16" t="s">
        <v>420</v>
      </c>
      <c r="I15" s="16" t="s">
        <v>421</v>
      </c>
    </row>
    <row r="16" spans="1:11" x14ac:dyDescent="0.3">
      <c r="A16" s="5" t="s">
        <v>403</v>
      </c>
      <c r="B16" s="5">
        <v>4</v>
      </c>
      <c r="C16" s="5">
        <v>3</v>
      </c>
      <c r="D16">
        <f>AVERAGE(B16,C16)</f>
        <v>3.5</v>
      </c>
      <c r="E16">
        <f>E9^2</f>
        <v>0.25</v>
      </c>
      <c r="F16">
        <f>F9^2</f>
        <v>0.25</v>
      </c>
      <c r="G16">
        <f>E16+F16</f>
        <v>0.5</v>
      </c>
      <c r="H16">
        <f>SQRT(G16)</f>
        <v>0.70710678118654757</v>
      </c>
      <c r="I16" s="17">
        <f>$H$20*H16</f>
        <v>0.50000000000000011</v>
      </c>
    </row>
    <row r="17" spans="1:9" x14ac:dyDescent="0.3">
      <c r="A17" s="5" t="s">
        <v>404</v>
      </c>
      <c r="B17" s="5">
        <v>4</v>
      </c>
      <c r="C17" s="5">
        <v>4</v>
      </c>
      <c r="D17">
        <f t="shared" ref="D17:D20" si="5">AVERAGE(B17,C17)</f>
        <v>4</v>
      </c>
      <c r="E17">
        <f t="shared" ref="E17:F20" si="6">E10^2</f>
        <v>0</v>
      </c>
      <c r="F17">
        <f t="shared" si="6"/>
        <v>0</v>
      </c>
      <c r="G17">
        <f t="shared" ref="G17:G20" si="7">E17+F17</f>
        <v>0</v>
      </c>
      <c r="H17">
        <f t="shared" ref="H17:H20" si="8">SQRT(G17)</f>
        <v>0</v>
      </c>
      <c r="I17" s="17">
        <f>$H$20*H17</f>
        <v>0</v>
      </c>
    </row>
    <row r="18" spans="1:9" x14ac:dyDescent="0.3">
      <c r="A18" s="5" t="s">
        <v>405</v>
      </c>
      <c r="B18" s="5">
        <v>3</v>
      </c>
      <c r="C18" s="5">
        <v>5</v>
      </c>
      <c r="D18">
        <f t="shared" si="5"/>
        <v>4</v>
      </c>
      <c r="E18">
        <f t="shared" si="6"/>
        <v>1</v>
      </c>
      <c r="F18">
        <f t="shared" si="6"/>
        <v>1</v>
      </c>
      <c r="G18">
        <f t="shared" si="7"/>
        <v>2</v>
      </c>
      <c r="H18">
        <f t="shared" si="8"/>
        <v>1.4142135623730951</v>
      </c>
      <c r="I18" s="17">
        <f t="shared" ref="I18:I19" si="9">$H$20*H18</f>
        <v>1.0000000000000002</v>
      </c>
    </row>
    <row r="19" spans="1:9" x14ac:dyDescent="0.3">
      <c r="A19" s="5" t="s">
        <v>406</v>
      </c>
      <c r="B19" s="5">
        <v>2</v>
      </c>
      <c r="C19" s="5">
        <v>4</v>
      </c>
      <c r="D19">
        <f t="shared" si="5"/>
        <v>3</v>
      </c>
      <c r="E19">
        <f t="shared" si="6"/>
        <v>1</v>
      </c>
      <c r="F19">
        <f t="shared" si="6"/>
        <v>1</v>
      </c>
      <c r="G19">
        <f>E19+F19</f>
        <v>2</v>
      </c>
      <c r="H19">
        <f t="shared" si="8"/>
        <v>1.4142135623730951</v>
      </c>
      <c r="I19" s="17">
        <f t="shared" si="9"/>
        <v>1.0000000000000002</v>
      </c>
    </row>
    <row r="20" spans="1:9" x14ac:dyDescent="0.3">
      <c r="A20" s="5" t="s">
        <v>407</v>
      </c>
      <c r="B20" s="5">
        <v>4</v>
      </c>
      <c r="C20" s="5">
        <v>3</v>
      </c>
      <c r="D20">
        <f t="shared" si="5"/>
        <v>3.5</v>
      </c>
      <c r="E20">
        <f>E13^2</f>
        <v>0.25</v>
      </c>
      <c r="F20">
        <f t="shared" si="6"/>
        <v>0.25</v>
      </c>
      <c r="G20">
        <f t="shared" si="7"/>
        <v>0.5</v>
      </c>
      <c r="H20">
        <f t="shared" si="8"/>
        <v>0.70710678118654757</v>
      </c>
      <c r="I20">
        <f>$H$20*H20</f>
        <v>0.50000000000000011</v>
      </c>
    </row>
    <row r="22" spans="1:9" x14ac:dyDescent="0.3">
      <c r="A22" s="16" t="s">
        <v>398</v>
      </c>
      <c r="B22" s="16" t="s">
        <v>413</v>
      </c>
      <c r="C22" s="15" t="s">
        <v>422</v>
      </c>
      <c r="D22" s="15" t="s">
        <v>423</v>
      </c>
      <c r="E22" s="15" t="s">
        <v>424</v>
      </c>
    </row>
    <row r="23" spans="1:9" x14ac:dyDescent="0.3">
      <c r="A23" s="5" t="s">
        <v>407</v>
      </c>
      <c r="B23" s="5" t="s">
        <v>403</v>
      </c>
      <c r="C23">
        <v>0.5</v>
      </c>
      <c r="D23">
        <v>0.50000000000000011</v>
      </c>
      <c r="E23">
        <f>C23/D23</f>
        <v>0.99999999999999978</v>
      </c>
    </row>
    <row r="24" spans="1:9" x14ac:dyDescent="0.3">
      <c r="A24" s="5" t="s">
        <v>407</v>
      </c>
      <c r="B24" s="5" t="s">
        <v>404</v>
      </c>
      <c r="C24">
        <v>0</v>
      </c>
      <c r="D24">
        <v>0</v>
      </c>
      <c r="E24" t="e">
        <f t="shared" ref="E24:E26" si="10">C24/D24</f>
        <v>#DIV/0!</v>
      </c>
    </row>
    <row r="25" spans="1:9" x14ac:dyDescent="0.3">
      <c r="A25" s="5" t="s">
        <v>407</v>
      </c>
      <c r="B25" s="5" t="s">
        <v>405</v>
      </c>
      <c r="C25">
        <v>-1</v>
      </c>
      <c r="D25">
        <v>1.0000000000000002</v>
      </c>
      <c r="E25">
        <f t="shared" si="10"/>
        <v>-0.99999999999999978</v>
      </c>
    </row>
    <row r="26" spans="1:9" x14ac:dyDescent="0.3">
      <c r="A26" s="5" t="s">
        <v>407</v>
      </c>
      <c r="B26" s="5" t="s">
        <v>406</v>
      </c>
      <c r="C26">
        <v>-1</v>
      </c>
      <c r="D26">
        <v>1.0000000000000002</v>
      </c>
      <c r="E26">
        <f t="shared" si="10"/>
        <v>-0.99999999999999978</v>
      </c>
    </row>
    <row r="27" spans="1:9" x14ac:dyDescent="0.3">
      <c r="A27" s="5"/>
      <c r="B2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JENIS BATU</vt:lpstr>
      <vt:lpstr>DATA TRANSAKSI 2018</vt:lpstr>
      <vt:lpstr>DATA TRANSAKSI 2019</vt:lpstr>
      <vt:lpstr>DATA TRANSAKSI 2020</vt:lpstr>
      <vt:lpstr>DATA TRANSAKSI 2021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teguh K</cp:lastModifiedBy>
  <cp:lastPrinted>2023-12-19T15:09:50Z</cp:lastPrinted>
  <dcterms:created xsi:type="dcterms:W3CDTF">2023-12-19T13:29:36Z</dcterms:created>
  <dcterms:modified xsi:type="dcterms:W3CDTF">2024-04-14T16:38:12Z</dcterms:modified>
</cp:coreProperties>
</file>