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KodeBarang">Sheet1!$B$11:$C$17</definedName>
    <definedName name="tabel">Sheet1!$B$12:$E$17</definedName>
    <definedName name="tabletable">Sheet1!$B$12:$E$17</definedName>
  </definedNames>
  <calcPr calcId="144525"/>
</workbook>
</file>

<file path=xl/calcChain.xml><?xml version="1.0" encoding="utf-8"?>
<calcChain xmlns="http://schemas.openxmlformats.org/spreadsheetml/2006/main">
  <c r="C5" i="1" l="1"/>
  <c r="J22" i="1"/>
  <c r="J23" i="1"/>
  <c r="J28" i="1"/>
  <c r="J29" i="1"/>
  <c r="E22" i="1"/>
  <c r="E23" i="1"/>
  <c r="E24" i="1"/>
  <c r="E25" i="1"/>
  <c r="E26" i="1"/>
  <c r="E27" i="1"/>
  <c r="E28" i="1"/>
  <c r="E29" i="1"/>
  <c r="E30" i="1"/>
  <c r="E21" i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K28" i="1" s="1"/>
  <c r="L28" i="1" s="1"/>
  <c r="G29" i="1"/>
  <c r="I29" i="1" s="1"/>
  <c r="K29" i="1" s="1"/>
  <c r="L29" i="1" s="1"/>
  <c r="G30" i="1"/>
  <c r="I30" i="1" s="1"/>
  <c r="G21" i="1"/>
  <c r="I21" i="1" s="1"/>
  <c r="D22" i="1"/>
  <c r="D23" i="1"/>
  <c r="D24" i="1"/>
  <c r="D25" i="1"/>
  <c r="D26" i="1"/>
  <c r="D27" i="1"/>
  <c r="D28" i="1"/>
  <c r="D29" i="1"/>
  <c r="D30" i="1"/>
  <c r="D21" i="1"/>
  <c r="K24" i="1" l="1"/>
  <c r="J24" i="1"/>
  <c r="K21" i="1"/>
  <c r="J21" i="1"/>
  <c r="K27" i="1"/>
  <c r="J27" i="1"/>
  <c r="L27" i="1" s="1"/>
  <c r="K23" i="1"/>
  <c r="L23" i="1" s="1"/>
  <c r="K30" i="1"/>
  <c r="J30" i="1"/>
  <c r="L30" i="1"/>
  <c r="K26" i="1"/>
  <c r="J26" i="1"/>
  <c r="L26" i="1" s="1"/>
  <c r="K22" i="1"/>
  <c r="L22" i="1" s="1"/>
  <c r="K25" i="1"/>
  <c r="J25" i="1"/>
  <c r="L21" i="1" l="1"/>
  <c r="L25" i="1"/>
  <c r="L24" i="1"/>
  <c r="C6" i="1" l="1"/>
</calcChain>
</file>

<file path=xl/sharedStrings.xml><?xml version="1.0" encoding="utf-8"?>
<sst xmlns="http://schemas.openxmlformats.org/spreadsheetml/2006/main" count="71" uniqueCount="46">
  <si>
    <t>Nim</t>
  </si>
  <si>
    <t>Nama</t>
  </si>
  <si>
    <t>Teguh Aditia</t>
  </si>
  <si>
    <t>Kelas</t>
  </si>
  <si>
    <t>IF-3</t>
  </si>
  <si>
    <t>Hari</t>
  </si>
  <si>
    <t>Tanggal</t>
  </si>
  <si>
    <t>Nama Matakuliah</t>
  </si>
  <si>
    <t>Aplikasi Otomasi Perkantoran</t>
  </si>
  <si>
    <t>Dosen</t>
  </si>
  <si>
    <t>Gentisya Tri Mardiani S.Kom. ,M. Kom</t>
  </si>
  <si>
    <t>Tabel Barang</t>
  </si>
  <si>
    <t>KodeBarang</t>
  </si>
  <si>
    <t>Nama Barang</t>
  </si>
  <si>
    <t>Harga Barang</t>
  </si>
  <si>
    <t>Diskon</t>
  </si>
  <si>
    <t>BJA-001</t>
  </si>
  <si>
    <t>BJA-030</t>
  </si>
  <si>
    <t>BJP-201</t>
  </si>
  <si>
    <t>BJG-221</t>
  </si>
  <si>
    <t>BJP-235</t>
  </si>
  <si>
    <t>BJG-236</t>
  </si>
  <si>
    <t>Umbrella Kid Batik</t>
  </si>
  <si>
    <t>Hello Kitty Shirt</t>
  </si>
  <si>
    <t>Batik Pria Elegan</t>
  </si>
  <si>
    <t>Gamis Ainun Batik</t>
  </si>
  <si>
    <t>Kemeja Batik Katun</t>
  </si>
  <si>
    <t>Gamis Denim</t>
  </si>
  <si>
    <t>Tabel Data Penjualan</t>
  </si>
  <si>
    <t>No</t>
  </si>
  <si>
    <t>Tanggal Penjualan</t>
  </si>
  <si>
    <t>Kode Barang</t>
  </si>
  <si>
    <t>Jenis Barang</t>
  </si>
  <si>
    <t>Status Barang</t>
  </si>
  <si>
    <t>Jumlah</t>
  </si>
  <si>
    <t>Harga Kotor</t>
  </si>
  <si>
    <t>Pajak</t>
  </si>
  <si>
    <t>Total</t>
  </si>
  <si>
    <t>13/12/2014</t>
  </si>
  <si>
    <t>Baru</t>
  </si>
  <si>
    <t>Pre order</t>
  </si>
  <si>
    <t>14/12/2014</t>
  </si>
  <si>
    <t>15/12/2014</t>
  </si>
  <si>
    <t>16/12/2014</t>
  </si>
  <si>
    <t>17/12/2014</t>
  </si>
  <si>
    <t>18/12/2014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</si>
</sst>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9" formatCode="[$Rp-421]#,##0"/>
    <numFmt numFmtId="171" formatCode="dd/mm/yyyy;@"/>
    <numFmt numFmtId="172" formatCode="_-[$Rp-421]* #,##0_-;\-[$Rp-421]* #,##0_-;_-[$Rp-421]* &quot;-&quot;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9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169" fontId="0" fillId="0" borderId="1" xfId="0" applyNumberFormat="1" applyBorder="1"/>
    <xf numFmtId="171" fontId="0" fillId="0" borderId="1" xfId="0" applyNumberFormat="1" applyBorder="1"/>
    <xf numFmtId="17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0"/>
  <sheetViews>
    <sheetView tabSelected="1" workbookViewId="0">
      <selection activeCell="C5" sqref="C5"/>
    </sheetView>
  </sheetViews>
  <sheetFormatPr defaultRowHeight="15" x14ac:dyDescent="0.25"/>
  <cols>
    <col min="2" max="2" width="13.28515625" customWidth="1"/>
    <col min="3" max="3" width="17.7109375" customWidth="1"/>
    <col min="4" max="4" width="19" customWidth="1"/>
    <col min="5" max="5" width="20.42578125" customWidth="1"/>
    <col min="6" max="6" width="16" customWidth="1"/>
    <col min="7" max="7" width="14.28515625" customWidth="1"/>
    <col min="9" max="9" width="16" customWidth="1"/>
    <col min="10" max="10" width="15.28515625" customWidth="1"/>
    <col min="11" max="11" width="12.28515625" customWidth="1"/>
    <col min="12" max="12" width="12.140625" customWidth="1"/>
  </cols>
  <sheetData>
    <row r="2" spans="1:10" x14ac:dyDescent="0.25">
      <c r="A2" t="s">
        <v>0</v>
      </c>
      <c r="C2" s="1">
        <v>10120104</v>
      </c>
      <c r="I2" t="s">
        <v>7</v>
      </c>
      <c r="J2" t="s">
        <v>8</v>
      </c>
    </row>
    <row r="3" spans="1:10" x14ac:dyDescent="0.25">
      <c r="A3" t="s">
        <v>1</v>
      </c>
      <c r="C3" s="1" t="s">
        <v>2</v>
      </c>
      <c r="I3" t="s">
        <v>9</v>
      </c>
      <c r="J3" t="s">
        <v>10</v>
      </c>
    </row>
    <row r="4" spans="1:10" x14ac:dyDescent="0.25">
      <c r="A4" t="s">
        <v>3</v>
      </c>
      <c r="C4" t="s">
        <v>4</v>
      </c>
    </row>
    <row r="5" spans="1:10" x14ac:dyDescent="0.25">
      <c r="A5" t="s">
        <v>5</v>
      </c>
      <c r="C5" s="2">
        <f>DAY(C6)</f>
        <v>3</v>
      </c>
    </row>
    <row r="6" spans="1:10" x14ac:dyDescent="0.25">
      <c r="A6" t="s">
        <v>6</v>
      </c>
      <c r="C6" s="2">
        <f>DATE(21,2,3)</f>
        <v>7705</v>
      </c>
    </row>
    <row r="10" spans="1:10" x14ac:dyDescent="0.25">
      <c r="B10" t="s">
        <v>11</v>
      </c>
    </row>
    <row r="11" spans="1:10" x14ac:dyDescent="0.25">
      <c r="B11" s="4" t="s">
        <v>12</v>
      </c>
      <c r="C11" s="4" t="s">
        <v>13</v>
      </c>
      <c r="D11" s="4" t="s">
        <v>14</v>
      </c>
      <c r="E11" s="4" t="s">
        <v>15</v>
      </c>
    </row>
    <row r="12" spans="1:10" x14ac:dyDescent="0.25">
      <c r="B12" s="4" t="s">
        <v>16</v>
      </c>
      <c r="C12" s="4" t="s">
        <v>22</v>
      </c>
      <c r="D12" s="6">
        <v>70000</v>
      </c>
      <c r="E12" s="3">
        <v>0.15</v>
      </c>
    </row>
    <row r="13" spans="1:10" x14ac:dyDescent="0.25">
      <c r="B13" s="4" t="s">
        <v>17</v>
      </c>
      <c r="C13" s="4" t="s">
        <v>23</v>
      </c>
      <c r="D13" s="6">
        <v>45000</v>
      </c>
      <c r="E13" s="3">
        <v>0.1</v>
      </c>
    </row>
    <row r="14" spans="1:10" x14ac:dyDescent="0.25">
      <c r="B14" s="4" t="s">
        <v>18</v>
      </c>
      <c r="C14" s="4" t="s">
        <v>24</v>
      </c>
      <c r="D14" s="6">
        <v>105000</v>
      </c>
      <c r="E14" s="3">
        <v>0.15</v>
      </c>
    </row>
    <row r="15" spans="1:10" x14ac:dyDescent="0.25">
      <c r="B15" s="4" t="s">
        <v>19</v>
      </c>
      <c r="C15" s="4" t="s">
        <v>25</v>
      </c>
      <c r="D15" s="6">
        <v>115000</v>
      </c>
      <c r="E15" s="3">
        <v>0.05</v>
      </c>
    </row>
    <row r="16" spans="1:10" x14ac:dyDescent="0.25">
      <c r="B16" s="4" t="s">
        <v>20</v>
      </c>
      <c r="C16" s="4" t="s">
        <v>26</v>
      </c>
      <c r="D16" s="6">
        <v>85000</v>
      </c>
      <c r="E16" s="3">
        <v>0.05</v>
      </c>
    </row>
    <row r="17" spans="1:12" x14ac:dyDescent="0.25">
      <c r="B17" s="4" t="s">
        <v>21</v>
      </c>
      <c r="C17" s="4" t="s">
        <v>27</v>
      </c>
      <c r="D17" s="6">
        <v>89000</v>
      </c>
      <c r="E17" s="3">
        <v>0.1</v>
      </c>
    </row>
    <row r="19" spans="1:12" x14ac:dyDescent="0.25">
      <c r="B19" t="s">
        <v>28</v>
      </c>
    </row>
    <row r="20" spans="1:12" x14ac:dyDescent="0.25">
      <c r="A20" s="5" t="s">
        <v>29</v>
      </c>
      <c r="B20" s="5" t="s">
        <v>30</v>
      </c>
      <c r="C20" s="5" t="s">
        <v>31</v>
      </c>
      <c r="D20" s="5" t="s">
        <v>32</v>
      </c>
      <c r="E20" s="5" t="s">
        <v>13</v>
      </c>
      <c r="F20" s="5" t="s">
        <v>33</v>
      </c>
      <c r="G20" s="5" t="s">
        <v>14</v>
      </c>
      <c r="H20" s="5" t="s">
        <v>34</v>
      </c>
      <c r="I20" s="5" t="s">
        <v>35</v>
      </c>
      <c r="J20" s="5" t="s">
        <v>15</v>
      </c>
      <c r="K20" s="5" t="s">
        <v>36</v>
      </c>
      <c r="L20" s="5" t="s">
        <v>37</v>
      </c>
    </row>
    <row r="21" spans="1:12" x14ac:dyDescent="0.25">
      <c r="A21" s="4">
        <v>1</v>
      </c>
      <c r="B21" s="7" t="s">
        <v>38</v>
      </c>
      <c r="C21" s="4" t="s">
        <v>17</v>
      </c>
      <c r="D21" s="4" t="str">
        <f>IF(LEFT(C22,3)="BJA","Baju Anak",IF(LEFT(C22,3)="BJG","Baju Gamis Wanita","Baju Pria"))</f>
        <v>Baju Gamis Wanita</v>
      </c>
      <c r="E21" s="4" t="str">
        <f>VLOOKUP(C21,tabel,2,0)</f>
        <v>Hello Kitty Shirt</v>
      </c>
      <c r="F21" s="4" t="s">
        <v>39</v>
      </c>
      <c r="G21" s="8">
        <f>VLOOKUP(C21,tabel,3,0)</f>
        <v>45000</v>
      </c>
      <c r="H21" s="4">
        <v>1</v>
      </c>
      <c r="I21" s="8">
        <f>G21*H21</f>
        <v>45000</v>
      </c>
      <c r="J21" s="8">
        <f>IF(F21="Baru",I21*(VLOOKUP(C21,tabel,4,0)),0)</f>
        <v>4500</v>
      </c>
      <c r="K21" s="8">
        <f>IF(I21&gt;=300000,I21*5%,IF(I21&lt;=300000,I21*3%))</f>
        <v>1350</v>
      </c>
      <c r="L21" s="8">
        <f>I21-J21+K21</f>
        <v>41850</v>
      </c>
    </row>
    <row r="22" spans="1:12" x14ac:dyDescent="0.25">
      <c r="A22" s="4">
        <v>2</v>
      </c>
      <c r="B22" s="7" t="s">
        <v>38</v>
      </c>
      <c r="C22" s="4" t="s">
        <v>19</v>
      </c>
      <c r="D22" s="4" t="str">
        <f t="shared" ref="D22:D30" si="0">IF(LEFT(C23,3)="BJA","Baju Anak",IF(LEFT(C23,3)="BJG","Baju Gamis Wanita","Baju Pria"))</f>
        <v>Baju Gamis Wanita</v>
      </c>
      <c r="E22" s="4" t="str">
        <f>VLOOKUP(C22,tabel,2,0)</f>
        <v>Gamis Ainun Batik</v>
      </c>
      <c r="F22" s="4" t="s">
        <v>40</v>
      </c>
      <c r="G22" s="8">
        <f>VLOOKUP(C22,tabel,3,0)</f>
        <v>115000</v>
      </c>
      <c r="H22" s="4">
        <v>2</v>
      </c>
      <c r="I22" s="8">
        <f t="shared" ref="I22:I30" si="1">G22*H22</f>
        <v>230000</v>
      </c>
      <c r="J22" s="8">
        <f>IF(F22="Baru",I22*(VLOOKUP(C22,tabel,4,0)),0)</f>
        <v>0</v>
      </c>
      <c r="K22" s="8">
        <f t="shared" ref="K22:K30" si="2">IF(I22&gt;=300000,I22*5%,IF(I22&lt;=300000,I22*3%))</f>
        <v>6900</v>
      </c>
      <c r="L22" s="8">
        <f t="shared" ref="L22:L30" si="3">I22-J22+K22</f>
        <v>236900</v>
      </c>
    </row>
    <row r="23" spans="1:12" x14ac:dyDescent="0.25">
      <c r="A23" s="4">
        <v>3</v>
      </c>
      <c r="B23" s="7" t="s">
        <v>41</v>
      </c>
      <c r="C23" s="4" t="s">
        <v>19</v>
      </c>
      <c r="D23" s="4" t="str">
        <f t="shared" si="0"/>
        <v>Baju Gamis Wanita</v>
      </c>
      <c r="E23" s="4" t="str">
        <f>VLOOKUP(C23,tabel,2,0)</f>
        <v>Gamis Ainun Batik</v>
      </c>
      <c r="F23" s="4" t="s">
        <v>40</v>
      </c>
      <c r="G23" s="8">
        <f>VLOOKUP(C23,tabel,3,0)</f>
        <v>115000</v>
      </c>
      <c r="H23" s="4">
        <v>3</v>
      </c>
      <c r="I23" s="8">
        <f t="shared" si="1"/>
        <v>345000</v>
      </c>
      <c r="J23" s="8">
        <f>IF(F23="Baru",I23*(VLOOKUP(C23,tabel,4,0)),0)</f>
        <v>0</v>
      </c>
      <c r="K23" s="8">
        <f t="shared" si="2"/>
        <v>17250</v>
      </c>
      <c r="L23" s="8">
        <f t="shared" si="3"/>
        <v>362250</v>
      </c>
    </row>
    <row r="24" spans="1:12" x14ac:dyDescent="0.25">
      <c r="A24" s="4">
        <v>4</v>
      </c>
      <c r="B24" s="7" t="s">
        <v>41</v>
      </c>
      <c r="C24" s="4" t="s">
        <v>21</v>
      </c>
      <c r="D24" s="4" t="str">
        <f t="shared" si="0"/>
        <v>Baju Pria</v>
      </c>
      <c r="E24" s="4" t="str">
        <f>VLOOKUP(C24,tabel,2,0)</f>
        <v>Gamis Denim</v>
      </c>
      <c r="F24" s="4" t="s">
        <v>39</v>
      </c>
      <c r="G24" s="8">
        <f>VLOOKUP(C24,tabel,3,0)</f>
        <v>89000</v>
      </c>
      <c r="H24" s="4">
        <v>5</v>
      </c>
      <c r="I24" s="8">
        <f t="shared" si="1"/>
        <v>445000</v>
      </c>
      <c r="J24" s="8">
        <f>IF(F24="Baru",I24*(VLOOKUP(C24,tabel,4,0)),0)</f>
        <v>44500</v>
      </c>
      <c r="K24" s="8">
        <f t="shared" si="2"/>
        <v>22250</v>
      </c>
      <c r="L24" s="8">
        <f t="shared" si="3"/>
        <v>422750</v>
      </c>
    </row>
    <row r="25" spans="1:12" x14ac:dyDescent="0.25">
      <c r="A25" s="4">
        <v>5</v>
      </c>
      <c r="B25" s="7" t="s">
        <v>41</v>
      </c>
      <c r="C25" s="4" t="s">
        <v>20</v>
      </c>
      <c r="D25" s="4" t="str">
        <f t="shared" si="0"/>
        <v>Baju Pria</v>
      </c>
      <c r="E25" s="4" t="str">
        <f>VLOOKUP(C25,tabel,2,0)</f>
        <v>Kemeja Batik Katun</v>
      </c>
      <c r="F25" s="4" t="s">
        <v>39</v>
      </c>
      <c r="G25" s="8">
        <f>VLOOKUP(C25,tabel,3,0)</f>
        <v>85000</v>
      </c>
      <c r="H25" s="4">
        <v>1</v>
      </c>
      <c r="I25" s="8">
        <f t="shared" si="1"/>
        <v>85000</v>
      </c>
      <c r="J25" s="8">
        <f>IF(F25="Baru",I25*(VLOOKUP(C25,tabel,4,0)),0)</f>
        <v>4250</v>
      </c>
      <c r="K25" s="8">
        <f t="shared" si="2"/>
        <v>2550</v>
      </c>
      <c r="L25" s="8">
        <f t="shared" si="3"/>
        <v>83300</v>
      </c>
    </row>
    <row r="26" spans="1:12" x14ac:dyDescent="0.25">
      <c r="A26" s="4">
        <v>6</v>
      </c>
      <c r="B26" s="7" t="s">
        <v>42</v>
      </c>
      <c r="C26" s="4" t="s">
        <v>18</v>
      </c>
      <c r="D26" s="4" t="str">
        <f t="shared" si="0"/>
        <v>Baju Anak</v>
      </c>
      <c r="E26" s="4" t="str">
        <f>VLOOKUP(C26,tabel,2,0)</f>
        <v>Batik Pria Elegan</v>
      </c>
      <c r="F26" s="4" t="s">
        <v>39</v>
      </c>
      <c r="G26" s="8">
        <f>VLOOKUP(C26,tabel,3,0)</f>
        <v>105000</v>
      </c>
      <c r="H26" s="4">
        <v>2</v>
      </c>
      <c r="I26" s="8">
        <f t="shared" si="1"/>
        <v>210000</v>
      </c>
      <c r="J26" s="8">
        <f>IF(F26="Baru",I26*(VLOOKUP(C26,tabel,4,0)),0)</f>
        <v>31500</v>
      </c>
      <c r="K26" s="8">
        <f t="shared" si="2"/>
        <v>6300</v>
      </c>
      <c r="L26" s="8">
        <f t="shared" si="3"/>
        <v>184800</v>
      </c>
    </row>
    <row r="27" spans="1:12" x14ac:dyDescent="0.25">
      <c r="A27" s="4">
        <v>7</v>
      </c>
      <c r="B27" s="7" t="s">
        <v>43</v>
      </c>
      <c r="C27" s="4" t="s">
        <v>17</v>
      </c>
      <c r="D27" s="4" t="str">
        <f t="shared" si="0"/>
        <v>Baju Anak</v>
      </c>
      <c r="E27" s="4" t="str">
        <f>VLOOKUP(C27,tabel,2,0)</f>
        <v>Hello Kitty Shirt</v>
      </c>
      <c r="F27" s="4" t="s">
        <v>39</v>
      </c>
      <c r="G27" s="8">
        <f>VLOOKUP(C27,tabel,3,0)</f>
        <v>45000</v>
      </c>
      <c r="H27" s="4">
        <v>4</v>
      </c>
      <c r="I27" s="8">
        <f t="shared" si="1"/>
        <v>180000</v>
      </c>
      <c r="J27" s="8">
        <f>IF(F27="Baru",I27*(VLOOKUP(C27,tabel,4,0)),0)</f>
        <v>18000</v>
      </c>
      <c r="K27" s="8">
        <f t="shared" si="2"/>
        <v>5400</v>
      </c>
      <c r="L27" s="8">
        <f t="shared" si="3"/>
        <v>167400</v>
      </c>
    </row>
    <row r="28" spans="1:12" x14ac:dyDescent="0.25">
      <c r="A28" s="4">
        <v>8</v>
      </c>
      <c r="B28" s="7" t="s">
        <v>43</v>
      </c>
      <c r="C28" s="4" t="s">
        <v>16</v>
      </c>
      <c r="D28" s="4" t="str">
        <f t="shared" si="0"/>
        <v>Baju Gamis Wanita</v>
      </c>
      <c r="E28" s="4" t="str">
        <f>VLOOKUP(C28,tabel,2,0)</f>
        <v>Umbrella Kid Batik</v>
      </c>
      <c r="F28" s="4" t="s">
        <v>40</v>
      </c>
      <c r="G28" s="8">
        <f>VLOOKUP(C28,tabel,3,0)</f>
        <v>70000</v>
      </c>
      <c r="H28" s="4">
        <v>1</v>
      </c>
      <c r="I28" s="8">
        <f t="shared" si="1"/>
        <v>70000</v>
      </c>
      <c r="J28" s="8">
        <f>IF(F28="Baru",I28*(VLOOKUP(C28,tabel,4,0)),0)</f>
        <v>0</v>
      </c>
      <c r="K28" s="8">
        <f t="shared" si="2"/>
        <v>2100</v>
      </c>
      <c r="L28" s="8">
        <f t="shared" si="3"/>
        <v>72100</v>
      </c>
    </row>
    <row r="29" spans="1:12" x14ac:dyDescent="0.25">
      <c r="A29" s="4">
        <v>9</v>
      </c>
      <c r="B29" s="7" t="s">
        <v>44</v>
      </c>
      <c r="C29" s="4" t="s">
        <v>19</v>
      </c>
      <c r="D29" s="4" t="str">
        <f t="shared" si="0"/>
        <v>Baju Pria</v>
      </c>
      <c r="E29" s="4" t="str">
        <f>VLOOKUP(C29,tabel,2,0)</f>
        <v>Gamis Ainun Batik</v>
      </c>
      <c r="F29" s="4" t="s">
        <v>40</v>
      </c>
      <c r="G29" s="8">
        <f>VLOOKUP(C29,tabel,3,0)</f>
        <v>115000</v>
      </c>
      <c r="H29" s="4">
        <v>1</v>
      </c>
      <c r="I29" s="8">
        <f t="shared" si="1"/>
        <v>115000</v>
      </c>
      <c r="J29" s="8">
        <f>IF(F29="Baru",I29*(VLOOKUP(C29,tabel,4,0)),0)</f>
        <v>0</v>
      </c>
      <c r="K29" s="8">
        <f t="shared" si="2"/>
        <v>3450</v>
      </c>
      <c r="L29" s="8">
        <f t="shared" si="3"/>
        <v>118450</v>
      </c>
    </row>
    <row r="30" spans="1:12" x14ac:dyDescent="0.25">
      <c r="A30" s="4">
        <v>10</v>
      </c>
      <c r="B30" s="7" t="s">
        <v>45</v>
      </c>
      <c r="C30" s="4" t="s">
        <v>20</v>
      </c>
      <c r="D30" s="4" t="str">
        <f t="shared" si="0"/>
        <v>Baju Pria</v>
      </c>
      <c r="E30" s="4" t="str">
        <f>VLOOKUP(C30,tabel,2,0)</f>
        <v>Kemeja Batik Katun</v>
      </c>
      <c r="F30" s="4" t="s">
        <v>39</v>
      </c>
      <c r="G30" s="8">
        <f>VLOOKUP(C30,tabel,3,0)</f>
        <v>85000</v>
      </c>
      <c r="H30" s="4">
        <v>2</v>
      </c>
      <c r="I30" s="8">
        <f t="shared" si="1"/>
        <v>170000</v>
      </c>
      <c r="J30" s="8">
        <f>IF(F30="Baru",I30*(VLOOKUP(C30,tabel,4,0)),0)</f>
        <v>8500</v>
      </c>
      <c r="K30" s="8">
        <f t="shared" si="2"/>
        <v>5100</v>
      </c>
      <c r="L30" s="8">
        <f t="shared" si="3"/>
        <v>166600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KodeBarang</vt:lpstr>
      <vt:lpstr>tabel</vt:lpstr>
      <vt:lpstr>tabletable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2021-02-03T02:32:34Z</dcterms:created>
  <dcterms:modified xsi:type="dcterms:W3CDTF">2021-02-03T03:43:27Z</dcterms:modified>
</cp:coreProperties>
</file>