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315" windowHeight="253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6" i="1" l="1"/>
  <c r="G22" i="1" l="1"/>
  <c r="C21" i="1"/>
  <c r="D21" i="1"/>
  <c r="B21" i="1"/>
  <c r="G19" i="1"/>
  <c r="D14" i="1"/>
  <c r="C14" i="1"/>
  <c r="E11" i="1" l="1"/>
  <c r="F11" i="1" s="1"/>
  <c r="G11" i="1" s="1"/>
  <c r="E8" i="1"/>
  <c r="F8" i="1" s="1"/>
  <c r="G8" i="1" s="1"/>
  <c r="E9" i="1"/>
  <c r="F9" i="1" s="1"/>
  <c r="G9" i="1" s="1"/>
  <c r="E10" i="1"/>
  <c r="F10" i="1" s="1"/>
  <c r="G10" i="1" s="1"/>
  <c r="E3" i="1"/>
  <c r="F3" i="1" s="1"/>
  <c r="E4" i="1"/>
  <c r="F4" i="1" s="1"/>
  <c r="G4" i="1" s="1"/>
  <c r="E12" i="1"/>
  <c r="F12" i="1" s="1"/>
  <c r="G12" i="1" s="1"/>
  <c r="E5" i="1"/>
  <c r="F5" i="1" s="1"/>
  <c r="G5" i="1" s="1"/>
  <c r="E13" i="1"/>
  <c r="F13" i="1" s="1"/>
  <c r="G13" i="1" s="1"/>
  <c r="E6" i="1"/>
  <c r="F6" i="1" s="1"/>
  <c r="G6" i="1" s="1"/>
  <c r="E2" i="1"/>
  <c r="F2" i="1" s="1"/>
  <c r="G2" i="1" s="1"/>
  <c r="E7" i="1"/>
  <c r="F7" i="1" s="1"/>
  <c r="G7" i="1" s="1"/>
  <c r="E14" i="1" l="1"/>
  <c r="F14" i="1"/>
  <c r="G3" i="1"/>
  <c r="G14" i="1" l="1"/>
  <c r="G15" i="1"/>
  <c r="C22" i="1" l="1"/>
  <c r="B18" i="1"/>
  <c r="D22" i="1"/>
  <c r="B22" i="1"/>
  <c r="D18" i="1"/>
  <c r="C18" i="1"/>
</calcChain>
</file>

<file path=xl/sharedStrings.xml><?xml version="1.0" encoding="utf-8"?>
<sst xmlns="http://schemas.openxmlformats.org/spreadsheetml/2006/main" count="31" uniqueCount="30">
  <si>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</si>
  <si>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</si>
  <si>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</si>
  <si>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</si>
  <si>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</si>
  <si>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</si>
  <si>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</si>
  <si>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</si>
  <si>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</si>
  <si>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</si>
  <si>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</si>
  <si>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</si>
  <si>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</si>
  <si>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Month</t>
  </si>
  <si>
    <t>Days</t>
  </si>
  <si>
    <t>Total</t>
  </si>
  <si>
    <t>Average PSH @ 1kW/m^2 @ 39.81deg</t>
  </si>
  <si>
    <t>Average PSH @ 1kW/m^2 @ 30.68deg</t>
  </si>
  <si>
    <t>Average PSH @ 1kW/m^2 @ 45.68deg</t>
  </si>
  <si>
    <t>$/W</t>
  </si>
  <si>
    <t>Price of Solar Array</t>
  </si>
  <si>
    <t>Payback Time [Years]</t>
  </si>
  <si>
    <t>#Panels</t>
  </si>
  <si>
    <t>W/Panel</t>
  </si>
  <si>
    <t>Energy per day [kW-h]</t>
  </si>
  <si>
    <t>$/kW-h</t>
  </si>
  <si>
    <t>Years</t>
  </si>
  <si>
    <t>Angle</t>
  </si>
  <si>
    <t>Money Saved</t>
  </si>
  <si>
    <t>Energy per month 
[kW-h]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</si>
</sst>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" fontId="0" fillId="0" borderId="1" xfId="0" applyNumberFormat="1" applyBorder="1"/>
    <xf numFmtId="1" fontId="0" fillId="0" borderId="1" xfId="1" applyNumberFormat="1" applyFont="1" applyBorder="1"/>
    <xf numFmtId="44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1" fontId="0" fillId="0" borderId="6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Energy per month 
[kW-h]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Sheet1!$G$2:$G$13</c:f>
              <c:numCache>
                <c:formatCode>0</c:formatCode>
                <c:ptCount val="12"/>
                <c:pt idx="0">
                  <c:v>699.59568669483974</c:v>
                </c:pt>
                <c:pt idx="1">
                  <c:v>801.99287830501669</c:v>
                </c:pt>
                <c:pt idx="2">
                  <c:v>1071.7103433474199</c:v>
                </c:pt>
                <c:pt idx="3">
                  <c:v>1121.6804790254421</c:v>
                </c:pt>
                <c:pt idx="4">
                  <c:v>1225.5043133051604</c:v>
                </c:pt>
                <c:pt idx="5">
                  <c:v>1242.332874152652</c:v>
                </c:pt>
                <c:pt idx="6">
                  <c:v>1359.2491416314501</c:v>
                </c:pt>
                <c:pt idx="7">
                  <c:v>1301.0094849788702</c:v>
                </c:pt>
                <c:pt idx="8">
                  <c:v>1085.5695209745581</c:v>
                </c:pt>
                <c:pt idx="9">
                  <c:v>917.04051502112986</c:v>
                </c:pt>
                <c:pt idx="10">
                  <c:v>624.20856292367398</c:v>
                </c:pt>
                <c:pt idx="11">
                  <c:v>594.97068669483974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8528"/>
        <c:axId val="87896832"/>
      </c:lineChart>
      <c:catAx>
        <c:axId val="405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7896832"/>
        <c:crosses val="autoZero"/>
        <c:auto val="1"/>
        <c:lblAlgn val="ctr"/>
        <c:lblOffset val="100"/>
        <c:noMultiLvlLbl val="0"/>
      </c:catAx>
      <c:valAx>
        <c:axId val="87896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059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185737</xdr:rowOff>
    </xdr:from>
    <xdr:to>
      <xdr:col>7</xdr:col>
      <xdr:colOff>285750</xdr:colOff>
      <xdr:row>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7" sqref="J17"/>
    </sheetView>
  </sheetViews>
  <sheetFormatPr defaultRowHeight="15" x14ac:dyDescent="0.25"/>
  <cols>
    <col min="1" max="1" width="14" customWidth="1"/>
    <col min="2" max="2" width="11.85546875" customWidth="1"/>
    <col min="3" max="3" width="12.5703125" customWidth="1"/>
    <col min="4" max="4" width="12.7109375" customWidth="1"/>
    <col min="5" max="5" width="12.28515625" customWidth="1"/>
    <col min="7" max="7" width="10.28515625" customWidth="1"/>
    <col min="8" max="8" width="3.140625" customWidth="1"/>
    <col min="9" max="9" width="8.7109375" bestFit="1" customWidth="1"/>
  </cols>
  <sheetData>
    <row r="1" spans="1:10" ht="63" customHeight="1" x14ac:dyDescent="0.25">
      <c r="A1" s="2" t="s">
        <v>13</v>
      </c>
      <c r="B1" s="2" t="s">
        <v>14</v>
      </c>
      <c r="C1" s="3" t="s">
        <v>17</v>
      </c>
      <c r="D1" s="3" t="s">
        <v>18</v>
      </c>
      <c r="E1" s="3" t="s">
        <v>16</v>
      </c>
      <c r="F1" s="3" t="s">
        <v>24</v>
      </c>
      <c r="G1" s="3" t="s">
        <v>29</v>
      </c>
    </row>
    <row r="2" spans="1:10" x14ac:dyDescent="0.25">
      <c r="A2" s="2" t="s">
        <v>0</v>
      </c>
      <c r="B2" s="2">
        <v>31</v>
      </c>
      <c r="C2" s="4">
        <v>3.1</v>
      </c>
      <c r="D2" s="4">
        <v>3.5</v>
      </c>
      <c r="E2" s="4">
        <f>(D2-C2)/15*($G$22-30.68)+C2</f>
        <v>3.3433485624604051</v>
      </c>
      <c r="F2" s="4">
        <f>E2*$G$19/1000</f>
        <v>22.567602796607733</v>
      </c>
      <c r="G2" s="5">
        <f>F2*B2</f>
        <v>699.59568669483974</v>
      </c>
    </row>
    <row r="3" spans="1:10" x14ac:dyDescent="0.25">
      <c r="A3" s="2" t="s">
        <v>1</v>
      </c>
      <c r="B3" s="2">
        <v>28</v>
      </c>
      <c r="C3" s="4">
        <v>4</v>
      </c>
      <c r="D3" s="4">
        <v>4.4000000000000004</v>
      </c>
      <c r="E3" s="4">
        <f>(D3-C3)/15*($G$22-30.68)+C3</f>
        <v>4.2433485624604055</v>
      </c>
      <c r="F3" s="4">
        <f>E3*$G$19/1000</f>
        <v>28.64260279660774</v>
      </c>
      <c r="G3" s="5">
        <f t="shared" ref="G3:G13" si="0">F3*B3</f>
        <v>801.99287830501669</v>
      </c>
    </row>
    <row r="4" spans="1:10" x14ac:dyDescent="0.25">
      <c r="A4" s="2" t="s">
        <v>2</v>
      </c>
      <c r="B4" s="2">
        <v>31</v>
      </c>
      <c r="C4" s="4">
        <v>5</v>
      </c>
      <c r="D4" s="4">
        <v>5.2</v>
      </c>
      <c r="E4" s="4">
        <f>(D4-C4)/15*($G$22-30.68)+C4</f>
        <v>5.1216742812302023</v>
      </c>
      <c r="F4" s="4">
        <f>E4*$G$19/1000</f>
        <v>34.571301398303866</v>
      </c>
      <c r="G4" s="5">
        <f t="shared" si="0"/>
        <v>1071.7103433474199</v>
      </c>
    </row>
    <row r="5" spans="1:10" x14ac:dyDescent="0.25">
      <c r="A5" s="2" t="s">
        <v>3</v>
      </c>
      <c r="B5" s="2">
        <v>30</v>
      </c>
      <c r="C5" s="4">
        <v>5.6</v>
      </c>
      <c r="D5" s="4">
        <v>5.5</v>
      </c>
      <c r="E5" s="4">
        <f>(D5-C5)/15*($G$22-30.68)+C5</f>
        <v>5.5391628593848985</v>
      </c>
      <c r="F5" s="4">
        <f>E5*$G$19/1000</f>
        <v>37.389349300848068</v>
      </c>
      <c r="G5" s="5">
        <f t="shared" si="0"/>
        <v>1121.6804790254421</v>
      </c>
    </row>
    <row r="6" spans="1:10" x14ac:dyDescent="0.25">
      <c r="A6" s="2" t="s">
        <v>4</v>
      </c>
      <c r="B6" s="2">
        <v>31</v>
      </c>
      <c r="C6" s="4">
        <v>6.1</v>
      </c>
      <c r="D6" s="4">
        <v>5.7</v>
      </c>
      <c r="E6" s="4">
        <f>(D6-C6)/15*($G$22-30.68)+C6</f>
        <v>5.8566514375395951</v>
      </c>
      <c r="F6" s="4">
        <f>E6*$G$19/1000</f>
        <v>39.532397203392271</v>
      </c>
      <c r="G6" s="5">
        <f t="shared" si="0"/>
        <v>1225.5043133051604</v>
      </c>
    </row>
    <row r="7" spans="1:10" x14ac:dyDescent="0.25">
      <c r="A7" s="2" t="s">
        <v>5</v>
      </c>
      <c r="B7" s="2">
        <v>30</v>
      </c>
      <c r="C7" s="4">
        <v>6.5</v>
      </c>
      <c r="D7" s="4">
        <v>5.9</v>
      </c>
      <c r="E7" s="4">
        <f>(D7-C7)/15*($G$22-30.68)+C7</f>
        <v>6.1349771563093922</v>
      </c>
      <c r="F7" s="4">
        <f>E7*$G$19/1000</f>
        <v>41.411095805088401</v>
      </c>
      <c r="G7" s="5">
        <f t="shared" si="0"/>
        <v>1242.332874152652</v>
      </c>
    </row>
    <row r="8" spans="1:10" x14ac:dyDescent="0.25">
      <c r="A8" s="2" t="s">
        <v>6</v>
      </c>
      <c r="B8" s="2">
        <v>31</v>
      </c>
      <c r="C8" s="4">
        <v>6.8</v>
      </c>
      <c r="D8" s="4">
        <v>6.3</v>
      </c>
      <c r="E8" s="4">
        <f>(D8-C8)/15*($G$22-30.68)+C8</f>
        <v>6.4958142969244932</v>
      </c>
      <c r="F8" s="4">
        <f>E8*$G$19/1000</f>
        <v>43.846746504240329</v>
      </c>
      <c r="G8" s="5">
        <f t="shared" si="0"/>
        <v>1359.2491416314501</v>
      </c>
    </row>
    <row r="9" spans="1:10" x14ac:dyDescent="0.25">
      <c r="A9" s="2" t="s">
        <v>7</v>
      </c>
      <c r="B9" s="2">
        <v>31</v>
      </c>
      <c r="C9" s="4">
        <v>6.4</v>
      </c>
      <c r="D9" s="4">
        <v>6.1</v>
      </c>
      <c r="E9" s="4">
        <f>(D9-C9)/15*($G$22-30.68)+C9</f>
        <v>6.217488578154696</v>
      </c>
      <c r="F9" s="4">
        <f>E9*$G$19/1000</f>
        <v>41.9680479025442</v>
      </c>
      <c r="G9" s="5">
        <f t="shared" si="0"/>
        <v>1301.0094849788702</v>
      </c>
    </row>
    <row r="10" spans="1:10" x14ac:dyDescent="0.25">
      <c r="A10" s="2" t="s">
        <v>8</v>
      </c>
      <c r="B10" s="2">
        <v>30</v>
      </c>
      <c r="C10" s="4">
        <v>5.3</v>
      </c>
      <c r="D10" s="4">
        <v>5.4</v>
      </c>
      <c r="E10" s="4">
        <f>(D10-C10)/15*($G$22-30.68)+C10</f>
        <v>5.3608371406151019</v>
      </c>
      <c r="F10" s="4">
        <f>E10*$G$19/1000</f>
        <v>36.185650699151935</v>
      </c>
      <c r="G10" s="5">
        <f t="shared" si="0"/>
        <v>1085.5695209745581</v>
      </c>
    </row>
    <row r="11" spans="1:10" x14ac:dyDescent="0.25">
      <c r="A11" s="2" t="s">
        <v>9</v>
      </c>
      <c r="B11" s="2">
        <v>31</v>
      </c>
      <c r="C11" s="4">
        <v>4.2</v>
      </c>
      <c r="D11" s="4">
        <v>4.5</v>
      </c>
      <c r="E11" s="4">
        <f>(D11-C11)/15*($G$22-30.68)+C11</f>
        <v>4.3825114218453036</v>
      </c>
      <c r="F11" s="4">
        <f>E11*$G$19/1000</f>
        <v>29.581952097455801</v>
      </c>
      <c r="G11" s="5">
        <f t="shared" si="0"/>
        <v>917.04051502112986</v>
      </c>
    </row>
    <row r="12" spans="1:10" x14ac:dyDescent="0.25">
      <c r="A12" s="2" t="s">
        <v>10</v>
      </c>
      <c r="B12" s="2">
        <v>30</v>
      </c>
      <c r="C12" s="4">
        <v>2.9</v>
      </c>
      <c r="D12" s="4">
        <v>3.2</v>
      </c>
      <c r="E12" s="4">
        <f>(D12-C12)/15*($G$22-30.68)+C12</f>
        <v>3.0825114218453038</v>
      </c>
      <c r="F12" s="4">
        <f>E12*$G$19/1000</f>
        <v>20.806952097455799</v>
      </c>
      <c r="G12" s="5">
        <f t="shared" si="0"/>
        <v>624.20856292367398</v>
      </c>
    </row>
    <row r="13" spans="1:10" ht="15.75" thickBot="1" x14ac:dyDescent="0.3">
      <c r="A13" s="9" t="s">
        <v>11</v>
      </c>
      <c r="B13" s="9">
        <v>31</v>
      </c>
      <c r="C13" s="10">
        <v>2.6</v>
      </c>
      <c r="D13" s="10">
        <v>3</v>
      </c>
      <c r="E13" s="10">
        <f>(D13-C13)/15*($G$22-30.68)+C13</f>
        <v>2.8433485624604051</v>
      </c>
      <c r="F13" s="10">
        <f>E13*$G$19/1000</f>
        <v>19.192602796607733</v>
      </c>
      <c r="G13" s="11">
        <f t="shared" si="0"/>
        <v>594.97068669483974</v>
      </c>
    </row>
    <row r="14" spans="1:10" ht="15.75" thickBot="1" x14ac:dyDescent="0.3">
      <c r="A14" s="14" t="s">
        <v>12</v>
      </c>
      <c r="B14" s="15"/>
      <c r="C14" s="16">
        <f>AVERAGE(C2:C13)</f>
        <v>4.8749999999999991</v>
      </c>
      <c r="D14" s="16">
        <f>AVERAGE(D2:D13)</f>
        <v>4.8916666666666666</v>
      </c>
      <c r="E14" s="16">
        <f>AVERAGE(E2:E13)</f>
        <v>4.8851395234358508</v>
      </c>
      <c r="F14" s="16">
        <f>AVERAGE(F2:F13)</f>
        <v>32.974691783191993</v>
      </c>
      <c r="G14" s="17">
        <f>AVERAGE(G2:G13)</f>
        <v>1003.7387072545876</v>
      </c>
    </row>
    <row r="15" spans="1:10" x14ac:dyDescent="0.25">
      <c r="A15" s="12" t="s">
        <v>15</v>
      </c>
      <c r="B15" s="12"/>
      <c r="C15" s="12"/>
      <c r="D15" s="12"/>
      <c r="E15" s="12"/>
      <c r="F15" s="12"/>
      <c r="G15" s="13">
        <f>SUM(G2:G13)</f>
        <v>12044.864487055051</v>
      </c>
    </row>
    <row r="16" spans="1:10" x14ac:dyDescent="0.25">
      <c r="J16">
        <f>12045/30</f>
        <v>401.5</v>
      </c>
    </row>
    <row r="17" spans="1:7" x14ac:dyDescent="0.25">
      <c r="A17" s="2" t="s">
        <v>26</v>
      </c>
      <c r="B17" s="6">
        <v>10</v>
      </c>
      <c r="C17" s="2">
        <v>20</v>
      </c>
      <c r="D17" s="2">
        <v>30</v>
      </c>
      <c r="F17" s="2" t="s">
        <v>22</v>
      </c>
      <c r="G17" s="2">
        <v>30</v>
      </c>
    </row>
    <row r="18" spans="1:7" x14ac:dyDescent="0.25">
      <c r="A18" s="2" t="s">
        <v>28</v>
      </c>
      <c r="B18" s="7">
        <f>$G$15*$G$21*B$17</f>
        <v>12044.864487055052</v>
      </c>
      <c r="C18" s="7">
        <f>$G$15*$G$21*C$17</f>
        <v>24089.728974110105</v>
      </c>
      <c r="D18" s="7">
        <f>$G$15*$G$21*D$17</f>
        <v>36134.593461165154</v>
      </c>
      <c r="F18" s="2" t="s">
        <v>23</v>
      </c>
      <c r="G18" s="2">
        <v>225</v>
      </c>
    </row>
    <row r="19" spans="1:7" x14ac:dyDescent="0.25">
      <c r="B19" s="1"/>
      <c r="F19" s="2" t="s">
        <v>15</v>
      </c>
      <c r="G19" s="2">
        <f>G17*G18</f>
        <v>6750</v>
      </c>
    </row>
    <row r="20" spans="1:7" x14ac:dyDescent="0.25">
      <c r="A20" s="2" t="s">
        <v>19</v>
      </c>
      <c r="B20" s="2">
        <v>7</v>
      </c>
      <c r="C20" s="2">
        <v>5</v>
      </c>
      <c r="D20" s="2">
        <v>3</v>
      </c>
      <c r="F20" s="2"/>
      <c r="G20" s="2"/>
    </row>
    <row r="21" spans="1:7" ht="30" x14ac:dyDescent="0.25">
      <c r="A21" s="3" t="s">
        <v>20</v>
      </c>
      <c r="B21" s="8">
        <f>$G$17*$G$18*B20</f>
        <v>47250</v>
      </c>
      <c r="C21" s="8">
        <f>$G$17*$G$18*C20</f>
        <v>33750</v>
      </c>
      <c r="D21" s="8">
        <f>$G$17*$G$18*D20</f>
        <v>20250</v>
      </c>
      <c r="F21" s="2" t="s">
        <v>25</v>
      </c>
      <c r="G21" s="2">
        <v>0.1</v>
      </c>
    </row>
    <row r="22" spans="1:7" ht="30" x14ac:dyDescent="0.25">
      <c r="A22" s="3" t="s">
        <v>21</v>
      </c>
      <c r="B22" s="4">
        <f>B21/($G$15*$G$21)</f>
        <v>39.228336732871405</v>
      </c>
      <c r="C22" s="4">
        <f>C21/($G$15*$G$21)</f>
        <v>28.020240523479576</v>
      </c>
      <c r="D22" s="4">
        <f>D21/($G$15*$G$21)</f>
        <v>16.812144314087746</v>
      </c>
      <c r="F22" s="2" t="s">
        <v>27</v>
      </c>
      <c r="G22" s="2">
        <f>ATAN2(12,10)*180/PI()</f>
        <v>39.805571092265197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Harkness</dc:creator>
  <cp:lastModifiedBy>samuel.harkness</cp:lastModifiedBy>
  <cp:lastPrinted>2014-04-08T15:02:52Z</cp:lastPrinted>
  <dcterms:created xsi:type="dcterms:W3CDTF">2014-04-05T15:14:44Z</dcterms:created>
  <dcterms:modified xsi:type="dcterms:W3CDTF">2014-04-08T15:08:21Z</dcterms:modified>
</cp:coreProperties>
</file>