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E28" i="1" l="1"/>
  <c r="E30" i="1" s="1"/>
  <c r="B28" i="1"/>
  <c r="B30" i="1" s="1"/>
  <c r="B32" i="1" s="1"/>
  <c r="E33" i="1"/>
  <c r="E18" i="1"/>
  <c r="D18" i="1"/>
  <c r="C18" i="1"/>
  <c r="B18" i="1"/>
  <c r="D14" i="1"/>
  <c r="C14" i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1"/>
  <c r="F3" i="1" s="1"/>
  <c r="E2" i="1"/>
  <c r="E14" i="1" l="1"/>
  <c r="B22" i="1"/>
  <c r="E22" i="1"/>
  <c r="D22" i="1"/>
  <c r="C22" i="1"/>
  <c r="F2" i="1"/>
  <c r="F15" i="1" l="1"/>
  <c r="F14" i="1"/>
  <c r="E19" i="1" l="1"/>
  <c r="E20" i="1" s="1"/>
  <c r="E21" i="1" s="1"/>
  <c r="E23" i="1" s="1"/>
  <c r="C19" i="1"/>
  <c r="C20" i="1" s="1"/>
  <c r="C21" i="1" s="1"/>
  <c r="C23" i="1" s="1"/>
  <c r="B19" i="1"/>
  <c r="B20" i="1" s="1"/>
  <c r="B21" i="1" s="1"/>
  <c r="B23" i="1" s="1"/>
  <c r="D19" i="1"/>
  <c r="D20" i="1" s="1"/>
  <c r="D21" i="1" s="1"/>
  <c r="D23" i="1" s="1"/>
</calcChain>
</file>

<file path=xl/sharedStrings.xml><?xml version="1.0" encoding="utf-8"?>
<sst xmlns="http://schemas.openxmlformats.org/spreadsheetml/2006/main" count="42" uniqueCount="40">
  <si>
    <t>Month</t>
  </si>
  <si>
    <t>Days</t>
  </si>
  <si>
    <t>Average PSH @ 1kW/m^2 @ 30.68deg</t>
  </si>
  <si>
    <t>Average PSH @ 1kW/m^2 @ 45.68deg</t>
  </si>
  <si>
    <t>Average PSH @ 1kW/m^2 @ 39.81deg</t>
  </si>
  <si>
    <t>PSH per 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</si>
  <si>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</si>
  <si>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</si>
  <si>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</si>
  <si>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</si>
  <si>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</si>
  <si>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</si>
  <si>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</si>
  <si>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</si>
  <si>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</si>
  <si>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</si>
  <si>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</si>
  <si>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</si>
  <si>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</t>
  </si>
  <si>
    <t>Total</t>
  </si>
  <si>
    <t>Miles/Year</t>
  </si>
  <si>
    <t>Miles/[kW-h]</t>
  </si>
  <si>
    <t>kW-h/Year</t>
  </si>
  <si>
    <t>Angle</t>
  </si>
  <si>
    <t>kW</t>
  </si>
  <si>
    <t>Panels Required</t>
  </si>
  <si>
    <t>W/Panel</t>
  </si>
  <si>
    <t>Array Cost</t>
  </si>
  <si>
    <t>Fuel Savings/Year</t>
  </si>
  <si>
    <t>$/W</t>
  </si>
  <si>
    <t>Payback Time</t>
  </si>
  <si>
    <t>Gasoline</t>
  </si>
  <si>
    <t>Electric</t>
  </si>
  <si>
    <t>Miles/Gallon</t>
  </si>
  <si>
    <t>Gallons/Mile</t>
  </si>
  <si>
    <t>[kW-h]/Mile</t>
  </si>
  <si>
    <t>$/Gallon</t>
  </si>
  <si>
    <t>$/[kW-h]</t>
  </si>
  <si>
    <t>$/Mile</t>
  </si>
  <si>
    <t>$/Mile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</si>
</sst>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\$* #,##0.00_);_(\$* \(#,##0.00\);_(\$* \-??_);_(@_)"/>
    <numFmt numFmtId="165" formatCode="0.0"/>
    <numFmt numFmtId="166" formatCode="[$$-409]#,##0;[Red]\-[$$-409]#,##0"/>
    <numFmt numFmtId="167" formatCode="[$$-409]#,##0.00;[Red]\-[$$-409]#,##0.00"/>
    <numFmt numFmtId="168" formatCode="_(\$* #,##0_);_(\$* \(#,##0\);_(\$* \-??_);_(@_)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/>
  </cellStyleXfs>
  <cellXfs count="27">
    <xf numFmtId="0" fontId="0" fillId="0" borderId="0" xfId="0"/>
    <xf numFmtId="0" fontId="0" fillId="0" borderId="0" xfId="0" applyBorder="1" applyAlignment="1">
      <alignment wrapText="1"/>
    </xf>
    <xf numFmtId="1" fontId="0" fillId="0" borderId="0" xfId="0" applyNumberFormat="1" applyBorder="1"/>
    <xf numFmtId="0" fontId="0" fillId="0" borderId="0" xfId="0" applyBorder="1"/>
    <xf numFmtId="167" fontId="0" fillId="0" borderId="0" xfId="0" applyNumberFormat="1" applyBorder="1"/>
    <xf numFmtId="0" fontId="0" fillId="0" borderId="1" xfId="0" applyBorder="1"/>
    <xf numFmtId="165" fontId="0" fillId="0" borderId="1" xfId="1" applyNumberFormat="1" applyFont="1" applyBorder="1" applyAlignment="1" applyProtection="1"/>
    <xf numFmtId="2" fontId="0" fillId="0" borderId="1" xfId="0" applyNumberFormat="1" applyBorder="1"/>
    <xf numFmtId="1" fontId="0" fillId="0" borderId="1" xfId="0" applyNumberFormat="1" applyBorder="1"/>
    <xf numFmtId="166" fontId="0" fillId="0" borderId="1" xfId="0" applyNumberFormat="1" applyBorder="1"/>
    <xf numFmtId="167" fontId="0" fillId="0" borderId="1" xfId="0" applyNumberFormat="1" applyBorder="1"/>
    <xf numFmtId="0" fontId="0" fillId="0" borderId="1" xfId="0" applyFont="1" applyBorder="1" applyAlignment="1">
      <alignment horizontal="center" vertical="center" wrapText="1"/>
    </xf>
    <xf numFmtId="168" fontId="0" fillId="0" borderId="1" xfId="1" applyNumberFormat="1" applyFont="1" applyBorder="1" applyAlignment="1" applyProtection="1"/>
    <xf numFmtId="168" fontId="0" fillId="0" borderId="1" xfId="1" applyNumberFormat="1" applyFont="1" applyBorder="1" applyAlignment="1" applyProtection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2" xfId="0" applyFont="1" applyBorder="1"/>
    <xf numFmtId="2" fontId="0" fillId="0" borderId="2" xfId="0" applyNumberFormat="1" applyBorder="1"/>
    <xf numFmtId="0" fontId="0" fillId="0" borderId="3" xfId="0" applyFont="1" applyBorder="1"/>
    <xf numFmtId="2" fontId="0" fillId="0" borderId="3" xfId="0" applyNumberFormat="1" applyBorder="1"/>
    <xf numFmtId="0" fontId="0" fillId="0" borderId="4" xfId="0" applyFont="1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4" xfId="0" applyBorder="1"/>
    <xf numFmtId="167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536"/>
  <sheetViews>
    <sheetView tabSelected="1" zoomScaleNormal="100" workbookViewId="0">
      <selection activeCell="F15" sqref="F15"/>
    </sheetView>
  </sheetViews>
  <sheetFormatPr defaultRowHeight="15" x14ac:dyDescent="0.25"/>
  <cols>
    <col min="1" max="1" width="16.7109375" bestFit="1" customWidth="1"/>
    <col min="2" max="2" width="11.85546875"/>
    <col min="3" max="3" width="12.5703125"/>
    <col min="4" max="4" width="12.7109375"/>
    <col min="5" max="5" width="12.28515625"/>
    <col min="6" max="6" width="8.5703125"/>
    <col min="7" max="7" width="12.85546875" bestFit="1" customWidth="1"/>
    <col min="8" max="8" width="11"/>
    <col min="9" max="9" width="8.7109375"/>
    <col min="10" max="1025" width="8.5703125"/>
  </cols>
  <sheetData>
    <row r="1" spans="1:7" ht="63" customHeight="1" x14ac:dyDescent="0.2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"/>
    </row>
    <row r="2" spans="1:7" ht="15" customHeight="1" x14ac:dyDescent="0.25">
      <c r="A2" s="15" t="s">
        <v>6</v>
      </c>
      <c r="B2" s="15">
        <v>31</v>
      </c>
      <c r="C2" s="7">
        <v>3.1</v>
      </c>
      <c r="D2" s="7">
        <v>3.5</v>
      </c>
      <c r="E2" s="7">
        <f>(D2-C2)/15*($E$33-30.68)+C2</f>
        <v>3.3433485624604051</v>
      </c>
      <c r="F2" s="7">
        <f t="shared" ref="F2:F13" si="0">E2*B2</f>
        <v>103.64380543627256</v>
      </c>
      <c r="G2" s="2"/>
    </row>
    <row r="3" spans="1:7" ht="15" customHeight="1" x14ac:dyDescent="0.25">
      <c r="A3" s="15" t="s">
        <v>7</v>
      </c>
      <c r="B3" s="15">
        <v>28</v>
      </c>
      <c r="C3" s="7">
        <v>4</v>
      </c>
      <c r="D3" s="7">
        <v>4.4000000000000004</v>
      </c>
      <c r="E3" s="7">
        <f>(D3-C3)/15*($E$33-30.68)+C3</f>
        <v>4.2433485624604055</v>
      </c>
      <c r="F3" s="7">
        <f t="shared" si="0"/>
        <v>118.81375974889136</v>
      </c>
      <c r="G3" s="2"/>
    </row>
    <row r="4" spans="1:7" ht="15" customHeight="1" x14ac:dyDescent="0.25">
      <c r="A4" s="15" t="s">
        <v>8</v>
      </c>
      <c r="B4" s="15">
        <v>31</v>
      </c>
      <c r="C4" s="7">
        <v>5</v>
      </c>
      <c r="D4" s="7">
        <v>5.2</v>
      </c>
      <c r="E4" s="7">
        <f>(D4-C4)/15*($E$33-30.68)+C4</f>
        <v>5.1216742812302023</v>
      </c>
      <c r="F4" s="7">
        <f t="shared" si="0"/>
        <v>158.77190271813626</v>
      </c>
      <c r="G4" s="2"/>
    </row>
    <row r="5" spans="1:7" ht="15" customHeight="1" x14ac:dyDescent="0.25">
      <c r="A5" s="15" t="s">
        <v>9</v>
      </c>
      <c r="B5" s="15">
        <v>30</v>
      </c>
      <c r="C5" s="7">
        <v>5.6</v>
      </c>
      <c r="D5" s="7">
        <v>5.5</v>
      </c>
      <c r="E5" s="7">
        <f>(D5-C5)/15*($E$33-30.68)+C5</f>
        <v>5.5391628593848985</v>
      </c>
      <c r="F5" s="7">
        <f t="shared" si="0"/>
        <v>166.17488578154695</v>
      </c>
      <c r="G5" s="2"/>
    </row>
    <row r="6" spans="1:7" ht="15" customHeight="1" x14ac:dyDescent="0.25">
      <c r="A6" s="15" t="s">
        <v>10</v>
      </c>
      <c r="B6" s="15">
        <v>31</v>
      </c>
      <c r="C6" s="7">
        <v>6.1</v>
      </c>
      <c r="D6" s="7">
        <v>5.7</v>
      </c>
      <c r="E6" s="7">
        <f>(D6-C6)/15*($E$33-30.68)+C6</f>
        <v>5.8566514375395951</v>
      </c>
      <c r="F6" s="7">
        <f t="shared" si="0"/>
        <v>181.55619456372744</v>
      </c>
      <c r="G6" s="2"/>
    </row>
    <row r="7" spans="1:7" ht="15" customHeight="1" x14ac:dyDescent="0.25">
      <c r="A7" s="15" t="s">
        <v>11</v>
      </c>
      <c r="B7" s="15">
        <v>30</v>
      </c>
      <c r="C7" s="7">
        <v>6.5</v>
      </c>
      <c r="D7" s="7">
        <v>5.9</v>
      </c>
      <c r="E7" s="7">
        <f>(D7-C7)/15*($E$33-30.68)+C7</f>
        <v>6.1349771563093922</v>
      </c>
      <c r="F7" s="7">
        <f t="shared" si="0"/>
        <v>184.04931468928177</v>
      </c>
      <c r="G7" s="2"/>
    </row>
    <row r="8" spans="1:7" ht="15" customHeight="1" x14ac:dyDescent="0.25">
      <c r="A8" s="15" t="s">
        <v>12</v>
      </c>
      <c r="B8" s="15">
        <v>31</v>
      </c>
      <c r="C8" s="7">
        <v>6.8</v>
      </c>
      <c r="D8" s="7">
        <v>6.3</v>
      </c>
      <c r="E8" s="7">
        <f>(D8-C8)/15*($E$33-30.68)+C8</f>
        <v>6.4958142969244932</v>
      </c>
      <c r="F8" s="7">
        <f t="shared" si="0"/>
        <v>201.37024320465929</v>
      </c>
      <c r="G8" s="2"/>
    </row>
    <row r="9" spans="1:7" ht="15" customHeight="1" x14ac:dyDescent="0.25">
      <c r="A9" s="15" t="s">
        <v>13</v>
      </c>
      <c r="B9" s="15">
        <v>31</v>
      </c>
      <c r="C9" s="7">
        <v>6.4</v>
      </c>
      <c r="D9" s="7">
        <v>6.1</v>
      </c>
      <c r="E9" s="7">
        <f>(D9-C9)/15*($E$33-30.68)+C9</f>
        <v>6.217488578154696</v>
      </c>
      <c r="F9" s="7">
        <f t="shared" si="0"/>
        <v>192.74214592279557</v>
      </c>
      <c r="G9" s="2"/>
    </row>
    <row r="10" spans="1:7" ht="15" customHeight="1" x14ac:dyDescent="0.25">
      <c r="A10" s="15" t="s">
        <v>14</v>
      </c>
      <c r="B10" s="15">
        <v>30</v>
      </c>
      <c r="C10" s="7">
        <v>5.3</v>
      </c>
      <c r="D10" s="7">
        <v>5.4</v>
      </c>
      <c r="E10" s="7">
        <f>(D10-C10)/15*($E$33-30.68)+C10</f>
        <v>5.3608371406151019</v>
      </c>
      <c r="F10" s="7">
        <f t="shared" si="0"/>
        <v>160.82511421845305</v>
      </c>
      <c r="G10" s="2"/>
    </row>
    <row r="11" spans="1:7" ht="15" customHeight="1" x14ac:dyDescent="0.25">
      <c r="A11" s="15" t="s">
        <v>15</v>
      </c>
      <c r="B11" s="15">
        <v>31</v>
      </c>
      <c r="C11" s="7">
        <v>4.2</v>
      </c>
      <c r="D11" s="7">
        <v>4.5</v>
      </c>
      <c r="E11" s="7">
        <f>(D11-C11)/15*($E$33-30.68)+C11</f>
        <v>4.3825114218453036</v>
      </c>
      <c r="F11" s="7">
        <f t="shared" si="0"/>
        <v>135.85785407720442</v>
      </c>
      <c r="G11" s="2"/>
    </row>
    <row r="12" spans="1:7" ht="15" customHeight="1" x14ac:dyDescent="0.25">
      <c r="A12" s="15" t="s">
        <v>16</v>
      </c>
      <c r="B12" s="15">
        <v>30</v>
      </c>
      <c r="C12" s="7">
        <v>2.9</v>
      </c>
      <c r="D12" s="7">
        <v>3.2</v>
      </c>
      <c r="E12" s="7">
        <f>(D12-C12)/15*($E$33-30.68)+C12</f>
        <v>3.0825114218453038</v>
      </c>
      <c r="F12" s="7">
        <f t="shared" si="0"/>
        <v>92.475342655359114</v>
      </c>
      <c r="G12" s="2"/>
    </row>
    <row r="13" spans="1:7" ht="15.75" customHeight="1" thickBot="1" x14ac:dyDescent="0.3">
      <c r="A13" s="17" t="s">
        <v>17</v>
      </c>
      <c r="B13" s="17">
        <v>31</v>
      </c>
      <c r="C13" s="18">
        <v>2.6</v>
      </c>
      <c r="D13" s="18">
        <v>3</v>
      </c>
      <c r="E13" s="18">
        <f>(D13-C13)/15*($E$33-30.68)+C13</f>
        <v>2.8433485624604051</v>
      </c>
      <c r="F13" s="18">
        <f t="shared" si="0"/>
        <v>88.143805436272558</v>
      </c>
      <c r="G13" s="2"/>
    </row>
    <row r="14" spans="1:7" ht="15.75" customHeight="1" thickBot="1" x14ac:dyDescent="0.3">
      <c r="A14" s="21" t="s">
        <v>18</v>
      </c>
      <c r="B14" s="22"/>
      <c r="C14" s="23">
        <f>AVERAGE(C2:C13)</f>
        <v>4.8749999999999991</v>
      </c>
      <c r="D14" s="23">
        <f>AVERAGE(D2:D13)</f>
        <v>4.8916666666666666</v>
      </c>
      <c r="E14" s="23">
        <f>AVERAGE(E2:E13)</f>
        <v>4.8851395234358508</v>
      </c>
      <c r="F14" s="24">
        <f>AVERAGE(F2:F13)</f>
        <v>148.70203070438336</v>
      </c>
      <c r="G14" s="2"/>
    </row>
    <row r="15" spans="1:7" ht="15" customHeight="1" x14ac:dyDescent="0.25">
      <c r="A15" s="19" t="s">
        <v>19</v>
      </c>
      <c r="B15" s="19"/>
      <c r="C15" s="19"/>
      <c r="D15" s="19"/>
      <c r="E15" s="19"/>
      <c r="F15" s="20">
        <f>SUM(F2:F13)</f>
        <v>1784.4243684526002</v>
      </c>
      <c r="G15" s="2"/>
    </row>
    <row r="16" spans="1:7" ht="15" customHeight="1" x14ac:dyDescent="0.25"/>
    <row r="17" spans="1:7" ht="15" customHeight="1" x14ac:dyDescent="0.25">
      <c r="A17" s="5" t="s">
        <v>20</v>
      </c>
      <c r="B17" s="5">
        <v>9000</v>
      </c>
      <c r="C17" s="5">
        <v>12000</v>
      </c>
      <c r="D17" s="5">
        <v>15000</v>
      </c>
      <c r="E17" s="5">
        <v>18000</v>
      </c>
      <c r="F17" s="3"/>
    </row>
    <row r="18" spans="1:7" ht="15" customHeight="1" x14ac:dyDescent="0.25">
      <c r="A18" s="5" t="s">
        <v>22</v>
      </c>
      <c r="B18" s="6">
        <f>B17/$E$32</f>
        <v>2571.4285714285716</v>
      </c>
      <c r="C18" s="6">
        <f>C17/$E$32</f>
        <v>3428.5714285714284</v>
      </c>
      <c r="D18" s="6">
        <f>D17/$E$32</f>
        <v>4285.7142857142853</v>
      </c>
      <c r="E18" s="6">
        <f>E17/$E$32</f>
        <v>5142.8571428571431</v>
      </c>
      <c r="F18" s="3"/>
    </row>
    <row r="19" spans="1:7" ht="15" customHeight="1" x14ac:dyDescent="0.25">
      <c r="A19" s="5" t="s">
        <v>24</v>
      </c>
      <c r="B19" s="7">
        <f>B18/$F$15</f>
        <v>1.4410409412075211</v>
      </c>
      <c r="C19" s="7">
        <f>C18/$F$15</f>
        <v>1.921387921610028</v>
      </c>
      <c r="D19" s="7">
        <f>D18/$F$15</f>
        <v>2.4017349020125351</v>
      </c>
      <c r="E19" s="7">
        <f>E18/$F$15</f>
        <v>2.8820818824150423</v>
      </c>
      <c r="F19" s="3"/>
    </row>
    <row r="20" spans="1:7" ht="15" customHeight="1" x14ac:dyDescent="0.25">
      <c r="A20" s="5" t="s">
        <v>25</v>
      </c>
      <c r="B20" s="8">
        <f>CEILING(B19*1000/$E$35,1)</f>
        <v>7</v>
      </c>
      <c r="C20" s="8">
        <f>CEILING(C19*1000/$E$35,1)</f>
        <v>9</v>
      </c>
      <c r="D20" s="8">
        <f>CEILING(D19*1000/$E$35,1)</f>
        <v>11</v>
      </c>
      <c r="E20" s="8">
        <f>CEILING(E19*1000/$E$35,1)</f>
        <v>13</v>
      </c>
      <c r="F20" s="3"/>
    </row>
    <row r="21" spans="1:7" ht="15" customHeight="1" x14ac:dyDescent="0.25">
      <c r="A21" s="5" t="s">
        <v>27</v>
      </c>
      <c r="B21" s="9">
        <f>B20*$E$37*$E$35</f>
        <v>7875</v>
      </c>
      <c r="C21" s="9">
        <f>C20*$E$37*$E$35</f>
        <v>10125</v>
      </c>
      <c r="D21" s="9">
        <f>D20*$E$37*$E$35</f>
        <v>12375</v>
      </c>
      <c r="E21" s="9">
        <f>E20*$E$37*$E$35</f>
        <v>14625</v>
      </c>
      <c r="F21" s="3"/>
    </row>
    <row r="22" spans="1:7" ht="15" customHeight="1" x14ac:dyDescent="0.25">
      <c r="A22" s="5" t="s">
        <v>28</v>
      </c>
      <c r="B22" s="10">
        <f>B17*$B$32</f>
        <v>1092.8571428571431</v>
      </c>
      <c r="C22" s="10">
        <f>C17*$B$32</f>
        <v>1457.1428571428576</v>
      </c>
      <c r="D22" s="10">
        <f>D17*$B$32</f>
        <v>1821.4285714285718</v>
      </c>
      <c r="E22" s="10">
        <f>E17*$B$32</f>
        <v>2185.7142857142862</v>
      </c>
      <c r="F22" s="3"/>
    </row>
    <row r="23" spans="1:7" ht="15" customHeight="1" x14ac:dyDescent="0.25">
      <c r="A23" s="5" t="s">
        <v>30</v>
      </c>
      <c r="B23" s="7">
        <f>B21/B22</f>
        <v>7.2058823529411749</v>
      </c>
      <c r="C23" s="7">
        <f>C21/C22</f>
        <v>6.9485294117647038</v>
      </c>
      <c r="D23" s="7">
        <f>D21/D22</f>
        <v>6.7941176470588225</v>
      </c>
      <c r="E23" s="7">
        <f>E21/E22</f>
        <v>6.6911764705882337</v>
      </c>
      <c r="F23" s="3"/>
      <c r="G23" s="3"/>
    </row>
    <row r="24" spans="1:7" ht="15" customHeight="1" x14ac:dyDescent="0.25">
      <c r="A24" s="3"/>
      <c r="B24" s="4"/>
      <c r="C24" s="4"/>
      <c r="D24" s="4"/>
      <c r="E24" s="4"/>
      <c r="F24" s="3"/>
      <c r="G24" s="3"/>
    </row>
    <row r="25" spans="1:7" ht="15" customHeight="1" x14ac:dyDescent="0.25">
      <c r="A25" s="3"/>
      <c r="B25" s="2"/>
      <c r="C25" s="2"/>
      <c r="D25" s="2"/>
      <c r="E25" s="2"/>
      <c r="F25" s="3"/>
      <c r="G25" s="3"/>
    </row>
    <row r="26" spans="1:7" ht="30" customHeight="1" x14ac:dyDescent="0.25">
      <c r="A26" s="11" t="s">
        <v>31</v>
      </c>
      <c r="B26" s="11"/>
      <c r="C26" s="12"/>
      <c r="D26" s="13" t="s">
        <v>32</v>
      </c>
      <c r="E26" s="13"/>
    </row>
    <row r="27" spans="1:7" ht="30" customHeight="1" x14ac:dyDescent="0.25">
      <c r="A27" s="14" t="s">
        <v>33</v>
      </c>
      <c r="B27" s="7">
        <v>20</v>
      </c>
      <c r="C27" s="7"/>
      <c r="D27" s="7" t="s">
        <v>21</v>
      </c>
      <c r="E27" s="5">
        <v>3.5</v>
      </c>
    </row>
    <row r="28" spans="1:7" ht="15" customHeight="1" x14ac:dyDescent="0.25">
      <c r="A28" s="5" t="s">
        <v>34</v>
      </c>
      <c r="B28" s="5">
        <f>1/B27</f>
        <v>0.05</v>
      </c>
      <c r="C28" s="5"/>
      <c r="D28" s="5" t="s">
        <v>35</v>
      </c>
      <c r="E28" s="7">
        <f>1/E27</f>
        <v>0.2857142857142857</v>
      </c>
    </row>
    <row r="29" spans="1:7" ht="15" customHeight="1" x14ac:dyDescent="0.25">
      <c r="A29" s="5" t="s">
        <v>36</v>
      </c>
      <c r="B29" s="10">
        <v>3</v>
      </c>
      <c r="C29" s="5"/>
      <c r="D29" s="5" t="s">
        <v>37</v>
      </c>
      <c r="E29" s="10">
        <v>0.1</v>
      </c>
    </row>
    <row r="30" spans="1:7" ht="15" customHeight="1" x14ac:dyDescent="0.25">
      <c r="A30" s="5" t="s">
        <v>38</v>
      </c>
      <c r="B30" s="10">
        <f>B28*B29</f>
        <v>0.15000000000000002</v>
      </c>
      <c r="C30" s="5"/>
      <c r="D30" s="5" t="s">
        <v>38</v>
      </c>
      <c r="E30" s="10">
        <f>E28*E29</f>
        <v>2.8571428571428571E-2</v>
      </c>
    </row>
    <row r="31" spans="1:7" ht="15" customHeight="1" thickBot="1" x14ac:dyDescent="0.3"/>
    <row r="32" spans="1:7" ht="15" customHeight="1" thickBot="1" x14ac:dyDescent="0.3">
      <c r="A32" s="25" t="s">
        <v>39</v>
      </c>
      <c r="B32" s="26">
        <f>B30-E30</f>
        <v>0.12142857142857146</v>
      </c>
      <c r="D32" s="5" t="s">
        <v>21</v>
      </c>
      <c r="E32" s="6">
        <v>3.5</v>
      </c>
    </row>
    <row r="33" spans="4:5" ht="15" customHeight="1" x14ac:dyDescent="0.25">
      <c r="D33" s="5" t="s">
        <v>23</v>
      </c>
      <c r="E33" s="7">
        <f>ATAN2(12,10)*180/PI()</f>
        <v>39.805571092265197</v>
      </c>
    </row>
    <row r="34" spans="4:5" ht="15" customHeight="1" x14ac:dyDescent="0.25"/>
    <row r="35" spans="4:5" ht="15" customHeight="1" x14ac:dyDescent="0.25">
      <c r="D35" s="5" t="s">
        <v>26</v>
      </c>
      <c r="E35" s="5">
        <v>225</v>
      </c>
    </row>
    <row r="36" spans="4:5" ht="15" customHeight="1" x14ac:dyDescent="0.25"/>
    <row r="37" spans="4:5" ht="15" customHeight="1" x14ac:dyDescent="0.25">
      <c r="D37" s="5" t="s">
        <v>29</v>
      </c>
      <c r="E37" s="10">
        <v>5</v>
      </c>
    </row>
    <row r="38" spans="4:5" ht="15" customHeight="1" x14ac:dyDescent="0.25"/>
    <row r="39" spans="4:5" ht="15" customHeight="1" x14ac:dyDescent="0.25"/>
    <row r="40" spans="4:5" ht="15" customHeight="1" x14ac:dyDescent="0.25"/>
    <row r="41" spans="4:5" ht="15" customHeight="1" x14ac:dyDescent="0.25"/>
    <row r="42" spans="4:5" ht="15" customHeight="1" x14ac:dyDescent="0.25"/>
    <row r="43" spans="4:5" ht="15" customHeight="1" x14ac:dyDescent="0.25"/>
    <row r="44" spans="4:5" ht="15" customHeight="1" x14ac:dyDescent="0.25"/>
    <row r="45" spans="4:5" ht="15" customHeight="1" x14ac:dyDescent="0.25"/>
    <row r="46" spans="4:5" ht="15" customHeight="1" x14ac:dyDescent="0.25"/>
    <row r="47" spans="4:5" ht="15" customHeight="1" x14ac:dyDescent="0.25"/>
    <row r="48" spans="4:5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mergeCells count="2">
    <mergeCell ref="A26:B26"/>
    <mergeCell ref="D26:E26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>
      <selection activeCellId="1" sqref="G17:H22 A1"/>
    </sheetView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>
      <selection activeCellId="1" sqref="G17:H22 A1"/>
    </sheetView>
  </sheetViews>
  <sheetFormatPr defaultRowHeight="15" x14ac:dyDescent="0.25"/>
  <cols>
    <col min="1" max="1025" width="8.5703125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Harkness</dc:creator>
  <cp:lastModifiedBy>Samuel Harkness</cp:lastModifiedBy>
  <cp:revision>0</cp:revision>
  <cp:lastPrinted>2014-04-08T15:02:52Z</cp:lastPrinted>
  <dcterms:created xsi:type="dcterms:W3CDTF">2014-04-05T15:14:44Z</dcterms:created>
  <dcterms:modified xsi:type="dcterms:W3CDTF">2014-04-14T22:50:08Z</dcterms:modified>
</cp:coreProperties>
</file>