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filterPrivacy="1" codeName="ThisWorkbook"/>
  <xr:revisionPtr revIDLastSave="0" documentId="8_{D7B4DC8B-408C-4D0A-841B-760BE71C8861}" xr6:coauthVersionLast="46" xr6:coauthVersionMax="46" xr10:uidLastSave="{00000000-0000-0000-0000-000000000000}"/>
  <workbookProtection workbookAlgorithmName="SHA-512" workbookHashValue="MWn6tgjxiIKZhkNbf9ZrS/pjJGm6q4avcwYdrANN3bEo2g3gOtMQXNwRWKS3hZMCHjwZAL6zIflRkWUdOaH5kA==" workbookSaltValue="mcI3WF3wdBhTC5VnTkwbaw==" workbookSpinCount="100000" lockStructure="1"/>
  <bookViews>
    <workbookView xWindow="-120" yWindow="-120" windowWidth="29040" windowHeight="15840" activeTab="1" xr2:uid="{9D9586D0-15B4-47D6-8A2A-5148D3F58372}"/>
  </bookViews>
  <sheets>
    <sheet name="HUYỆN LONG MỸ" sheetId="24" r:id="rId1"/>
    <sheet name="Vĩnh Thuận Đông" sheetId="15" r:id="rId2"/>
    <sheet name="Xà Phiên" sheetId="16" r:id="rId3"/>
    <sheet name="Lương Tâm" sheetId="17" r:id="rId4"/>
    <sheet name="Lương Nghĩa" sheetId="18" r:id="rId5"/>
    <sheet name="Vĩnh Viễn A" sheetId="19" r:id="rId6"/>
    <sheet name="Thuận Hưng" sheetId="20" r:id="rId7"/>
    <sheet name="Thuận Hòa" sheetId="21" r:id="rId8"/>
    <sheet name="Vĩnh Viễn" sheetId="22" r:id="rId9"/>
    <sheet name="KEYWORD" sheetId="14" r:id="rId10"/>
  </sheets>
  <definedNames>
    <definedName name="CayAnTrai">OFFSET(KEYWORD!$T$2,0,0,COUNTA(KEYWORD!$T:$T)-1,1)</definedName>
    <definedName name="CayCongNghiep">OFFSET(KEYWORD!$Q$2,0,0,COUNTA(KEYWORD!$Q:$Q)-1,1)</definedName>
    <definedName name="CayLua">OFFSET(KEYWORD!$K$2,0,0,COUNTA(KEYWORD!$K:$K)-1,1)</definedName>
    <definedName name="CayMia">OFFSET(KEYWORD!$N$2,0,0,COUNTA(KEYWORD!$N:$N)-1,1)</definedName>
    <definedName name="CayRauMau">OFFSET(KEYWORD!$W$2,0,0,COUNTA(KEYWORD!$W:$W)-1,1)</definedName>
    <definedName name="LoaiGiaTri">OFFSET(KEYWORD!$E$2,0,0,COUNTA(KEYWORD!$E:$E)-1,1)</definedName>
    <definedName name="Nam">OFFSET(KEYWORD!$A$2,0,0,COUNTA(KEYWORD!$A:$A)-1,1)</definedName>
    <definedName name="Ngay">OFFSET(KEYWORD!$C$2,0,0,COUNTA(KEYWORD!$C:$C)-1,1)</definedName>
    <definedName name="NhomCay">OFFSET(KEYWORD!$H$2,0,0,COUNTA(KEYWORD!$H:$H)-1,1)</definedName>
    <definedName name="Thang">OFFSET(KEYWORD!$B$2,0,0,COUNTA(KEYWORD!$B:$B)-1,1)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4" l="1"/>
  <c r="C12" i="24"/>
  <c r="C13" i="24"/>
  <c r="C14" i="24"/>
  <c r="D11" i="24"/>
  <c r="D13" i="19"/>
  <c r="D12" i="19"/>
  <c r="D11" i="19"/>
  <c r="D14" i="19" s="1"/>
  <c r="H120" i="19"/>
  <c r="H119" i="19"/>
  <c r="H118" i="19"/>
  <c r="H117" i="19"/>
  <c r="H116" i="19"/>
  <c r="H115" i="19"/>
  <c r="H114" i="19"/>
  <c r="H113" i="19"/>
  <c r="H112" i="19"/>
  <c r="H111" i="19"/>
  <c r="H110" i="19"/>
  <c r="H109" i="19"/>
  <c r="H108" i="19"/>
  <c r="H107" i="19"/>
  <c r="H106" i="19"/>
  <c r="H105" i="19"/>
  <c r="H104" i="19"/>
  <c r="H103" i="19"/>
  <c r="H102" i="19"/>
  <c r="H101" i="19"/>
  <c r="H100" i="19"/>
  <c r="H99" i="19"/>
  <c r="H98" i="19"/>
  <c r="H97" i="19"/>
  <c r="H96" i="19"/>
  <c r="H95" i="19"/>
  <c r="H94" i="19"/>
  <c r="H120" i="18"/>
  <c r="H119" i="18"/>
  <c r="H118" i="18"/>
  <c r="H117" i="18"/>
  <c r="H116" i="18"/>
  <c r="H115" i="18"/>
  <c r="H114" i="18"/>
  <c r="H113" i="18"/>
  <c r="H112" i="18"/>
  <c r="H111" i="18"/>
  <c r="H110" i="18"/>
  <c r="H109" i="18"/>
  <c r="H108" i="18"/>
  <c r="H107" i="18"/>
  <c r="H106" i="18"/>
  <c r="H105" i="18"/>
  <c r="H104" i="18"/>
  <c r="H103" i="18"/>
  <c r="H102" i="18"/>
  <c r="H101" i="18"/>
  <c r="H100" i="18"/>
  <c r="H99" i="18"/>
  <c r="H98" i="18"/>
  <c r="H97" i="18"/>
  <c r="H96" i="18"/>
  <c r="H95" i="18"/>
  <c r="H94" i="18"/>
  <c r="F121" i="22"/>
  <c r="E121" i="22"/>
  <c r="D121" i="22"/>
  <c r="C121" i="22"/>
  <c r="F89" i="22"/>
  <c r="E89" i="22"/>
  <c r="D89" i="22"/>
  <c r="C89" i="22"/>
  <c r="F29" i="22"/>
  <c r="E29" i="22"/>
  <c r="D29" i="22"/>
  <c r="C29" i="22"/>
  <c r="G21" i="22"/>
  <c r="F21" i="22"/>
  <c r="E21" i="22"/>
  <c r="D21" i="22"/>
  <c r="C21" i="22"/>
  <c r="H14" i="22"/>
  <c r="G14" i="22"/>
  <c r="F14" i="22"/>
  <c r="E14" i="22"/>
  <c r="D14" i="22"/>
  <c r="C14" i="22"/>
  <c r="F121" i="21"/>
  <c r="E121" i="21"/>
  <c r="D121" i="21"/>
  <c r="C121" i="21"/>
  <c r="F29" i="21"/>
  <c r="E29" i="21"/>
  <c r="C29" i="21"/>
  <c r="G21" i="21"/>
  <c r="F21" i="21"/>
  <c r="E21" i="21"/>
  <c r="C21" i="21"/>
  <c r="H14" i="21"/>
  <c r="G14" i="21"/>
  <c r="F14" i="21"/>
  <c r="E14" i="21"/>
  <c r="C14" i="21"/>
  <c r="F121" i="20"/>
  <c r="E121" i="20"/>
  <c r="D121" i="20"/>
  <c r="C121" i="20"/>
  <c r="F89" i="20"/>
  <c r="E89" i="20"/>
  <c r="D89" i="20"/>
  <c r="C89" i="20"/>
  <c r="F29" i="20"/>
  <c r="E29" i="20"/>
  <c r="D29" i="20"/>
  <c r="C29" i="20"/>
  <c r="G21" i="20"/>
  <c r="F21" i="20"/>
  <c r="E21" i="20"/>
  <c r="D21" i="20"/>
  <c r="C21" i="20"/>
  <c r="H14" i="20"/>
  <c r="G14" i="20"/>
  <c r="F14" i="20"/>
  <c r="E14" i="20"/>
  <c r="D14" i="20"/>
  <c r="C14" i="20"/>
  <c r="F121" i="19"/>
  <c r="E121" i="19"/>
  <c r="D121" i="19"/>
  <c r="C121" i="19"/>
  <c r="F89" i="19"/>
  <c r="E89" i="19"/>
  <c r="D89" i="19"/>
  <c r="C89" i="19"/>
  <c r="F29" i="19"/>
  <c r="E29" i="19"/>
  <c r="D29" i="19"/>
  <c r="C29" i="19"/>
  <c r="G21" i="19"/>
  <c r="F21" i="19"/>
  <c r="E21" i="19"/>
  <c r="D21" i="19"/>
  <c r="C21" i="19"/>
  <c r="H14" i="19"/>
  <c r="G14" i="19"/>
  <c r="F14" i="19"/>
  <c r="E14" i="19"/>
  <c r="C14" i="19"/>
  <c r="F121" i="18"/>
  <c r="E121" i="18"/>
  <c r="D121" i="18"/>
  <c r="C121" i="18"/>
  <c r="F89" i="18"/>
  <c r="E89" i="18"/>
  <c r="D89" i="18"/>
  <c r="C89" i="18"/>
  <c r="F29" i="18"/>
  <c r="E29" i="18"/>
  <c r="D29" i="18"/>
  <c r="C29" i="18"/>
  <c r="G21" i="18"/>
  <c r="F21" i="18"/>
  <c r="E21" i="18"/>
  <c r="D21" i="18"/>
  <c r="C21" i="18"/>
  <c r="H14" i="18"/>
  <c r="G14" i="18"/>
  <c r="F14" i="18"/>
  <c r="E14" i="18"/>
  <c r="D14" i="18"/>
  <c r="C14" i="18"/>
  <c r="F121" i="17"/>
  <c r="E121" i="17"/>
  <c r="D121" i="17"/>
  <c r="C121" i="17"/>
  <c r="F89" i="17"/>
  <c r="E89" i="17"/>
  <c r="D89" i="17"/>
  <c r="C89" i="17"/>
  <c r="F29" i="17"/>
  <c r="E29" i="17"/>
  <c r="D29" i="17"/>
  <c r="C29" i="17"/>
  <c r="G21" i="17"/>
  <c r="F21" i="17"/>
  <c r="E21" i="17"/>
  <c r="D21" i="17"/>
  <c r="C21" i="17"/>
  <c r="H14" i="17"/>
  <c r="G14" i="17"/>
  <c r="F14" i="17"/>
  <c r="E14" i="17"/>
  <c r="D14" i="17"/>
  <c r="C14" i="17"/>
  <c r="F121" i="16"/>
  <c r="E121" i="16"/>
  <c r="D121" i="16"/>
  <c r="C121" i="16"/>
  <c r="F89" i="16"/>
  <c r="E89" i="16"/>
  <c r="D89" i="16"/>
  <c r="C89" i="16"/>
  <c r="F29" i="16"/>
  <c r="E29" i="16"/>
  <c r="D29" i="16"/>
  <c r="C29" i="16"/>
  <c r="G21" i="16"/>
  <c r="F21" i="16"/>
  <c r="E21" i="16"/>
  <c r="D21" i="16"/>
  <c r="C21" i="16"/>
  <c r="H14" i="16"/>
  <c r="G14" i="16"/>
  <c r="F14" i="16"/>
  <c r="E14" i="16"/>
  <c r="D14" i="16"/>
  <c r="C14" i="16"/>
  <c r="I27" i="24"/>
  <c r="I26" i="24"/>
  <c r="H28" i="24"/>
  <c r="H27" i="24"/>
  <c r="H26" i="24"/>
  <c r="J20" i="24"/>
  <c r="I20" i="24"/>
  <c r="J19" i="24"/>
  <c r="I19" i="24"/>
  <c r="J13" i="24"/>
  <c r="J12" i="24"/>
  <c r="J11" i="24"/>
  <c r="J120" i="24"/>
  <c r="J119" i="24"/>
  <c r="J118" i="24"/>
  <c r="J117" i="24"/>
  <c r="J116" i="24"/>
  <c r="J115" i="24"/>
  <c r="J114" i="24"/>
  <c r="J113" i="24"/>
  <c r="J112" i="24"/>
  <c r="J111" i="24"/>
  <c r="J110" i="24"/>
  <c r="J109" i="24"/>
  <c r="J108" i="24"/>
  <c r="J107" i="24"/>
  <c r="J106" i="24"/>
  <c r="J105" i="24"/>
  <c r="J104" i="24"/>
  <c r="J103" i="24"/>
  <c r="J102" i="24"/>
  <c r="J101" i="24"/>
  <c r="J100" i="24"/>
  <c r="J99" i="24"/>
  <c r="J98" i="24"/>
  <c r="J97" i="24"/>
  <c r="J96" i="24"/>
  <c r="J95" i="24"/>
  <c r="J94" i="24"/>
  <c r="I120" i="24"/>
  <c r="I119" i="24"/>
  <c r="I118" i="24"/>
  <c r="I117" i="24"/>
  <c r="I116" i="24"/>
  <c r="I115" i="24"/>
  <c r="I114" i="24"/>
  <c r="I113" i="24"/>
  <c r="I112" i="24"/>
  <c r="I111" i="24"/>
  <c r="I110" i="24"/>
  <c r="I109" i="24"/>
  <c r="I108" i="24"/>
  <c r="I107" i="24"/>
  <c r="I106" i="24"/>
  <c r="I105" i="24"/>
  <c r="I104" i="24"/>
  <c r="I103" i="24"/>
  <c r="I102" i="24"/>
  <c r="I101" i="24"/>
  <c r="I100" i="24"/>
  <c r="I99" i="24"/>
  <c r="I98" i="24"/>
  <c r="I97" i="24"/>
  <c r="I96" i="24"/>
  <c r="I95" i="24"/>
  <c r="I94" i="24"/>
  <c r="F120" i="24"/>
  <c r="G120" i="24" s="1"/>
  <c r="F119" i="24"/>
  <c r="F118" i="24"/>
  <c r="F117" i="24"/>
  <c r="G117" i="24" s="1"/>
  <c r="F116" i="24"/>
  <c r="G116" i="24" s="1"/>
  <c r="F115" i="24"/>
  <c r="F114" i="24"/>
  <c r="F113" i="24"/>
  <c r="G113" i="24" s="1"/>
  <c r="F112" i="24"/>
  <c r="G112" i="24" s="1"/>
  <c r="F111" i="24"/>
  <c r="F110" i="24"/>
  <c r="F109" i="24"/>
  <c r="G109" i="24" s="1"/>
  <c r="F108" i="24"/>
  <c r="G108" i="24" s="1"/>
  <c r="F107" i="24"/>
  <c r="F106" i="24"/>
  <c r="F105" i="24"/>
  <c r="G105" i="24" s="1"/>
  <c r="F104" i="24"/>
  <c r="G104" i="24" s="1"/>
  <c r="F103" i="24"/>
  <c r="F102" i="24"/>
  <c r="F101" i="24"/>
  <c r="G101" i="24" s="1"/>
  <c r="F100" i="24"/>
  <c r="G100" i="24" s="1"/>
  <c r="F99" i="24"/>
  <c r="F98" i="24"/>
  <c r="F97" i="24"/>
  <c r="G97" i="24" s="1"/>
  <c r="F96" i="24"/>
  <c r="G96" i="24" s="1"/>
  <c r="F95" i="24"/>
  <c r="F94" i="24"/>
  <c r="G94" i="24" s="1"/>
  <c r="E120" i="24"/>
  <c r="E119" i="24"/>
  <c r="E118" i="24"/>
  <c r="E117" i="24"/>
  <c r="E116" i="24"/>
  <c r="E115" i="24"/>
  <c r="E114" i="24"/>
  <c r="E113" i="24"/>
  <c r="E112" i="24"/>
  <c r="E111" i="24"/>
  <c r="E110" i="24"/>
  <c r="E109" i="24"/>
  <c r="E108" i="24"/>
  <c r="E107" i="24"/>
  <c r="E106" i="24"/>
  <c r="E105" i="24"/>
  <c r="E104" i="24"/>
  <c r="E103" i="24"/>
  <c r="E102" i="24"/>
  <c r="E101" i="24"/>
  <c r="E100" i="24"/>
  <c r="E99" i="24"/>
  <c r="E98" i="24"/>
  <c r="E97" i="24"/>
  <c r="E96" i="24"/>
  <c r="E95" i="24"/>
  <c r="E94" i="24"/>
  <c r="D120" i="24"/>
  <c r="D119" i="24"/>
  <c r="D118" i="24"/>
  <c r="D117" i="24"/>
  <c r="D116" i="24"/>
  <c r="D115" i="24"/>
  <c r="D114" i="24"/>
  <c r="D113" i="24"/>
  <c r="D112" i="24"/>
  <c r="D111" i="24"/>
  <c r="D110" i="24"/>
  <c r="D109" i="24"/>
  <c r="D108" i="24"/>
  <c r="D107" i="24"/>
  <c r="D106" i="24"/>
  <c r="D105" i="24"/>
  <c r="D104" i="24"/>
  <c r="D103" i="24"/>
  <c r="D102" i="24"/>
  <c r="D101" i="24"/>
  <c r="D100" i="24"/>
  <c r="D99" i="24"/>
  <c r="D98" i="24"/>
  <c r="D97" i="24"/>
  <c r="D96" i="24"/>
  <c r="D95" i="24"/>
  <c r="D94" i="24"/>
  <c r="C120" i="24"/>
  <c r="C119" i="24"/>
  <c r="C118" i="24"/>
  <c r="C117" i="24"/>
  <c r="C116" i="24"/>
  <c r="C115" i="24"/>
  <c r="C114" i="24"/>
  <c r="C113" i="24"/>
  <c r="C112" i="24"/>
  <c r="C111" i="24"/>
  <c r="C110" i="24"/>
  <c r="C109" i="24"/>
  <c r="C108" i="24"/>
  <c r="C107" i="24"/>
  <c r="C106" i="24"/>
  <c r="C105" i="24"/>
  <c r="C104" i="24"/>
  <c r="C103" i="24"/>
  <c r="C102" i="24"/>
  <c r="C101" i="24"/>
  <c r="C100" i="24"/>
  <c r="C99" i="24"/>
  <c r="C98" i="24"/>
  <c r="C97" i="24"/>
  <c r="C96" i="24"/>
  <c r="C95" i="24"/>
  <c r="C94" i="24"/>
  <c r="C88" i="24"/>
  <c r="C87" i="24"/>
  <c r="C86" i="24"/>
  <c r="C85" i="24"/>
  <c r="C84" i="24"/>
  <c r="C83" i="24"/>
  <c r="C82" i="24"/>
  <c r="C81" i="24"/>
  <c r="C80" i="24"/>
  <c r="C79" i="24"/>
  <c r="C78" i="24"/>
  <c r="C77" i="24"/>
  <c r="C75" i="24"/>
  <c r="C74" i="24"/>
  <c r="C73" i="24"/>
  <c r="C71" i="24"/>
  <c r="C70" i="24"/>
  <c r="C69" i="24"/>
  <c r="C68" i="24"/>
  <c r="C66" i="24"/>
  <c r="C65" i="24"/>
  <c r="C63" i="24" s="1"/>
  <c r="C64" i="24"/>
  <c r="C62" i="24"/>
  <c r="C61" i="24"/>
  <c r="C60" i="24"/>
  <c r="C58" i="24"/>
  <c r="C57" i="24"/>
  <c r="C56" i="24"/>
  <c r="C55" i="24"/>
  <c r="C53" i="24"/>
  <c r="C52" i="24"/>
  <c r="C51" i="24"/>
  <c r="C50" i="24"/>
  <c r="C48" i="24"/>
  <c r="C47" i="24"/>
  <c r="C46" i="24"/>
  <c r="C44" i="24"/>
  <c r="C43" i="24"/>
  <c r="C42" i="24"/>
  <c r="C41" i="24"/>
  <c r="C39" i="24"/>
  <c r="C38" i="24"/>
  <c r="C36" i="24"/>
  <c r="C35" i="24"/>
  <c r="C28" i="24"/>
  <c r="C27" i="24"/>
  <c r="C26" i="24"/>
  <c r="C20" i="24"/>
  <c r="C19" i="24"/>
  <c r="I76" i="24"/>
  <c r="I59" i="24"/>
  <c r="H63" i="24"/>
  <c r="H45" i="24"/>
  <c r="I88" i="24"/>
  <c r="H88" i="24"/>
  <c r="F88" i="24"/>
  <c r="G88" i="24" s="1"/>
  <c r="E88" i="24"/>
  <c r="I87" i="24"/>
  <c r="H87" i="24"/>
  <c r="F87" i="24"/>
  <c r="G87" i="24" s="1"/>
  <c r="E87" i="24"/>
  <c r="I86" i="24"/>
  <c r="H86" i="24"/>
  <c r="F86" i="24"/>
  <c r="G86" i="24" s="1"/>
  <c r="E86" i="24"/>
  <c r="I85" i="24"/>
  <c r="H85" i="24"/>
  <c r="F85" i="24"/>
  <c r="G85" i="24" s="1"/>
  <c r="E85" i="24"/>
  <c r="I84" i="24"/>
  <c r="H84" i="24"/>
  <c r="F84" i="24"/>
  <c r="G84" i="24" s="1"/>
  <c r="E84" i="24"/>
  <c r="I83" i="24"/>
  <c r="H83" i="24"/>
  <c r="F83" i="24"/>
  <c r="G83" i="24" s="1"/>
  <c r="E83" i="24"/>
  <c r="I82" i="24"/>
  <c r="H82" i="24"/>
  <c r="F82" i="24"/>
  <c r="G82" i="24" s="1"/>
  <c r="E82" i="24"/>
  <c r="I81" i="24"/>
  <c r="H81" i="24"/>
  <c r="F81" i="24"/>
  <c r="G81" i="24" s="1"/>
  <c r="E81" i="24"/>
  <c r="I80" i="24"/>
  <c r="H80" i="24"/>
  <c r="F80" i="24"/>
  <c r="G80" i="24" s="1"/>
  <c r="E80" i="24"/>
  <c r="I79" i="24"/>
  <c r="H79" i="24"/>
  <c r="F79" i="24"/>
  <c r="G79" i="24" s="1"/>
  <c r="E79" i="24"/>
  <c r="I78" i="24"/>
  <c r="H78" i="24"/>
  <c r="G78" i="24"/>
  <c r="F78" i="24"/>
  <c r="E78" i="24"/>
  <c r="I77" i="24"/>
  <c r="H77" i="24"/>
  <c r="F77" i="24"/>
  <c r="G77" i="24" s="1"/>
  <c r="E77" i="24"/>
  <c r="I75" i="24"/>
  <c r="H75" i="24"/>
  <c r="F75" i="24"/>
  <c r="G75" i="24" s="1"/>
  <c r="E75" i="24"/>
  <c r="I74" i="24"/>
  <c r="H74" i="24"/>
  <c r="G74" i="24"/>
  <c r="F74" i="24"/>
  <c r="E74" i="24"/>
  <c r="I73" i="24"/>
  <c r="H73" i="24"/>
  <c r="F73" i="24"/>
  <c r="G73" i="24" s="1"/>
  <c r="E73" i="24"/>
  <c r="I71" i="24"/>
  <c r="H71" i="24"/>
  <c r="F71" i="24"/>
  <c r="G71" i="24" s="1"/>
  <c r="E71" i="24"/>
  <c r="I70" i="24"/>
  <c r="H70" i="24"/>
  <c r="F70" i="24"/>
  <c r="G70" i="24" s="1"/>
  <c r="E70" i="24"/>
  <c r="I69" i="24"/>
  <c r="H69" i="24"/>
  <c r="F69" i="24"/>
  <c r="G69" i="24" s="1"/>
  <c r="E69" i="24"/>
  <c r="I68" i="24"/>
  <c r="H68" i="24"/>
  <c r="F68" i="24"/>
  <c r="G68" i="24" s="1"/>
  <c r="E68" i="24"/>
  <c r="I66" i="24"/>
  <c r="H66" i="24"/>
  <c r="F66" i="24"/>
  <c r="G66" i="24" s="1"/>
  <c r="E66" i="24"/>
  <c r="I65" i="24"/>
  <c r="H65" i="24"/>
  <c r="F65" i="24"/>
  <c r="G65" i="24" s="1"/>
  <c r="E65" i="24"/>
  <c r="I64" i="24"/>
  <c r="H64" i="24"/>
  <c r="F64" i="24"/>
  <c r="G64" i="24" s="1"/>
  <c r="E64" i="24"/>
  <c r="E63" i="24" s="1"/>
  <c r="I62" i="24"/>
  <c r="H62" i="24"/>
  <c r="F62" i="24"/>
  <c r="G62" i="24" s="1"/>
  <c r="E62" i="24"/>
  <c r="I61" i="24"/>
  <c r="H61" i="24"/>
  <c r="F61" i="24"/>
  <c r="G61" i="24" s="1"/>
  <c r="E61" i="24"/>
  <c r="I60" i="24"/>
  <c r="H60" i="24"/>
  <c r="F60" i="24"/>
  <c r="G60" i="24" s="1"/>
  <c r="E60" i="24"/>
  <c r="I58" i="24"/>
  <c r="H58" i="24"/>
  <c r="F58" i="24"/>
  <c r="G58" i="24" s="1"/>
  <c r="E58" i="24"/>
  <c r="I57" i="24"/>
  <c r="H57" i="24"/>
  <c r="F57" i="24"/>
  <c r="G57" i="24" s="1"/>
  <c r="E57" i="24"/>
  <c r="I56" i="24"/>
  <c r="H56" i="24"/>
  <c r="F56" i="24"/>
  <c r="G56" i="24" s="1"/>
  <c r="E56" i="24"/>
  <c r="I55" i="24"/>
  <c r="H55" i="24"/>
  <c r="F55" i="24"/>
  <c r="G55" i="24" s="1"/>
  <c r="E55" i="24"/>
  <c r="I53" i="24"/>
  <c r="H53" i="24"/>
  <c r="F53" i="24"/>
  <c r="G53" i="24" s="1"/>
  <c r="E53" i="24"/>
  <c r="I52" i="24"/>
  <c r="H52" i="24"/>
  <c r="F52" i="24"/>
  <c r="G52" i="24" s="1"/>
  <c r="E52" i="24"/>
  <c r="I51" i="24"/>
  <c r="H51" i="24"/>
  <c r="F51" i="24"/>
  <c r="G51" i="24" s="1"/>
  <c r="E51" i="24"/>
  <c r="I50" i="24"/>
  <c r="H50" i="24"/>
  <c r="G50" i="24"/>
  <c r="F50" i="24"/>
  <c r="E50" i="24"/>
  <c r="I48" i="24"/>
  <c r="H48" i="24"/>
  <c r="F48" i="24"/>
  <c r="G48" i="24" s="1"/>
  <c r="E48" i="24"/>
  <c r="I47" i="24"/>
  <c r="H47" i="24"/>
  <c r="F47" i="24"/>
  <c r="G47" i="24" s="1"/>
  <c r="E47" i="24"/>
  <c r="I46" i="24"/>
  <c r="H46" i="24"/>
  <c r="G46" i="24"/>
  <c r="F46" i="24"/>
  <c r="E46" i="24"/>
  <c r="I44" i="24"/>
  <c r="H44" i="24"/>
  <c r="F44" i="24"/>
  <c r="G44" i="24" s="1"/>
  <c r="E44" i="24"/>
  <c r="I43" i="24"/>
  <c r="H43" i="24"/>
  <c r="F43" i="24"/>
  <c r="G43" i="24" s="1"/>
  <c r="E43" i="24"/>
  <c r="I42" i="24"/>
  <c r="H42" i="24"/>
  <c r="F42" i="24"/>
  <c r="G42" i="24" s="1"/>
  <c r="E42" i="24"/>
  <c r="I41" i="24"/>
  <c r="H41" i="24"/>
  <c r="F41" i="24"/>
  <c r="G41" i="24" s="1"/>
  <c r="E41" i="24"/>
  <c r="I39" i="24"/>
  <c r="H39" i="24"/>
  <c r="F39" i="24"/>
  <c r="G39" i="24" s="1"/>
  <c r="E39" i="24"/>
  <c r="I38" i="24"/>
  <c r="H38" i="24"/>
  <c r="F38" i="24"/>
  <c r="G38" i="24" s="1"/>
  <c r="E38" i="24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88" i="21"/>
  <c r="D87" i="21"/>
  <c r="D86" i="21"/>
  <c r="D85" i="21"/>
  <c r="D84" i="21"/>
  <c r="D83" i="21"/>
  <c r="D82" i="21"/>
  <c r="D81" i="21"/>
  <c r="D80" i="21"/>
  <c r="D79" i="21"/>
  <c r="D78" i="21"/>
  <c r="D77" i="21"/>
  <c r="D76" i="21"/>
  <c r="D75" i="21"/>
  <c r="D74" i="21"/>
  <c r="D73" i="21"/>
  <c r="D71" i="21"/>
  <c r="D70" i="21"/>
  <c r="D69" i="21"/>
  <c r="D68" i="21"/>
  <c r="D66" i="21"/>
  <c r="D65" i="21"/>
  <c r="D64" i="21"/>
  <c r="D63" i="21"/>
  <c r="D62" i="21"/>
  <c r="D61" i="21"/>
  <c r="D60" i="21"/>
  <c r="D58" i="21"/>
  <c r="D57" i="21"/>
  <c r="D56" i="21"/>
  <c r="D55" i="21"/>
  <c r="D53" i="21"/>
  <c r="D52" i="21"/>
  <c r="D51" i="21"/>
  <c r="D50" i="21"/>
  <c r="D48" i="21"/>
  <c r="D47" i="21"/>
  <c r="D46" i="21"/>
  <c r="D44" i="21"/>
  <c r="D43" i="21"/>
  <c r="D42" i="21"/>
  <c r="D41" i="21"/>
  <c r="D40" i="21"/>
  <c r="D39" i="21"/>
  <c r="D38" i="21"/>
  <c r="D36" i="21"/>
  <c r="D35" i="21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88" i="19"/>
  <c r="D87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I76" i="22"/>
  <c r="H76" i="22"/>
  <c r="F76" i="22"/>
  <c r="G76" i="22" s="1"/>
  <c r="E76" i="22"/>
  <c r="C76" i="22"/>
  <c r="I76" i="21"/>
  <c r="H76" i="21"/>
  <c r="H76" i="24" s="1"/>
  <c r="F76" i="21"/>
  <c r="G76" i="21" s="1"/>
  <c r="E76" i="21"/>
  <c r="C76" i="21"/>
  <c r="I76" i="20"/>
  <c r="H76" i="20"/>
  <c r="F76" i="20"/>
  <c r="G76" i="20" s="1"/>
  <c r="E76" i="20"/>
  <c r="C76" i="20"/>
  <c r="I76" i="19"/>
  <c r="H76" i="19"/>
  <c r="F76" i="19"/>
  <c r="E76" i="19"/>
  <c r="C76" i="19"/>
  <c r="I76" i="18"/>
  <c r="H76" i="18"/>
  <c r="F76" i="18"/>
  <c r="G76" i="18" s="1"/>
  <c r="E76" i="18"/>
  <c r="C76" i="18"/>
  <c r="I76" i="17"/>
  <c r="H76" i="17"/>
  <c r="F76" i="17"/>
  <c r="E76" i="17"/>
  <c r="C76" i="17"/>
  <c r="I76" i="16"/>
  <c r="H76" i="16"/>
  <c r="F76" i="16"/>
  <c r="G76" i="16" s="1"/>
  <c r="E76" i="16"/>
  <c r="C76" i="16"/>
  <c r="I72" i="22"/>
  <c r="H72" i="22"/>
  <c r="F72" i="22"/>
  <c r="G72" i="22" s="1"/>
  <c r="E72" i="22"/>
  <c r="C72" i="22"/>
  <c r="I72" i="21"/>
  <c r="I72" i="24" s="1"/>
  <c r="H72" i="21"/>
  <c r="H72" i="24" s="1"/>
  <c r="F72" i="21"/>
  <c r="G72" i="21" s="1"/>
  <c r="E72" i="21"/>
  <c r="C72" i="21"/>
  <c r="I72" i="20"/>
  <c r="H72" i="20"/>
  <c r="F72" i="20"/>
  <c r="E72" i="20"/>
  <c r="C72" i="20"/>
  <c r="I72" i="19"/>
  <c r="H72" i="19"/>
  <c r="F72" i="19"/>
  <c r="E72" i="19"/>
  <c r="C72" i="19"/>
  <c r="I72" i="18"/>
  <c r="H72" i="18"/>
  <c r="F72" i="18"/>
  <c r="G72" i="18" s="1"/>
  <c r="E72" i="18"/>
  <c r="C72" i="18"/>
  <c r="I72" i="17"/>
  <c r="H72" i="17"/>
  <c r="F72" i="17"/>
  <c r="E72" i="17"/>
  <c r="C72" i="17"/>
  <c r="I72" i="16"/>
  <c r="H72" i="16"/>
  <c r="F72" i="16"/>
  <c r="E72" i="16"/>
  <c r="C72" i="16"/>
  <c r="I67" i="22"/>
  <c r="H67" i="22"/>
  <c r="F67" i="22"/>
  <c r="E67" i="22"/>
  <c r="C67" i="22"/>
  <c r="I67" i="21"/>
  <c r="I67" i="24" s="1"/>
  <c r="H67" i="21"/>
  <c r="F67" i="21"/>
  <c r="E67" i="21"/>
  <c r="D67" i="21" s="1"/>
  <c r="C67" i="21"/>
  <c r="I67" i="20"/>
  <c r="H67" i="20"/>
  <c r="F67" i="20"/>
  <c r="G67" i="20" s="1"/>
  <c r="E67" i="20"/>
  <c r="C67" i="20"/>
  <c r="I67" i="19"/>
  <c r="H67" i="19"/>
  <c r="F67" i="19"/>
  <c r="E67" i="19"/>
  <c r="C67" i="19"/>
  <c r="I67" i="18"/>
  <c r="H67" i="18"/>
  <c r="F67" i="18"/>
  <c r="E67" i="18"/>
  <c r="C67" i="18"/>
  <c r="I67" i="17"/>
  <c r="H67" i="17"/>
  <c r="F67" i="17"/>
  <c r="G67" i="17" s="1"/>
  <c r="E67" i="17"/>
  <c r="C67" i="17"/>
  <c r="I67" i="16"/>
  <c r="H67" i="16"/>
  <c r="F67" i="16"/>
  <c r="E67" i="16"/>
  <c r="C67" i="16"/>
  <c r="I63" i="22"/>
  <c r="H63" i="22"/>
  <c r="F63" i="22"/>
  <c r="G63" i="22" s="1"/>
  <c r="E63" i="22"/>
  <c r="C63" i="22"/>
  <c r="I63" i="21"/>
  <c r="I63" i="24" s="1"/>
  <c r="H63" i="21"/>
  <c r="F63" i="21"/>
  <c r="G63" i="21" s="1"/>
  <c r="E63" i="21"/>
  <c r="C63" i="21"/>
  <c r="I63" i="20"/>
  <c r="H63" i="20"/>
  <c r="F63" i="20"/>
  <c r="G63" i="20" s="1"/>
  <c r="E63" i="20"/>
  <c r="C63" i="20"/>
  <c r="I63" i="19"/>
  <c r="H63" i="19"/>
  <c r="F63" i="19"/>
  <c r="G63" i="19" s="1"/>
  <c r="E63" i="19"/>
  <c r="C63" i="19"/>
  <c r="I63" i="18"/>
  <c r="H63" i="18"/>
  <c r="F63" i="18"/>
  <c r="E63" i="18"/>
  <c r="C63" i="18"/>
  <c r="I63" i="17"/>
  <c r="H63" i="17"/>
  <c r="F63" i="17"/>
  <c r="G63" i="17" s="1"/>
  <c r="E63" i="17"/>
  <c r="C63" i="17"/>
  <c r="I63" i="16"/>
  <c r="H63" i="16"/>
  <c r="F63" i="16"/>
  <c r="E63" i="16"/>
  <c r="C63" i="16"/>
  <c r="I59" i="22"/>
  <c r="H59" i="22"/>
  <c r="F59" i="22"/>
  <c r="E59" i="22"/>
  <c r="C59" i="22"/>
  <c r="I59" i="21"/>
  <c r="H59" i="21"/>
  <c r="H59" i="24" s="1"/>
  <c r="F59" i="21"/>
  <c r="D59" i="21" s="1"/>
  <c r="E59" i="21"/>
  <c r="C59" i="21"/>
  <c r="I59" i="20"/>
  <c r="H59" i="20"/>
  <c r="G59" i="20"/>
  <c r="F59" i="20"/>
  <c r="E59" i="20"/>
  <c r="C59" i="20"/>
  <c r="I59" i="19"/>
  <c r="H59" i="19"/>
  <c r="F59" i="19"/>
  <c r="E59" i="19"/>
  <c r="C59" i="19"/>
  <c r="I59" i="18"/>
  <c r="H59" i="18"/>
  <c r="F59" i="18"/>
  <c r="E59" i="18"/>
  <c r="C59" i="18"/>
  <c r="I59" i="17"/>
  <c r="H59" i="17"/>
  <c r="F59" i="17"/>
  <c r="G59" i="17" s="1"/>
  <c r="E59" i="17"/>
  <c r="C59" i="17"/>
  <c r="I59" i="16"/>
  <c r="H59" i="16"/>
  <c r="F59" i="16"/>
  <c r="E59" i="16"/>
  <c r="C59" i="16"/>
  <c r="I54" i="22"/>
  <c r="H54" i="22"/>
  <c r="F54" i="22"/>
  <c r="E54" i="22"/>
  <c r="C54" i="22"/>
  <c r="I54" i="21"/>
  <c r="I54" i="24" s="1"/>
  <c r="H54" i="21"/>
  <c r="H54" i="24" s="1"/>
  <c r="F54" i="21"/>
  <c r="E54" i="21"/>
  <c r="D54" i="21" s="1"/>
  <c r="C54" i="21"/>
  <c r="I54" i="20"/>
  <c r="H54" i="20"/>
  <c r="F54" i="20"/>
  <c r="G54" i="20" s="1"/>
  <c r="E54" i="20"/>
  <c r="C54" i="20"/>
  <c r="I54" i="19"/>
  <c r="H54" i="19"/>
  <c r="F54" i="19"/>
  <c r="G54" i="19" s="1"/>
  <c r="E54" i="19"/>
  <c r="C54" i="19"/>
  <c r="I54" i="18"/>
  <c r="H54" i="18"/>
  <c r="F54" i="18"/>
  <c r="G54" i="18" s="1"/>
  <c r="E54" i="18"/>
  <c r="C54" i="18"/>
  <c r="I54" i="17"/>
  <c r="H54" i="17"/>
  <c r="F54" i="17"/>
  <c r="E54" i="17"/>
  <c r="C54" i="17"/>
  <c r="I54" i="16"/>
  <c r="H54" i="16"/>
  <c r="F54" i="16"/>
  <c r="E54" i="16"/>
  <c r="C54" i="16"/>
  <c r="I49" i="22"/>
  <c r="H49" i="22"/>
  <c r="F49" i="22"/>
  <c r="E49" i="22"/>
  <c r="C49" i="22"/>
  <c r="I49" i="21"/>
  <c r="I49" i="24" s="1"/>
  <c r="H49" i="21"/>
  <c r="H49" i="24" s="1"/>
  <c r="F49" i="21"/>
  <c r="G49" i="21" s="1"/>
  <c r="E49" i="21"/>
  <c r="D49" i="21" s="1"/>
  <c r="C49" i="21"/>
  <c r="I49" i="20"/>
  <c r="H49" i="20"/>
  <c r="F49" i="20"/>
  <c r="G49" i="20" s="1"/>
  <c r="E49" i="20"/>
  <c r="C49" i="20"/>
  <c r="I49" i="19"/>
  <c r="H49" i="19"/>
  <c r="F49" i="19"/>
  <c r="G49" i="19" s="1"/>
  <c r="E49" i="19"/>
  <c r="C49" i="19"/>
  <c r="I49" i="18"/>
  <c r="H49" i="18"/>
  <c r="F49" i="18"/>
  <c r="E49" i="18"/>
  <c r="C49" i="18"/>
  <c r="I49" i="17"/>
  <c r="H49" i="17"/>
  <c r="F49" i="17"/>
  <c r="G49" i="17" s="1"/>
  <c r="E49" i="17"/>
  <c r="C49" i="17"/>
  <c r="I49" i="16"/>
  <c r="H49" i="16"/>
  <c r="F49" i="16"/>
  <c r="E49" i="16"/>
  <c r="C49" i="16"/>
  <c r="I45" i="22"/>
  <c r="H45" i="22"/>
  <c r="F45" i="22"/>
  <c r="E45" i="22"/>
  <c r="C45" i="22"/>
  <c r="I45" i="21"/>
  <c r="I45" i="24" s="1"/>
  <c r="H45" i="21"/>
  <c r="F45" i="21"/>
  <c r="E45" i="21"/>
  <c r="D45" i="21" s="1"/>
  <c r="C45" i="21"/>
  <c r="I45" i="20"/>
  <c r="H45" i="20"/>
  <c r="F45" i="20"/>
  <c r="E45" i="20"/>
  <c r="C45" i="20"/>
  <c r="I45" i="19"/>
  <c r="H45" i="19"/>
  <c r="F45" i="19"/>
  <c r="G45" i="19" s="1"/>
  <c r="E45" i="19"/>
  <c r="C45" i="19"/>
  <c r="I45" i="18"/>
  <c r="H45" i="18"/>
  <c r="F45" i="18"/>
  <c r="E45" i="18"/>
  <c r="C45" i="18"/>
  <c r="I45" i="17"/>
  <c r="H45" i="17"/>
  <c r="F45" i="17"/>
  <c r="G45" i="17" s="1"/>
  <c r="E45" i="17"/>
  <c r="C45" i="17"/>
  <c r="I45" i="16"/>
  <c r="H45" i="16"/>
  <c r="F45" i="16"/>
  <c r="E45" i="16"/>
  <c r="C45" i="16"/>
  <c r="I40" i="22"/>
  <c r="H40" i="22"/>
  <c r="F40" i="22"/>
  <c r="G40" i="22" s="1"/>
  <c r="E40" i="22"/>
  <c r="C40" i="22"/>
  <c r="I40" i="21"/>
  <c r="I40" i="24" s="1"/>
  <c r="H40" i="21"/>
  <c r="H40" i="24" s="1"/>
  <c r="F40" i="21"/>
  <c r="G40" i="21" s="1"/>
  <c r="E40" i="21"/>
  <c r="C40" i="21"/>
  <c r="I40" i="20"/>
  <c r="H40" i="20"/>
  <c r="F40" i="20"/>
  <c r="E40" i="20"/>
  <c r="C40" i="20"/>
  <c r="I40" i="19"/>
  <c r="H40" i="19"/>
  <c r="F40" i="19"/>
  <c r="G40" i="19" s="1"/>
  <c r="E40" i="19"/>
  <c r="C40" i="19"/>
  <c r="I40" i="18"/>
  <c r="H40" i="18"/>
  <c r="F40" i="18"/>
  <c r="G40" i="18" s="1"/>
  <c r="E40" i="18"/>
  <c r="C40" i="18"/>
  <c r="I40" i="17"/>
  <c r="H40" i="17"/>
  <c r="F40" i="17"/>
  <c r="G40" i="17" s="1"/>
  <c r="E40" i="17"/>
  <c r="C40" i="17"/>
  <c r="I40" i="16"/>
  <c r="H40" i="16"/>
  <c r="F40" i="16"/>
  <c r="E40" i="16"/>
  <c r="C40" i="16"/>
  <c r="I37" i="22"/>
  <c r="H37" i="22"/>
  <c r="F37" i="22"/>
  <c r="G37" i="22" s="1"/>
  <c r="E37" i="22"/>
  <c r="C37" i="22"/>
  <c r="I37" i="21"/>
  <c r="I37" i="24" s="1"/>
  <c r="H37" i="21"/>
  <c r="H37" i="24" s="1"/>
  <c r="F37" i="21"/>
  <c r="G37" i="21" s="1"/>
  <c r="E37" i="21"/>
  <c r="D37" i="21" s="1"/>
  <c r="C37" i="21"/>
  <c r="I37" i="20"/>
  <c r="H37" i="20"/>
  <c r="F37" i="20"/>
  <c r="G37" i="20" s="1"/>
  <c r="E37" i="20"/>
  <c r="C37" i="20"/>
  <c r="I37" i="19"/>
  <c r="H37" i="19"/>
  <c r="F37" i="19"/>
  <c r="G37" i="19" s="1"/>
  <c r="E37" i="19"/>
  <c r="C37" i="19"/>
  <c r="I37" i="18"/>
  <c r="H37" i="18"/>
  <c r="F37" i="18"/>
  <c r="G37" i="18" s="1"/>
  <c r="E37" i="18"/>
  <c r="C37" i="18"/>
  <c r="I37" i="17"/>
  <c r="H37" i="17"/>
  <c r="F37" i="17"/>
  <c r="G37" i="17" s="1"/>
  <c r="E37" i="17"/>
  <c r="C37" i="17"/>
  <c r="I37" i="16"/>
  <c r="H37" i="16"/>
  <c r="F37" i="16"/>
  <c r="E37" i="16"/>
  <c r="C37" i="16"/>
  <c r="I34" i="22"/>
  <c r="H34" i="22"/>
  <c r="F34" i="22"/>
  <c r="G34" i="22" s="1"/>
  <c r="E34" i="22"/>
  <c r="C34" i="22"/>
  <c r="I34" i="21"/>
  <c r="H34" i="21"/>
  <c r="F34" i="21"/>
  <c r="G34" i="21" s="1"/>
  <c r="E34" i="21"/>
  <c r="E89" i="21" s="1"/>
  <c r="C34" i="21"/>
  <c r="C89" i="21" s="1"/>
  <c r="I34" i="20"/>
  <c r="H34" i="20"/>
  <c r="F34" i="20"/>
  <c r="G34" i="20" s="1"/>
  <c r="E34" i="20"/>
  <c r="C34" i="20"/>
  <c r="I34" i="19"/>
  <c r="H34" i="19"/>
  <c r="F34" i="19"/>
  <c r="G34" i="19" s="1"/>
  <c r="E34" i="19"/>
  <c r="C34" i="19"/>
  <c r="I34" i="18"/>
  <c r="H34" i="18"/>
  <c r="F34" i="18"/>
  <c r="G34" i="18" s="1"/>
  <c r="E34" i="18"/>
  <c r="C34" i="18"/>
  <c r="I34" i="17"/>
  <c r="H34" i="17"/>
  <c r="F34" i="17"/>
  <c r="E34" i="17"/>
  <c r="C34" i="17"/>
  <c r="I34" i="16"/>
  <c r="H34" i="16"/>
  <c r="F34" i="16"/>
  <c r="G34" i="16" s="1"/>
  <c r="E34" i="16"/>
  <c r="C34" i="16"/>
  <c r="G76" i="15"/>
  <c r="G72" i="15"/>
  <c r="G67" i="15"/>
  <c r="G63" i="15"/>
  <c r="G59" i="15"/>
  <c r="G54" i="15"/>
  <c r="G49" i="15"/>
  <c r="G45" i="15"/>
  <c r="G40" i="15"/>
  <c r="G37" i="15"/>
  <c r="G34" i="15"/>
  <c r="I34" i="15"/>
  <c r="H67" i="15"/>
  <c r="I76" i="15"/>
  <c r="H76" i="15"/>
  <c r="I72" i="15"/>
  <c r="H72" i="15"/>
  <c r="I67" i="15"/>
  <c r="I63" i="15"/>
  <c r="H63" i="15"/>
  <c r="I59" i="15"/>
  <c r="H59" i="15"/>
  <c r="I54" i="15"/>
  <c r="H54" i="15"/>
  <c r="I49" i="15"/>
  <c r="H49" i="15"/>
  <c r="I45" i="15"/>
  <c r="H45" i="15"/>
  <c r="I40" i="15"/>
  <c r="H40" i="15"/>
  <c r="I37" i="15"/>
  <c r="H37" i="15"/>
  <c r="I35" i="24"/>
  <c r="I36" i="24"/>
  <c r="H34" i="24"/>
  <c r="H34" i="15"/>
  <c r="H36" i="24"/>
  <c r="H35" i="24"/>
  <c r="G36" i="24"/>
  <c r="F36" i="24"/>
  <c r="E36" i="24"/>
  <c r="F35" i="24"/>
  <c r="G35" i="24" s="1"/>
  <c r="E35" i="24"/>
  <c r="F27" i="24"/>
  <c r="G27" i="24" s="1"/>
  <c r="F28" i="24"/>
  <c r="G28" i="24" s="1"/>
  <c r="I28" i="24"/>
  <c r="F26" i="24"/>
  <c r="G26" i="24" s="1"/>
  <c r="E28" i="24"/>
  <c r="E27" i="24"/>
  <c r="E26" i="24"/>
  <c r="E19" i="24"/>
  <c r="D20" i="21"/>
  <c r="D19" i="21"/>
  <c r="D21" i="21" s="1"/>
  <c r="D20" i="20"/>
  <c r="D19" i="20"/>
  <c r="D20" i="19"/>
  <c r="D19" i="19"/>
  <c r="D20" i="18"/>
  <c r="D19" i="18"/>
  <c r="D20" i="17"/>
  <c r="D19" i="17"/>
  <c r="D20" i="16"/>
  <c r="D19" i="16"/>
  <c r="G21" i="15"/>
  <c r="F21" i="15"/>
  <c r="E21" i="15"/>
  <c r="C21" i="15"/>
  <c r="D20" i="15"/>
  <c r="D19" i="15"/>
  <c r="D21" i="15" s="1"/>
  <c r="F20" i="24"/>
  <c r="G20" i="24"/>
  <c r="H20" i="24" s="1"/>
  <c r="E20" i="24"/>
  <c r="F19" i="24"/>
  <c r="G19" i="24"/>
  <c r="H19" i="24" s="1"/>
  <c r="G12" i="24"/>
  <c r="H12" i="24"/>
  <c r="I12" i="24" s="1"/>
  <c r="G13" i="24"/>
  <c r="H13" i="24"/>
  <c r="I13" i="24" s="1"/>
  <c r="H11" i="24"/>
  <c r="I11" i="24" s="1"/>
  <c r="E12" i="24"/>
  <c r="F12" i="24"/>
  <c r="E13" i="24"/>
  <c r="F13" i="24"/>
  <c r="F11" i="24"/>
  <c r="G11" i="24"/>
  <c r="E11" i="24"/>
  <c r="D72" i="21" l="1"/>
  <c r="F89" i="21"/>
  <c r="D34" i="21"/>
  <c r="D89" i="21" s="1"/>
  <c r="H98" i="24"/>
  <c r="H102" i="24"/>
  <c r="H106" i="24"/>
  <c r="H110" i="24"/>
  <c r="H114" i="24"/>
  <c r="H118" i="24"/>
  <c r="H95" i="24"/>
  <c r="H99" i="24"/>
  <c r="H103" i="24"/>
  <c r="H107" i="24"/>
  <c r="H111" i="24"/>
  <c r="H115" i="24"/>
  <c r="H119" i="24"/>
  <c r="F63" i="24"/>
  <c r="D63" i="24" s="1"/>
  <c r="G63" i="24" s="1"/>
  <c r="E121" i="24"/>
  <c r="C121" i="24"/>
  <c r="H120" i="24"/>
  <c r="G118" i="24"/>
  <c r="H117" i="24"/>
  <c r="H101" i="24"/>
  <c r="G102" i="24"/>
  <c r="H113" i="24"/>
  <c r="H97" i="24"/>
  <c r="G106" i="24"/>
  <c r="H94" i="24"/>
  <c r="H109" i="24"/>
  <c r="G110" i="24"/>
  <c r="H105" i="24"/>
  <c r="G98" i="24"/>
  <c r="G114" i="24"/>
  <c r="H116" i="24"/>
  <c r="H112" i="24"/>
  <c r="H108" i="24"/>
  <c r="H104" i="24"/>
  <c r="H100" i="24"/>
  <c r="H96" i="24"/>
  <c r="G95" i="24"/>
  <c r="G99" i="24"/>
  <c r="G103" i="24"/>
  <c r="G107" i="24"/>
  <c r="G111" i="24"/>
  <c r="G115" i="24"/>
  <c r="G119" i="24"/>
  <c r="G76" i="19"/>
  <c r="G76" i="17"/>
  <c r="G72" i="20"/>
  <c r="G72" i="19"/>
  <c r="G72" i="17"/>
  <c r="G72" i="16"/>
  <c r="G67" i="22"/>
  <c r="G67" i="21"/>
  <c r="G67" i="19"/>
  <c r="G67" i="18"/>
  <c r="G67" i="16"/>
  <c r="G63" i="18"/>
  <c r="G63" i="16"/>
  <c r="G59" i="22"/>
  <c r="G59" i="21"/>
  <c r="G59" i="19"/>
  <c r="G59" i="18"/>
  <c r="G59" i="16"/>
  <c r="G54" i="22"/>
  <c r="G54" i="21"/>
  <c r="G54" i="17"/>
  <c r="G54" i="16"/>
  <c r="G49" i="22"/>
  <c r="G49" i="18"/>
  <c r="G49" i="16"/>
  <c r="G45" i="22"/>
  <c r="G45" i="21"/>
  <c r="G45" i="20"/>
  <c r="G45" i="18"/>
  <c r="G45" i="16"/>
  <c r="G40" i="20"/>
  <c r="G40" i="16"/>
  <c r="G37" i="16"/>
  <c r="G34" i="17"/>
  <c r="I34" i="24"/>
  <c r="F29" i="24"/>
  <c r="D88" i="24"/>
  <c r="D87" i="24"/>
  <c r="D86" i="24"/>
  <c r="D85" i="24"/>
  <c r="D84" i="24"/>
  <c r="D83" i="24"/>
  <c r="D82" i="24"/>
  <c r="D81" i="24"/>
  <c r="D80" i="24"/>
  <c r="D79" i="24"/>
  <c r="D78" i="24"/>
  <c r="D77" i="24"/>
  <c r="F76" i="24"/>
  <c r="E76" i="24"/>
  <c r="C76" i="24"/>
  <c r="D75" i="24"/>
  <c r="D74" i="24"/>
  <c r="D73" i="24"/>
  <c r="F72" i="24"/>
  <c r="E72" i="24"/>
  <c r="C72" i="24"/>
  <c r="D71" i="24"/>
  <c r="D70" i="24"/>
  <c r="D69" i="24"/>
  <c r="D68" i="24"/>
  <c r="F67" i="24"/>
  <c r="E67" i="24"/>
  <c r="C67" i="24"/>
  <c r="D66" i="24"/>
  <c r="D65" i="24"/>
  <c r="D64" i="24"/>
  <c r="D62" i="24"/>
  <c r="D61" i="24"/>
  <c r="D60" i="24"/>
  <c r="F59" i="24"/>
  <c r="E59" i="24"/>
  <c r="C59" i="24"/>
  <c r="D58" i="24"/>
  <c r="D57" i="24"/>
  <c r="D56" i="24"/>
  <c r="D55" i="24"/>
  <c r="F54" i="24"/>
  <c r="E54" i="24"/>
  <c r="C54" i="24"/>
  <c r="D53" i="24"/>
  <c r="D52" i="24"/>
  <c r="D51" i="24"/>
  <c r="D50" i="24"/>
  <c r="F49" i="24"/>
  <c r="E49" i="24"/>
  <c r="C49" i="24"/>
  <c r="D48" i="24"/>
  <c r="D47" i="24"/>
  <c r="D46" i="24"/>
  <c r="F45" i="24"/>
  <c r="E45" i="24"/>
  <c r="C45" i="24"/>
  <c r="D44" i="24"/>
  <c r="D43" i="24"/>
  <c r="D42" i="24"/>
  <c r="D41" i="24"/>
  <c r="F40" i="24"/>
  <c r="E40" i="24"/>
  <c r="C40" i="24"/>
  <c r="D39" i="24"/>
  <c r="D38" i="24"/>
  <c r="F37" i="24"/>
  <c r="E37" i="24"/>
  <c r="C37" i="24"/>
  <c r="D36" i="24"/>
  <c r="D35" i="24"/>
  <c r="F34" i="24"/>
  <c r="E34" i="24"/>
  <c r="C34" i="24"/>
  <c r="E29" i="24"/>
  <c r="C29" i="24"/>
  <c r="D28" i="24"/>
  <c r="D27" i="24"/>
  <c r="D26" i="24"/>
  <c r="G21" i="24"/>
  <c r="F21" i="24"/>
  <c r="E21" i="24"/>
  <c r="C21" i="24"/>
  <c r="D20" i="24"/>
  <c r="D19" i="24"/>
  <c r="H14" i="24"/>
  <c r="G14" i="24"/>
  <c r="F14" i="24"/>
  <c r="E14" i="24"/>
  <c r="D13" i="24"/>
  <c r="D12" i="24"/>
  <c r="F40" i="15"/>
  <c r="E40" i="15"/>
  <c r="D44" i="15"/>
  <c r="D42" i="15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D28" i="22"/>
  <c r="D27" i="22"/>
  <c r="D26" i="22"/>
  <c r="D20" i="22"/>
  <c r="D19" i="22"/>
  <c r="D13" i="22"/>
  <c r="D12" i="22"/>
  <c r="D11" i="22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D28" i="21"/>
  <c r="D27" i="21"/>
  <c r="D26" i="21"/>
  <c r="D13" i="21"/>
  <c r="D12" i="21"/>
  <c r="D11" i="21"/>
  <c r="D14" i="21" s="1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D28" i="20"/>
  <c r="D27" i="20"/>
  <c r="D26" i="20"/>
  <c r="D13" i="20"/>
  <c r="D12" i="20"/>
  <c r="D11" i="20"/>
  <c r="D28" i="19"/>
  <c r="D27" i="19"/>
  <c r="D26" i="19"/>
  <c r="F121" i="24"/>
  <c r="D28" i="18"/>
  <c r="D27" i="18"/>
  <c r="D26" i="18"/>
  <c r="D13" i="18"/>
  <c r="D12" i="18"/>
  <c r="D11" i="18"/>
  <c r="H120" i="17"/>
  <c r="H119" i="17"/>
  <c r="H118" i="17"/>
  <c r="H117" i="17"/>
  <c r="H116" i="17"/>
  <c r="H115" i="17"/>
  <c r="H114" i="17"/>
  <c r="H113" i="17"/>
  <c r="H112" i="17"/>
  <c r="H111" i="17"/>
  <c r="H110" i="17"/>
  <c r="H109" i="17"/>
  <c r="H108" i="17"/>
  <c r="H107" i="17"/>
  <c r="H106" i="17"/>
  <c r="H105" i="17"/>
  <c r="H104" i="17"/>
  <c r="H103" i="17"/>
  <c r="H102" i="17"/>
  <c r="H101" i="17"/>
  <c r="H100" i="17"/>
  <c r="H99" i="17"/>
  <c r="H98" i="17"/>
  <c r="H97" i="17"/>
  <c r="H96" i="17"/>
  <c r="H95" i="17"/>
  <c r="H94" i="17"/>
  <c r="D28" i="17"/>
  <c r="D27" i="17"/>
  <c r="D26" i="17"/>
  <c r="D13" i="17"/>
  <c r="D12" i="17"/>
  <c r="D11" i="17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D28" i="16"/>
  <c r="D27" i="16"/>
  <c r="D26" i="16"/>
  <c r="D13" i="16"/>
  <c r="D12" i="16"/>
  <c r="D11" i="16"/>
  <c r="D29" i="21" l="1"/>
  <c r="D45" i="24"/>
  <c r="G45" i="24" s="1"/>
  <c r="D72" i="24"/>
  <c r="G72" i="24" s="1"/>
  <c r="D54" i="24"/>
  <c r="G54" i="24" s="1"/>
  <c r="H121" i="24"/>
  <c r="C89" i="24"/>
  <c r="D76" i="24"/>
  <c r="G76" i="24" s="1"/>
  <c r="D67" i="24"/>
  <c r="G67" i="24" s="1"/>
  <c r="D49" i="24"/>
  <c r="G49" i="24" s="1"/>
  <c r="D40" i="24"/>
  <c r="G40" i="24" s="1"/>
  <c r="D37" i="24"/>
  <c r="G37" i="24" s="1"/>
  <c r="D34" i="24"/>
  <c r="G34" i="24" s="1"/>
  <c r="D59" i="24"/>
  <c r="G59" i="24" s="1"/>
  <c r="F89" i="24"/>
  <c r="E89" i="24"/>
  <c r="D29" i="24"/>
  <c r="D21" i="24"/>
  <c r="D14" i="24"/>
  <c r="H14" i="15"/>
  <c r="F121" i="15"/>
  <c r="E121" i="15"/>
  <c r="D121" i="15"/>
  <c r="D121" i="24" s="1"/>
  <c r="C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F76" i="15"/>
  <c r="E76" i="15"/>
  <c r="C76" i="15"/>
  <c r="D75" i="15"/>
  <c r="D74" i="15"/>
  <c r="D73" i="15"/>
  <c r="F72" i="15"/>
  <c r="E72" i="15"/>
  <c r="C72" i="15"/>
  <c r="D71" i="15"/>
  <c r="D70" i="15"/>
  <c r="D69" i="15"/>
  <c r="D68" i="15"/>
  <c r="F67" i="15"/>
  <c r="E67" i="15"/>
  <c r="D67" i="15" s="1"/>
  <c r="C67" i="15"/>
  <c r="D66" i="15"/>
  <c r="D65" i="15"/>
  <c r="D64" i="15"/>
  <c r="F63" i="15"/>
  <c r="E63" i="15"/>
  <c r="C63" i="15"/>
  <c r="D62" i="15"/>
  <c r="D61" i="15"/>
  <c r="D60" i="15"/>
  <c r="F59" i="15"/>
  <c r="E59" i="15"/>
  <c r="D59" i="15" s="1"/>
  <c r="C59" i="15"/>
  <c r="D58" i="15"/>
  <c r="D57" i="15"/>
  <c r="D56" i="15"/>
  <c r="D55" i="15"/>
  <c r="F54" i="15"/>
  <c r="E54" i="15"/>
  <c r="C54" i="15"/>
  <c r="D53" i="15"/>
  <c r="D52" i="15"/>
  <c r="D51" i="15"/>
  <c r="D50" i="15"/>
  <c r="F49" i="15"/>
  <c r="E49" i="15"/>
  <c r="C49" i="15"/>
  <c r="D48" i="15"/>
  <c r="D47" i="15"/>
  <c r="D46" i="15"/>
  <c r="F45" i="15"/>
  <c r="E45" i="15"/>
  <c r="D45" i="15" s="1"/>
  <c r="C45" i="15"/>
  <c r="D43" i="15"/>
  <c r="D41" i="15"/>
  <c r="C40" i="15"/>
  <c r="D39" i="15"/>
  <c r="D38" i="15"/>
  <c r="F37" i="15"/>
  <c r="E37" i="15"/>
  <c r="C37" i="15"/>
  <c r="D36" i="15"/>
  <c r="D35" i="15"/>
  <c r="F34" i="15"/>
  <c r="E34" i="15"/>
  <c r="C34" i="15"/>
  <c r="F29" i="15"/>
  <c r="E29" i="15"/>
  <c r="C29" i="15"/>
  <c r="D28" i="15"/>
  <c r="D27" i="15"/>
  <c r="D26" i="15"/>
  <c r="G14" i="15"/>
  <c r="F14" i="15"/>
  <c r="E14" i="15"/>
  <c r="C14" i="15"/>
  <c r="D13" i="15"/>
  <c r="D12" i="15"/>
  <c r="D11" i="15"/>
  <c r="D89" i="24" l="1"/>
  <c r="D37" i="15"/>
  <c r="D49" i="15"/>
  <c r="D76" i="15"/>
  <c r="D29" i="15"/>
  <c r="D54" i="15"/>
  <c r="D14" i="15"/>
  <c r="E89" i="15"/>
  <c r="C89" i="15"/>
  <c r="D72" i="15"/>
  <c r="F89" i="15"/>
  <c r="D40" i="15"/>
  <c r="D63" i="15"/>
  <c r="D34" i="15"/>
  <c r="D89" i="15" l="1"/>
</calcChain>
</file>

<file path=xl/sharedStrings.xml><?xml version="1.0" encoding="utf-8"?>
<sst xmlns="http://schemas.openxmlformats.org/spreadsheetml/2006/main" count="3009" uniqueCount="335">
  <si>
    <t>Mẫu TĐSX-02</t>
  </si>
  <si>
    <t>CHI CỤC TRỒNG TRỌT VÀ BVTV TỈNH HẬU GIANG</t>
  </si>
  <si>
    <t>CỘNG HÒA XÃ HỘI CHỦ NGHĨA VIỆT NAM</t>
  </si>
  <si>
    <t>TRẠM TT VÀ BVTV HUYỆN LONG MỸ</t>
  </si>
  <si>
    <t>Độc Lập- Tự Do- Hạnh Phúc</t>
  </si>
  <si>
    <t>BÁO CÁO DIỆN TÍCH CÁC LOẠI CÂY TRỒNG ĐỊNH KỲ 10 NGÀY</t>
  </si>
  <si>
    <t>Ngày 02</t>
  </si>
  <si>
    <t>Tháng 01</t>
  </si>
  <si>
    <t>Năm 2021</t>
  </si>
  <si>
    <t>A</t>
  </si>
  <si>
    <t>Cây lúa</t>
  </si>
  <si>
    <t>Kế hoạch vụ/năm</t>
  </si>
  <si>
    <t>Diện tích xuống giống (ha)</t>
  </si>
  <si>
    <t>Mật độ gieo sạ</t>
  </si>
  <si>
    <t>Diện tích thu hoạch (ha)</t>
  </si>
  <si>
    <t>Năng suất (tấn/ha)</t>
  </si>
  <si>
    <t>&lt;100kg (ha)</t>
  </si>
  <si>
    <t>100-150kg (ha)</t>
  </si>
  <si>
    <t>&gt;150 kg (ha)</t>
  </si>
  <si>
    <t>B</t>
  </si>
  <si>
    <t>C = D + E + F</t>
  </si>
  <si>
    <t>D</t>
  </si>
  <si>
    <t>E</t>
  </si>
  <si>
    <t>F</t>
  </si>
  <si>
    <t>G</t>
  </si>
  <si>
    <t>H</t>
  </si>
  <si>
    <t>I</t>
  </si>
  <si>
    <t>A.1</t>
  </si>
  <si>
    <t>Lúa Đông Xuân</t>
  </si>
  <si>
    <t>A.2</t>
  </si>
  <si>
    <t>Lúa Hè Thu</t>
  </si>
  <si>
    <t>A.3</t>
  </si>
  <si>
    <t>Lúa Thu Đông</t>
  </si>
  <si>
    <t>Tổng cộng</t>
  </si>
  <si>
    <t>Cây mía</t>
  </si>
  <si>
    <t>Diện tích lưu gốc (ha)</t>
  </si>
  <si>
    <t>Diện tích trồng mới (ha)</t>
  </si>
  <si>
    <t>C = D + E</t>
  </si>
  <si>
    <t>B.1</t>
  </si>
  <si>
    <t>Mía (ép lấy đường)</t>
  </si>
  <si>
    <t>B.2</t>
  </si>
  <si>
    <t>Mía (ép lấy nước giải khát)</t>
  </si>
  <si>
    <t>C</t>
  </si>
  <si>
    <t>Cây công nghiệp</t>
  </si>
  <si>
    <t>Tổng diện tích trồng (ha)</t>
  </si>
  <si>
    <t>Ghi chú</t>
  </si>
  <si>
    <t>C.1</t>
  </si>
  <si>
    <t>Cây dừa</t>
  </si>
  <si>
    <t>C.2</t>
  </si>
  <si>
    <t>Cây tiêu</t>
  </si>
  <si>
    <t>C.3</t>
  </si>
  <si>
    <t>Cây tràm</t>
  </si>
  <si>
    <t>Cây ăn trái</t>
  </si>
  <si>
    <t>Diện tích chưa cho trái (ha)</t>
  </si>
  <si>
    <t>Diện tích cho sản phẩm (ha)</t>
  </si>
  <si>
    <t>D.1</t>
  </si>
  <si>
    <t>Bưởi</t>
  </si>
  <si>
    <t>D.1.1</t>
  </si>
  <si>
    <t>Bưởi da xanh</t>
  </si>
  <si>
    <t>D.1.2</t>
  </si>
  <si>
    <t>Bưởi 5 Roi</t>
  </si>
  <si>
    <t>D.2</t>
  </si>
  <si>
    <t>Quýt</t>
  </si>
  <si>
    <t>D.2.1</t>
  </si>
  <si>
    <t>Quýt đường</t>
  </si>
  <si>
    <t>D.2.2</t>
  </si>
  <si>
    <t>Quýt khác</t>
  </si>
  <si>
    <t>D.3</t>
  </si>
  <si>
    <t>Cam</t>
  </si>
  <si>
    <t>D.3.1</t>
  </si>
  <si>
    <t>Cam sành</t>
  </si>
  <si>
    <t>D.3.2</t>
  </si>
  <si>
    <t>Cam xoàn</t>
  </si>
  <si>
    <t>D.3.3</t>
  </si>
  <si>
    <t>Cam khác</t>
  </si>
  <si>
    <t>D.4</t>
  </si>
  <si>
    <t>Chanh, hạnh</t>
  </si>
  <si>
    <t>D.4.1</t>
  </si>
  <si>
    <t>Chanh không hạt</t>
  </si>
  <si>
    <t>D.4.2</t>
  </si>
  <si>
    <t>Chanh khác</t>
  </si>
  <si>
    <t>D.4.3</t>
  </si>
  <si>
    <t>Cây hạnh (tắc)</t>
  </si>
  <si>
    <t>D.5</t>
  </si>
  <si>
    <t>Sầu riêng</t>
  </si>
  <si>
    <t>D.5.1</t>
  </si>
  <si>
    <t>Sầu riêng Ri 6</t>
  </si>
  <si>
    <t>D.5.2</t>
  </si>
  <si>
    <t>Sầu riêng Monthong</t>
  </si>
  <si>
    <t>D.5.3</t>
  </si>
  <si>
    <t>Sầu riêng khổ qua</t>
  </si>
  <si>
    <t>D.5.4</t>
  </si>
  <si>
    <t>Sầu riêng khác</t>
  </si>
  <si>
    <t>D.6</t>
  </si>
  <si>
    <t>Xoài</t>
  </si>
  <si>
    <t>D.6.1</t>
  </si>
  <si>
    <t>Xoài cát Hòa Lộc</t>
  </si>
  <si>
    <t>D.6.2</t>
  </si>
  <si>
    <t>Xoài Đài Loan</t>
  </si>
  <si>
    <t>D.6.3</t>
  </si>
  <si>
    <t>Xoài Cát Chu</t>
  </si>
  <si>
    <t>D.6.4</t>
  </si>
  <si>
    <t>Xoài khác</t>
  </si>
  <si>
    <t>D.7</t>
  </si>
  <si>
    <t>Ổi</t>
  </si>
  <si>
    <t>D.7.1</t>
  </si>
  <si>
    <t>Ổi lê</t>
  </si>
  <si>
    <t>D.7.2</t>
  </si>
  <si>
    <t>Ổi Nữ Hoàng</t>
  </si>
  <si>
    <t>D.7.3</t>
  </si>
  <si>
    <t>Ổi khác</t>
  </si>
  <si>
    <t>D.8</t>
  </si>
  <si>
    <t>Nhãn</t>
  </si>
  <si>
    <t>D.8.1</t>
  </si>
  <si>
    <t>Nhãn IDOR</t>
  </si>
  <si>
    <t>D.8.2</t>
  </si>
  <si>
    <t>Nhãn tiêu da bò</t>
  </si>
  <si>
    <t>D.8.3</t>
  </si>
  <si>
    <t>Nhãn khác</t>
  </si>
  <si>
    <t>D.9</t>
  </si>
  <si>
    <t>Chôm chôm</t>
  </si>
  <si>
    <t>D.9.1</t>
  </si>
  <si>
    <t>Chôm chôm Thái</t>
  </si>
  <si>
    <t>D.9.2</t>
  </si>
  <si>
    <t>Chôm chôm nhãn</t>
  </si>
  <si>
    <t>D.9.3</t>
  </si>
  <si>
    <t>Chôm chôm thường</t>
  </si>
  <si>
    <t>D.9.4</t>
  </si>
  <si>
    <t>Chôm chôm khác</t>
  </si>
  <si>
    <t>D.10</t>
  </si>
  <si>
    <t>Chuối</t>
  </si>
  <si>
    <t>D.10.1</t>
  </si>
  <si>
    <t>Chuối xiêm</t>
  </si>
  <si>
    <t>D.10.2</t>
  </si>
  <si>
    <t>Chuối già</t>
  </si>
  <si>
    <t>D.10.3</t>
  </si>
  <si>
    <t>Chuối khác</t>
  </si>
  <si>
    <t>D.11</t>
  </si>
  <si>
    <t>Khóm</t>
  </si>
  <si>
    <t>D.11.1</t>
  </si>
  <si>
    <t>Khóm Queen</t>
  </si>
  <si>
    <t>D.11.2</t>
  </si>
  <si>
    <t>Khóm Cayeen</t>
  </si>
  <si>
    <t>D.11.3</t>
  </si>
  <si>
    <t>Khóm MD2</t>
  </si>
  <si>
    <t>D.12</t>
  </si>
  <si>
    <t>Dâu</t>
  </si>
  <si>
    <t>D.13</t>
  </si>
  <si>
    <t>Mãng cầu xiêm</t>
  </si>
  <si>
    <t>D.14</t>
  </si>
  <si>
    <t>Thanh long</t>
  </si>
  <si>
    <t>D.15</t>
  </si>
  <si>
    <t>Đu đủ</t>
  </si>
  <si>
    <t>D.16</t>
  </si>
  <si>
    <t>Mít</t>
  </si>
  <si>
    <t>D.17</t>
  </si>
  <si>
    <t>Mận</t>
  </si>
  <si>
    <t>D.18</t>
  </si>
  <si>
    <t>Măng cụt</t>
  </si>
  <si>
    <t>D.19</t>
  </si>
  <si>
    <t>Vú sữa</t>
  </si>
  <si>
    <t>D.20</t>
  </si>
  <si>
    <t>Cây ăn trái khác</t>
  </si>
  <si>
    <t>Cây rau màu</t>
  </si>
  <si>
    <t>Diện tích đất trồng (ha)</t>
  </si>
  <si>
    <t>Diện tích xuống giống mới (ha)</t>
  </si>
  <si>
    <t>Diện tích đã thu hoạch (ha)</t>
  </si>
  <si>
    <t>Diện tích lũy kế (ha)</t>
  </si>
  <si>
    <t>G = D + E</t>
  </si>
  <si>
    <t>E.1</t>
  </si>
  <si>
    <t>Rau ăn lá các loại, bắp cải</t>
  </si>
  <si>
    <t>E.2</t>
  </si>
  <si>
    <t>Hành lá</t>
  </si>
  <si>
    <t>E.3</t>
  </si>
  <si>
    <t>Hẹ</t>
  </si>
  <si>
    <t>E.4</t>
  </si>
  <si>
    <t>Rau gia vị các loại</t>
  </si>
  <si>
    <t>E.5</t>
  </si>
  <si>
    <t>Gừng</t>
  </si>
  <si>
    <t>E.6</t>
  </si>
  <si>
    <t>Dưa hấu</t>
  </si>
  <si>
    <t>E.7</t>
  </si>
  <si>
    <t>Dưa leo</t>
  </si>
  <si>
    <t>E.8</t>
  </si>
  <si>
    <t>Dưa lưới</t>
  </si>
  <si>
    <t>E.9</t>
  </si>
  <si>
    <t>Dưa lê</t>
  </si>
  <si>
    <t>E.10</t>
  </si>
  <si>
    <t>Khổ qua</t>
  </si>
  <si>
    <t>E.11</t>
  </si>
  <si>
    <t>Bầu, bí, mướp</t>
  </si>
  <si>
    <t>E.12</t>
  </si>
  <si>
    <t>Ớt</t>
  </si>
  <si>
    <t>E.13</t>
  </si>
  <si>
    <t>Cà chua</t>
  </si>
  <si>
    <t>E.14</t>
  </si>
  <si>
    <t>Cà phổi</t>
  </si>
  <si>
    <t>E.15</t>
  </si>
  <si>
    <t>Đậu đũa, cove</t>
  </si>
  <si>
    <t>E.16</t>
  </si>
  <si>
    <t>Đậu bắp</t>
  </si>
  <si>
    <t>E.17</t>
  </si>
  <si>
    <t>Đậu xanh, đậu trắng, đậu đỏ</t>
  </si>
  <si>
    <t>E.18</t>
  </si>
  <si>
    <t>Bắp</t>
  </si>
  <si>
    <t>E.19</t>
  </si>
  <si>
    <t>Bắp lai</t>
  </si>
  <si>
    <t>E.20</t>
  </si>
  <si>
    <t>Khoai lang</t>
  </si>
  <si>
    <t>E.21</t>
  </si>
  <si>
    <t>Khoai ngọt, khoai môn</t>
  </si>
  <si>
    <t>E.22</t>
  </si>
  <si>
    <t>Khoai từ</t>
  </si>
  <si>
    <t>E.23</t>
  </si>
  <si>
    <t>Khoai mì</t>
  </si>
  <si>
    <t>E.24</t>
  </si>
  <si>
    <t>Sương sáo</t>
  </si>
  <si>
    <t>E.25</t>
  </si>
  <si>
    <t>Trầu</t>
  </si>
  <si>
    <t>E.26</t>
  </si>
  <si>
    <t>Nấm rơm</t>
  </si>
  <si>
    <t>E.27</t>
  </si>
  <si>
    <t>Cây rau khác</t>
  </si>
  <si>
    <r>
      <t xml:space="preserve">* </t>
    </r>
    <r>
      <rPr>
        <b/>
        <sz val="10"/>
        <color rgb="FF000000"/>
        <rFont val="Times New Roman"/>
        <family val="1"/>
      </rPr>
      <t>Ghi chú :</t>
    </r>
  </si>
  <si>
    <t xml:space="preserve"> - Đối với Rau màu "Diện tích xuống giống mới" là diện tích xuống giống tại thời điểm báo cáo . Không tính diện tích xuống giống đã thu hoạch trước đó.</t>
  </si>
  <si>
    <t>Tổng hợp</t>
  </si>
  <si>
    <t>Trưởng Trạm</t>
  </si>
  <si>
    <t>(ký tên)</t>
  </si>
  <si>
    <t>Mẫu TĐSX-01</t>
  </si>
  <si>
    <t>TRẠM TRỒNG TRỌT VÀ BVTV HUYỆN LONG MỸ</t>
  </si>
  <si>
    <t>TKT. XÃ VĨNH THUẬN ĐÔNG</t>
  </si>
  <si>
    <t>Ngày 24</t>
  </si>
  <si>
    <t>Tháng 10</t>
  </si>
  <si>
    <t>Năm 2020</t>
  </si>
  <si>
    <t>Giá bán đồng/chục</t>
  </si>
  <si>
    <t>Giá bán đồng/kg</t>
  </si>
  <si>
    <t>Cụ thể loại cây</t>
  </si>
  <si>
    <t>Nam</t>
  </si>
  <si>
    <t>Thang</t>
  </si>
  <si>
    <t>Ngay</t>
  </si>
  <si>
    <t>LoaiGiaTri</t>
  </si>
  <si>
    <t>NhomCay</t>
  </si>
  <si>
    <t>CayLua</t>
  </si>
  <si>
    <t>CayMia</t>
  </si>
  <si>
    <t>CayCongNghiep</t>
  </si>
  <si>
    <t>CayAnTrai</t>
  </si>
  <si>
    <t>CayRauMau</t>
  </si>
  <si>
    <t>Năm 2015</t>
  </si>
  <si>
    <t>Ngày 01</t>
  </si>
  <si>
    <t>Năm 2016</t>
  </si>
  <si>
    <t>Tháng 02</t>
  </si>
  <si>
    <t>Năm 2017</t>
  </si>
  <si>
    <t>Tháng 03</t>
  </si>
  <si>
    <t>Ngày 03</t>
  </si>
  <si>
    <t>Năm 2018</t>
  </si>
  <si>
    <t>Tháng 04</t>
  </si>
  <si>
    <t>Ngày 04</t>
  </si>
  <si>
    <t>Năm 2019</t>
  </si>
  <si>
    <t>Tháng 05</t>
  </si>
  <si>
    <t>Ngày 05</t>
  </si>
  <si>
    <t>Tháng 06</t>
  </si>
  <si>
    <t>Ngày 06</t>
  </si>
  <si>
    <t>Tháng 07</t>
  </si>
  <si>
    <t>Ngày 07</t>
  </si>
  <si>
    <t>Năm 2022</t>
  </si>
  <si>
    <t>Tháng 08</t>
  </si>
  <si>
    <t>Ngày 08</t>
  </si>
  <si>
    <t>Năm 2023</t>
  </si>
  <si>
    <t>Tháng 09</t>
  </si>
  <si>
    <t>Ngày 09</t>
  </si>
  <si>
    <t>Năm 2024</t>
  </si>
  <si>
    <t>Ngày 10</t>
  </si>
  <si>
    <t>Năm 2025</t>
  </si>
  <si>
    <t>Tháng 11</t>
  </si>
  <si>
    <t>Ngày 11</t>
  </si>
  <si>
    <t>D.3.4</t>
  </si>
  <si>
    <t>Cam mật</t>
  </si>
  <si>
    <t>Năm 2026</t>
  </si>
  <si>
    <t>Tháng 12</t>
  </si>
  <si>
    <t>Ngày 12</t>
  </si>
  <si>
    <t>Năm 2027</t>
  </si>
  <si>
    <t>Ngày 13</t>
  </si>
  <si>
    <t>Năm 2028</t>
  </si>
  <si>
    <t>Ngày 14</t>
  </si>
  <si>
    <t>Năm 2029</t>
  </si>
  <si>
    <t>Ngày 15</t>
  </si>
  <si>
    <t>Năm 2030</t>
  </si>
  <si>
    <t>Ngày 16</t>
  </si>
  <si>
    <t>Năm 2031</t>
  </si>
  <si>
    <t>Ngày 17</t>
  </si>
  <si>
    <t>Năm 2032</t>
  </si>
  <si>
    <t>Ngày 18</t>
  </si>
  <si>
    <t>Năm 2033</t>
  </si>
  <si>
    <t>Ngày 19</t>
  </si>
  <si>
    <t>Năm 2034</t>
  </si>
  <si>
    <t>Ngày 20</t>
  </si>
  <si>
    <t>Ước sản lượng (tấn)</t>
  </si>
  <si>
    <t>Năm 2035</t>
  </si>
  <si>
    <t>Ngày 21</t>
  </si>
  <si>
    <t>Năm 2036</t>
  </si>
  <si>
    <t>Ngày 22</t>
  </si>
  <si>
    <t>Năm 2037</t>
  </si>
  <si>
    <t>Ngày 23</t>
  </si>
  <si>
    <t>Năm 2038</t>
  </si>
  <si>
    <t>Năm 2039</t>
  </si>
  <si>
    <t>Ngày 25</t>
  </si>
  <si>
    <t>Năm 2040</t>
  </si>
  <si>
    <t>Ngày 26</t>
  </si>
  <si>
    <t>Năm 2041</t>
  </si>
  <si>
    <t>Ngày 27</t>
  </si>
  <si>
    <t>Năm 2042</t>
  </si>
  <si>
    <t>Ngày 28</t>
  </si>
  <si>
    <t>Năm 2043</t>
  </si>
  <si>
    <t>Ngày 29</t>
  </si>
  <si>
    <t>Năm 2044</t>
  </si>
  <si>
    <t>Ngày 30</t>
  </si>
  <si>
    <t>Năm 2045</t>
  </si>
  <si>
    <t>Ngày 31</t>
  </si>
  <si>
    <t>Năm 2046</t>
  </si>
  <si>
    <t>Năm 2047</t>
  </si>
  <si>
    <t>Năm 2048</t>
  </si>
  <si>
    <t>Năm 2049</t>
  </si>
  <si>
    <t>Năm 2050</t>
  </si>
  <si>
    <t>TKT. XÃ XÀ PHIÊN</t>
  </si>
  <si>
    <t>TKT. XÃ LƯƠNG TÂM</t>
  </si>
  <si>
    <t>TKT. XÃ LƯƠNG NGHĨA</t>
  </si>
  <si>
    <t>TKT. XÃ VĨNH VIỄN A</t>
  </si>
  <si>
    <t>TKT. XÃ THUẬN HƯNG</t>
  </si>
  <si>
    <t>TKT. XÃ THUẬN HÒA</t>
  </si>
  <si>
    <t>TKT. THỊ TRẤN VĨNH VIỄN</t>
  </si>
  <si>
    <t>S</t>
  </si>
  <si>
    <t>Giá bán đồng/ha</t>
  </si>
  <si>
    <t>Giá bán</t>
  </si>
  <si>
    <t>Giá thành</t>
  </si>
  <si>
    <t xml:space="preserve"> - Giá bán và Giá thành cho các loại cây trồng tính bằng "đồng/kg". Riêng với Cây dừa tính theo "đồng/chục"; Cây tràm tính theo "đồng/ha"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</si>
</sst>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0;;@"/>
    <numFmt numFmtId="165" formatCode="#,##0;\-0;;@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  <font>
      <b/>
      <sz val="8"/>
      <color theme="1"/>
      <name val="Times New Roman"/>
      <family val="1"/>
    </font>
    <font>
      <i/>
      <sz val="11"/>
      <color theme="1"/>
      <name val="Times New Roman"/>
      <family val="1"/>
      <charset val="163"/>
    </font>
    <font>
      <b/>
      <sz val="10"/>
      <color theme="1"/>
      <name val="Times New Roman"/>
      <family val="1"/>
    </font>
    <font>
      <sz val="10"/>
      <color indexed="8"/>
      <name val="Times New Roman"/>
      <family val="1"/>
    </font>
    <font>
      <i/>
      <sz val="10"/>
      <color indexed="8"/>
      <name val="Times New Roman"/>
      <family val="1"/>
      <charset val="163"/>
    </font>
    <font>
      <i/>
      <sz val="10"/>
      <color theme="1"/>
      <name val="Calibri"/>
      <family val="2"/>
      <charset val="163"/>
      <scheme val="minor"/>
    </font>
    <font>
      <i/>
      <sz val="10"/>
      <color theme="1"/>
      <name val="Times New Roman"/>
      <family val="1"/>
      <charset val="163"/>
    </font>
    <font>
      <b/>
      <sz val="10"/>
      <color rgb="FF00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3"/>
      <color indexed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66">
    <xf numFmtId="0" fontId="0" fillId="0" borderId="0" xfId="0"/>
    <xf numFmtId="0" fontId="12" fillId="3" borderId="7" xfId="0" applyFont="1" applyFill="1" applyBorder="1" applyAlignment="1" applyProtection="1">
      <alignment horizontal="center" vertical="center"/>
    </xf>
    <xf numFmtId="0" fontId="12" fillId="3" borderId="1" xfId="0" applyFont="1" applyFill="1" applyBorder="1" applyAlignment="1" applyProtection="1">
      <alignment horizontal="center" vertical="center"/>
    </xf>
    <xf numFmtId="0" fontId="12" fillId="3" borderId="8" xfId="0" applyFont="1" applyFill="1" applyBorder="1" applyAlignment="1" applyProtection="1">
      <alignment horizontal="center" vertical="center"/>
    </xf>
    <xf numFmtId="0" fontId="8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5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2" fontId="5" fillId="0" borderId="1" xfId="0" applyNumberFormat="1" applyFont="1" applyFill="1" applyBorder="1" applyAlignment="1" applyProtection="1">
      <alignment vertical="center" wrapText="1"/>
      <protection locked="0"/>
    </xf>
    <xf numFmtId="2" fontId="5" fillId="0" borderId="1" xfId="0" applyNumberFormat="1" applyFont="1" applyFill="1" applyBorder="1" applyAlignment="1" applyProtection="1">
      <alignment vertical="center"/>
      <protection locked="0"/>
    </xf>
    <xf numFmtId="3" fontId="5" fillId="0" borderId="8" xfId="0" applyNumberFormat="1" applyFont="1" applyFill="1" applyBorder="1" applyAlignment="1" applyProtection="1">
      <alignment vertical="center" wrapText="1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Protection="1">
      <protection locked="0"/>
    </xf>
    <xf numFmtId="3" fontId="5" fillId="0" borderId="1" xfId="0" applyNumberFormat="1" applyFont="1" applyFill="1" applyBorder="1" applyAlignment="1" applyProtection="1">
      <alignment vertical="center" wrapText="1"/>
      <protection locked="0"/>
    </xf>
    <xf numFmtId="3" fontId="5" fillId="0" borderId="1" xfId="0" applyNumberFormat="1" applyFont="1" applyFill="1" applyBorder="1" applyAlignment="1" applyProtection="1">
      <alignment vertical="center"/>
      <protection locked="0"/>
    </xf>
    <xf numFmtId="2" fontId="5" fillId="0" borderId="8" xfId="0" applyNumberFormat="1" applyFont="1" applyFill="1" applyBorder="1" applyAlignment="1" applyProtection="1">
      <alignment vertical="center"/>
      <protection locked="0"/>
    </xf>
    <xf numFmtId="2" fontId="5" fillId="0" borderId="8" xfId="0" applyNumberFormat="1" applyFont="1" applyFill="1" applyBorder="1" applyAlignment="1" applyProtection="1">
      <alignment vertical="center" wrapText="1"/>
      <protection locked="0"/>
    </xf>
    <xf numFmtId="3" fontId="20" fillId="0" borderId="1" xfId="0" applyNumberFormat="1" applyFont="1" applyFill="1" applyBorder="1" applyAlignment="1" applyProtection="1">
      <alignment vertical="center"/>
      <protection locked="0"/>
    </xf>
    <xf numFmtId="3" fontId="21" fillId="0" borderId="1" xfId="0" applyNumberFormat="1" applyFont="1" applyFill="1" applyBorder="1" applyAlignment="1" applyProtection="1">
      <alignment vertical="center"/>
      <protection locked="0"/>
    </xf>
    <xf numFmtId="2" fontId="11" fillId="0" borderId="8" xfId="0" applyNumberFormat="1" applyFont="1" applyFill="1" applyBorder="1" applyAlignment="1" applyProtection="1">
      <alignment vertical="center"/>
      <protection locked="0"/>
    </xf>
    <xf numFmtId="0" fontId="13" fillId="0" borderId="0" xfId="0" applyFont="1" applyProtection="1">
      <protection locked="0"/>
    </xf>
    <xf numFmtId="0" fontId="16" fillId="0" borderId="0" xfId="0" quotePrefix="1" applyFont="1" applyAlignment="1" applyProtection="1">
      <alignment horizontal="left" vertical="center"/>
      <protection locked="0"/>
    </xf>
    <xf numFmtId="0" fontId="16" fillId="0" borderId="0" xfId="0" applyFont="1" applyAlignment="1" applyProtection="1">
      <alignment horizontal="left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0" fontId="18" fillId="0" borderId="0" xfId="0" quotePrefix="1" applyFont="1" applyAlignment="1" applyProtection="1">
      <alignment horizontal="left"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0" borderId="0" xfId="0" quotePrefix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left"/>
      <protection locked="0"/>
    </xf>
    <xf numFmtId="0" fontId="11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1" fillId="3" borderId="4" xfId="0" applyFont="1" applyFill="1" applyBorder="1" applyAlignment="1" applyProtection="1">
      <alignment horizontal="center" vertical="center"/>
    </xf>
    <xf numFmtId="0" fontId="11" fillId="3" borderId="5" xfId="0" applyFont="1" applyFill="1" applyBorder="1" applyAlignment="1" applyProtection="1">
      <alignment horizontal="center" vertical="center" wrapText="1"/>
    </xf>
    <xf numFmtId="0" fontId="11" fillId="3" borderId="6" xfId="0" applyFont="1" applyFill="1" applyBorder="1" applyAlignment="1" applyProtection="1">
      <alignment horizontal="center" vertical="center" wrapText="1"/>
    </xf>
    <xf numFmtId="0" fontId="11" fillId="4" borderId="7" xfId="0" applyFont="1" applyFill="1" applyBorder="1" applyAlignment="1" applyProtection="1">
      <alignment horizontal="left" vertical="center"/>
    </xf>
    <xf numFmtId="0" fontId="11" fillId="4" borderId="1" xfId="0" applyFont="1" applyFill="1" applyBorder="1" applyAlignment="1" applyProtection="1">
      <alignment horizontal="left" vertical="center" wrapText="1"/>
    </xf>
    <xf numFmtId="0" fontId="11" fillId="4" borderId="1" xfId="0" applyFont="1" applyFill="1" applyBorder="1" applyAlignment="1" applyProtection="1">
      <alignment horizontal="left" vertical="center"/>
    </xf>
    <xf numFmtId="0" fontId="5" fillId="4" borderId="7" xfId="0" applyFont="1" applyFill="1" applyBorder="1" applyAlignment="1" applyProtection="1">
      <alignment horizontal="left" vertical="center"/>
    </xf>
    <xf numFmtId="0" fontId="5" fillId="4" borderId="1" xfId="0" applyFont="1" applyFill="1" applyBorder="1" applyAlignment="1" applyProtection="1">
      <alignment horizontal="left" vertical="center"/>
    </xf>
    <xf numFmtId="3" fontId="5" fillId="0" borderId="8" xfId="0" applyNumberFormat="1" applyFont="1" applyFill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4" fontId="22" fillId="5" borderId="1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4" fontId="5" fillId="0" borderId="1" xfId="0" applyNumberFormat="1" applyFont="1" applyFill="1" applyBorder="1" applyAlignment="1" applyProtection="1">
      <alignment vertical="center"/>
      <protection locked="0"/>
    </xf>
    <xf numFmtId="4" fontId="5" fillId="0" borderId="1" xfId="0" applyNumberFormat="1" applyFont="1" applyFill="1" applyBorder="1" applyAlignment="1" applyProtection="1">
      <alignment vertical="center" wrapText="1"/>
      <protection locked="0"/>
    </xf>
    <xf numFmtId="4" fontId="21" fillId="0" borderId="1" xfId="0" applyNumberFormat="1" applyFont="1" applyFill="1" applyBorder="1" applyAlignment="1" applyProtection="1">
      <alignment vertical="center"/>
      <protection locked="0"/>
    </xf>
    <xf numFmtId="4" fontId="5" fillId="6" borderId="1" xfId="0" applyNumberFormat="1" applyFont="1" applyFill="1" applyBorder="1" applyAlignment="1" applyProtection="1">
      <alignment vertical="center" wrapText="1"/>
    </xf>
    <xf numFmtId="4" fontId="20" fillId="0" borderId="1" xfId="0" applyNumberFormat="1" applyFont="1" applyFill="1" applyBorder="1" applyAlignment="1" applyProtection="1">
      <alignment vertical="center"/>
      <protection locked="0"/>
    </xf>
    <xf numFmtId="4" fontId="11" fillId="0" borderId="1" xfId="0" applyNumberFormat="1" applyFont="1" applyFill="1" applyBorder="1" applyAlignment="1" applyProtection="1">
      <alignment vertical="center"/>
      <protection locked="0"/>
    </xf>
    <xf numFmtId="164" fontId="11" fillId="6" borderId="1" xfId="0" applyNumberFormat="1" applyFont="1" applyFill="1" applyBorder="1" applyAlignment="1" applyProtection="1">
      <alignment vertical="center" wrapText="1"/>
    </xf>
    <xf numFmtId="164" fontId="5" fillId="6" borderId="1" xfId="0" applyNumberFormat="1" applyFont="1" applyFill="1" applyBorder="1" applyAlignment="1" applyProtection="1">
      <alignment vertical="center" wrapText="1"/>
    </xf>
    <xf numFmtId="164" fontId="11" fillId="6" borderId="10" xfId="0" applyNumberFormat="1" applyFont="1" applyFill="1" applyBorder="1" applyAlignment="1" applyProtection="1">
      <alignment vertical="center" wrapText="1"/>
    </xf>
    <xf numFmtId="164" fontId="11" fillId="6" borderId="10" xfId="0" applyNumberFormat="1" applyFont="1" applyFill="1" applyBorder="1" applyAlignment="1" applyProtection="1">
      <alignment vertical="center"/>
    </xf>
    <xf numFmtId="164" fontId="11" fillId="0" borderId="0" xfId="0" applyNumberFormat="1" applyFont="1" applyFill="1" applyBorder="1" applyAlignment="1" applyProtection="1">
      <alignment horizontal="center" vertical="center" wrapText="1"/>
      <protection locked="0"/>
    </xf>
    <xf numFmtId="164" fontId="5" fillId="6" borderId="1" xfId="0" applyNumberFormat="1" applyFont="1" applyFill="1" applyBorder="1" applyAlignment="1" applyProtection="1">
      <alignment vertical="center"/>
    </xf>
    <xf numFmtId="165" fontId="5" fillId="6" borderId="8" xfId="0" applyNumberFormat="1" applyFont="1" applyFill="1" applyBorder="1" applyAlignment="1" applyProtection="1">
      <alignment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horizontal="center" vertical="center" wrapText="1"/>
    </xf>
    <xf numFmtId="164" fontId="20" fillId="7" borderId="1" xfId="0" applyNumberFormat="1" applyFont="1" applyFill="1" applyBorder="1" applyAlignment="1" applyProtection="1">
      <alignment vertical="center"/>
    </xf>
    <xf numFmtId="164" fontId="11" fillId="7" borderId="1" xfId="0" applyNumberFormat="1" applyFont="1" applyFill="1" applyBorder="1" applyAlignment="1" applyProtection="1">
      <alignment vertical="center" wrapText="1"/>
    </xf>
    <xf numFmtId="2" fontId="20" fillId="7" borderId="8" xfId="0" applyNumberFormat="1" applyFont="1" applyFill="1" applyBorder="1" applyAlignment="1" applyProtection="1">
      <alignment vertical="center"/>
      <protection locked="0"/>
    </xf>
    <xf numFmtId="164" fontId="11" fillId="7" borderId="1" xfId="0" applyNumberFormat="1" applyFont="1" applyFill="1" applyBorder="1" applyAlignment="1" applyProtection="1">
      <alignment vertical="center"/>
    </xf>
    <xf numFmtId="2" fontId="11" fillId="7" borderId="8" xfId="0" applyNumberFormat="1" applyFont="1" applyFill="1" applyBorder="1" applyAlignment="1" applyProtection="1">
      <alignment vertical="center"/>
      <protection locked="0"/>
    </xf>
    <xf numFmtId="164" fontId="11" fillId="7" borderId="10" xfId="0" applyNumberFormat="1" applyFont="1" applyFill="1" applyBorder="1" applyAlignment="1" applyProtection="1">
      <alignment vertical="center" wrapText="1"/>
    </xf>
    <xf numFmtId="165" fontId="11" fillId="7" borderId="1" xfId="0" applyNumberFormat="1" applyFont="1" applyFill="1" applyBorder="1" applyAlignment="1" applyProtection="1">
      <alignment vertical="center" wrapText="1"/>
      <protection locked="0"/>
    </xf>
    <xf numFmtId="164" fontId="11" fillId="7" borderId="10" xfId="0" applyNumberFormat="1" applyFont="1" applyFill="1" applyBorder="1" applyAlignment="1" applyProtection="1">
      <alignment vertical="center"/>
    </xf>
    <xf numFmtId="164" fontId="20" fillId="7" borderId="10" xfId="0" applyNumberFormat="1" applyFont="1" applyFill="1" applyBorder="1" applyAlignment="1" applyProtection="1">
      <alignment vertical="center" wrapText="1"/>
    </xf>
    <xf numFmtId="165" fontId="5" fillId="6" borderId="1" xfId="0" applyNumberFormat="1" applyFont="1" applyFill="1" applyBorder="1" applyAlignment="1" applyProtection="1">
      <alignment vertical="center" wrapText="1"/>
      <protection locked="0"/>
    </xf>
    <xf numFmtId="164" fontId="11" fillId="8" borderId="10" xfId="0" applyNumberFormat="1" applyFont="1" applyFill="1" applyBorder="1" applyAlignment="1" applyProtection="1">
      <alignment vertical="center"/>
    </xf>
    <xf numFmtId="164" fontId="11" fillId="8" borderId="10" xfId="0" applyNumberFormat="1" applyFont="1" applyFill="1" applyBorder="1" applyAlignment="1" applyProtection="1">
      <alignment vertical="center" wrapText="1"/>
    </xf>
    <xf numFmtId="164" fontId="11" fillId="9" borderId="10" xfId="0" applyNumberFormat="1" applyFont="1" applyFill="1" applyBorder="1" applyAlignment="1" applyProtection="1">
      <alignment vertical="center"/>
    </xf>
    <xf numFmtId="3" fontId="11" fillId="9" borderId="10" xfId="0" applyNumberFormat="1" applyFont="1" applyFill="1" applyBorder="1" applyAlignment="1" applyProtection="1">
      <alignment vertical="center" wrapText="1"/>
      <protection locked="0"/>
    </xf>
    <xf numFmtId="3" fontId="11" fillId="9" borderId="11" xfId="0" applyNumberFormat="1" applyFont="1" applyFill="1" applyBorder="1" applyAlignment="1" applyProtection="1">
      <alignment vertical="center" wrapText="1"/>
      <protection locked="0"/>
    </xf>
    <xf numFmtId="0" fontId="11" fillId="3" borderId="4" xfId="0" applyFont="1" applyFill="1" applyBorder="1" applyAlignment="1" applyProtection="1">
      <alignment horizontal="center" vertical="center"/>
    </xf>
    <xf numFmtId="0" fontId="11" fillId="3" borderId="5" xfId="0" applyFont="1" applyFill="1" applyBorder="1" applyAlignment="1" applyProtection="1">
      <alignment horizontal="center" vertical="center" wrapText="1"/>
    </xf>
    <xf numFmtId="0" fontId="11" fillId="3" borderId="6" xfId="0" applyFont="1" applyFill="1" applyBorder="1" applyAlignment="1" applyProtection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 wrapText="1"/>
    </xf>
    <xf numFmtId="0" fontId="12" fillId="3" borderId="7" xfId="0" applyNumberFormat="1" applyFont="1" applyFill="1" applyBorder="1" applyAlignment="1" applyProtection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/>
    </xf>
    <xf numFmtId="0" fontId="12" fillId="3" borderId="8" xfId="0" applyNumberFormat="1" applyFont="1" applyFill="1" applyBorder="1" applyAlignment="1" applyProtection="1">
      <alignment horizontal="center" vertical="center"/>
    </xf>
    <xf numFmtId="0" fontId="11" fillId="4" borderId="7" xfId="0" applyNumberFormat="1" applyFont="1" applyFill="1" applyBorder="1" applyAlignment="1" applyProtection="1">
      <alignment horizontal="left" vertical="center"/>
    </xf>
    <xf numFmtId="0" fontId="11" fillId="4" borderId="1" xfId="0" applyNumberFormat="1" applyFont="1" applyFill="1" applyBorder="1" applyAlignment="1" applyProtection="1">
      <alignment horizontal="left" vertical="center" wrapText="1"/>
    </xf>
    <xf numFmtId="165" fontId="5" fillId="6" borderId="1" xfId="0" applyNumberFormat="1" applyFont="1" applyFill="1" applyBorder="1" applyAlignment="1" applyProtection="1">
      <alignment vertical="center" wrapText="1"/>
    </xf>
    <xf numFmtId="165" fontId="5" fillId="6" borderId="8" xfId="0" applyNumberFormat="1" applyFont="1" applyFill="1" applyBorder="1" applyAlignment="1" applyProtection="1">
      <alignment vertical="center" wrapText="1"/>
    </xf>
    <xf numFmtId="165" fontId="5" fillId="8" borderId="10" xfId="0" applyNumberFormat="1" applyFont="1" applyFill="1" applyBorder="1" applyAlignment="1" applyProtection="1">
      <alignment vertical="center" wrapText="1"/>
    </xf>
    <xf numFmtId="165" fontId="5" fillId="8" borderId="11" xfId="0" applyNumberFormat="1" applyFont="1" applyFill="1" applyBorder="1" applyAlignment="1" applyProtection="1">
      <alignment vertical="center" wrapText="1"/>
    </xf>
    <xf numFmtId="2" fontId="5" fillId="6" borderId="8" xfId="0" applyNumberFormat="1" applyFont="1" applyFill="1" applyBorder="1" applyAlignment="1" applyProtection="1">
      <alignment vertical="center"/>
    </xf>
    <xf numFmtId="2" fontId="5" fillId="6" borderId="8" xfId="0" applyNumberFormat="1" applyFont="1" applyFill="1" applyBorder="1" applyAlignment="1" applyProtection="1">
      <alignment vertical="center" wrapText="1"/>
    </xf>
    <xf numFmtId="165" fontId="11" fillId="8" borderId="10" xfId="0" applyNumberFormat="1" applyFont="1" applyFill="1" applyBorder="1" applyAlignment="1" applyProtection="1">
      <alignment vertical="center" wrapText="1"/>
    </xf>
    <xf numFmtId="2" fontId="11" fillId="8" borderId="11" xfId="0" applyNumberFormat="1" applyFont="1" applyFill="1" applyBorder="1" applyAlignment="1" applyProtection="1">
      <alignment vertical="center" wrapText="1"/>
    </xf>
    <xf numFmtId="165" fontId="11" fillId="7" borderId="1" xfId="0" applyNumberFormat="1" applyFont="1" applyFill="1" applyBorder="1" applyAlignment="1" applyProtection="1">
      <alignment vertical="center" wrapText="1"/>
    </xf>
    <xf numFmtId="3" fontId="20" fillId="7" borderId="1" xfId="0" applyNumberFormat="1" applyFont="1" applyFill="1" applyBorder="1" applyAlignment="1" applyProtection="1">
      <alignment vertical="center"/>
    </xf>
    <xf numFmtId="2" fontId="20" fillId="7" borderId="8" xfId="0" applyNumberFormat="1" applyFont="1" applyFill="1" applyBorder="1" applyAlignment="1" applyProtection="1">
      <alignment vertical="center"/>
    </xf>
    <xf numFmtId="2" fontId="11" fillId="7" borderId="8" xfId="0" applyNumberFormat="1" applyFont="1" applyFill="1" applyBorder="1" applyAlignment="1" applyProtection="1">
      <alignment vertical="center"/>
    </xf>
    <xf numFmtId="2" fontId="11" fillId="6" borderId="8" xfId="0" applyNumberFormat="1" applyFont="1" applyFill="1" applyBorder="1" applyAlignment="1" applyProtection="1">
      <alignment vertical="center"/>
    </xf>
    <xf numFmtId="3" fontId="11" fillId="8" borderId="10" xfId="0" applyNumberFormat="1" applyFont="1" applyFill="1" applyBorder="1" applyAlignment="1" applyProtection="1">
      <alignment vertical="center" wrapText="1"/>
    </xf>
    <xf numFmtId="2" fontId="11" fillId="8" borderId="10" xfId="0" applyNumberFormat="1" applyFont="1" applyFill="1" applyBorder="1" applyAlignment="1" applyProtection="1">
      <alignment vertical="center" wrapText="1"/>
    </xf>
    <xf numFmtId="164" fontId="5" fillId="7" borderId="10" xfId="0" applyNumberFormat="1" applyFont="1" applyFill="1" applyBorder="1" applyAlignment="1" applyProtection="1">
      <alignment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 applyAlignment="1" applyProtection="1">
      <alignment horizontal="center" vertical="center"/>
      <protection locked="0"/>
    </xf>
    <xf numFmtId="0" fontId="12" fillId="3" borderId="8" xfId="0" applyFont="1" applyFill="1" applyBorder="1" applyAlignment="1" applyProtection="1">
      <alignment horizontal="center" vertical="center"/>
      <protection locked="0"/>
    </xf>
    <xf numFmtId="0" fontId="11" fillId="4" borderId="7" xfId="0" applyFont="1" applyFill="1" applyBorder="1" applyAlignment="1" applyProtection="1">
      <alignment horizontal="left" vertical="center"/>
      <protection locked="0"/>
    </xf>
    <xf numFmtId="0" fontId="11" fillId="4" borderId="1" xfId="0" applyFont="1" applyFill="1" applyBorder="1" applyAlignment="1" applyProtection="1">
      <alignment horizontal="left" vertical="center"/>
      <protection locked="0"/>
    </xf>
    <xf numFmtId="164" fontId="20" fillId="7" borderId="1" xfId="0" applyNumberFormat="1" applyFont="1" applyFill="1" applyBorder="1" applyAlignment="1" applyProtection="1">
      <alignment vertical="center"/>
      <protection locked="0"/>
    </xf>
    <xf numFmtId="164" fontId="11" fillId="7" borderId="1" xfId="0" applyNumberFormat="1" applyFont="1" applyFill="1" applyBorder="1" applyAlignment="1" applyProtection="1">
      <alignment vertical="center" wrapText="1"/>
      <protection locked="0"/>
    </xf>
    <xf numFmtId="164" fontId="5" fillId="6" borderId="1" xfId="0" applyNumberFormat="1" applyFont="1" applyFill="1" applyBorder="1" applyAlignment="1" applyProtection="1">
      <alignment vertical="center" wrapText="1"/>
      <protection locked="0"/>
    </xf>
    <xf numFmtId="164" fontId="11" fillId="7" borderId="1" xfId="0" applyNumberFormat="1" applyFont="1" applyFill="1" applyBorder="1" applyAlignment="1" applyProtection="1">
      <alignment vertical="center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3" borderId="4" xfId="0" applyFont="1" applyFill="1" applyBorder="1" applyAlignment="1" applyProtection="1">
      <alignment horizontal="center" vertical="center"/>
      <protection locked="0"/>
    </xf>
    <xf numFmtId="0" fontId="11" fillId="3" borderId="5" xfId="0" applyFont="1" applyFill="1" applyBorder="1" applyAlignment="1" applyProtection="1">
      <alignment horizontal="center" vertical="center" wrapText="1"/>
      <protection locked="0"/>
    </xf>
    <xf numFmtId="0" fontId="11" fillId="3" borderId="6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Protection="1"/>
    <xf numFmtId="0" fontId="3" fillId="0" borderId="0" xfId="0" applyFont="1" applyAlignment="1" applyProtection="1">
      <alignment horizontal="center" vertical="center"/>
    </xf>
    <xf numFmtId="164" fontId="20" fillId="8" borderId="10" xfId="0" applyNumberFormat="1" applyFont="1" applyFill="1" applyBorder="1" applyAlignment="1" applyProtection="1">
      <alignment vertical="center" wrapText="1"/>
    </xf>
    <xf numFmtId="165" fontId="11" fillId="8" borderId="11" xfId="0" applyNumberFormat="1" applyFont="1" applyFill="1" applyBorder="1" applyAlignment="1" applyProtection="1">
      <alignment vertical="center" wrapText="1"/>
    </xf>
    <xf numFmtId="4" fontId="11" fillId="8" borderId="10" xfId="0" applyNumberFormat="1" applyFont="1" applyFill="1" applyBorder="1" applyAlignment="1" applyProtection="1">
      <alignment vertical="center"/>
    </xf>
    <xf numFmtId="3" fontId="11" fillId="8" borderId="11" xfId="0" applyNumberFormat="1" applyFont="1" applyFill="1" applyBorder="1" applyAlignment="1" applyProtection="1">
      <alignment vertical="center" wrapText="1"/>
    </xf>
    <xf numFmtId="4" fontId="11" fillId="0" borderId="1" xfId="0" applyNumberFormat="1" applyFont="1" applyFill="1" applyBorder="1" applyAlignment="1" applyProtection="1">
      <alignment vertical="center"/>
    </xf>
    <xf numFmtId="164" fontId="20" fillId="10" borderId="10" xfId="0" applyNumberFormat="1" applyFont="1" applyFill="1" applyBorder="1" applyAlignment="1" applyProtection="1">
      <alignment vertical="center" wrapText="1"/>
    </xf>
    <xf numFmtId="0" fontId="9" fillId="2" borderId="1" xfId="0" applyFont="1" applyFill="1" applyBorder="1" applyProtection="1"/>
    <xf numFmtId="0" fontId="9" fillId="2" borderId="3" xfId="0" applyFont="1" applyFill="1" applyBorder="1" applyProtection="1"/>
    <xf numFmtId="0" fontId="10" fillId="0" borderId="0" xfId="0" applyFont="1" applyProtection="1"/>
    <xf numFmtId="0" fontId="9" fillId="0" borderId="0" xfId="0" applyFont="1" applyBorder="1" applyProtection="1"/>
    <xf numFmtId="0" fontId="10" fillId="0" borderId="1" xfId="0" applyFont="1" applyBorder="1" applyProtection="1"/>
    <xf numFmtId="0" fontId="10" fillId="0" borderId="2" xfId="0" applyFont="1" applyBorder="1" applyProtection="1"/>
    <xf numFmtId="0" fontId="10" fillId="0" borderId="0" xfId="0" applyFont="1" applyBorder="1" applyProtection="1"/>
    <xf numFmtId="0" fontId="3" fillId="0" borderId="1" xfId="0" applyFont="1" applyBorder="1" applyAlignment="1" applyProtection="1">
      <alignment horizontal="left" vertical="center"/>
    </xf>
    <xf numFmtId="0" fontId="9" fillId="0" borderId="1" xfId="0" applyFont="1" applyBorder="1" applyProtection="1"/>
    <xf numFmtId="0" fontId="4" fillId="0" borderId="1" xfId="0" applyFont="1" applyBorder="1" applyAlignment="1" applyProtection="1">
      <alignment horizontal="left" vertical="center"/>
    </xf>
    <xf numFmtId="0" fontId="10" fillId="0" borderId="3" xfId="0" applyFont="1" applyBorder="1" applyProtection="1"/>
    <xf numFmtId="0" fontId="10" fillId="0" borderId="1" xfId="0" applyFont="1" applyBorder="1" applyAlignment="1" applyProtection="1">
      <alignment wrapText="1"/>
    </xf>
    <xf numFmtId="2" fontId="5" fillId="6" borderId="8" xfId="0" applyNumberFormat="1" applyFont="1" applyFill="1" applyBorder="1" applyAlignment="1" applyProtection="1">
      <alignment vertical="center"/>
      <protection locked="0"/>
    </xf>
    <xf numFmtId="2" fontId="5" fillId="6" borderId="8" xfId="0" applyNumberFormat="1" applyFont="1" applyFill="1" applyBorder="1" applyAlignment="1" applyProtection="1">
      <alignment vertical="center" wrapText="1"/>
      <protection locked="0"/>
    </xf>
    <xf numFmtId="164" fontId="20" fillId="6" borderId="10" xfId="0" applyNumberFormat="1" applyFont="1" applyFill="1" applyBorder="1" applyAlignment="1" applyProtection="1">
      <alignment vertical="center" wrapText="1"/>
    </xf>
    <xf numFmtId="0" fontId="11" fillId="4" borderId="9" xfId="0" applyFont="1" applyFill="1" applyBorder="1" applyAlignment="1" applyProtection="1">
      <alignment horizontal="center" vertical="center"/>
    </xf>
    <xf numFmtId="0" fontId="11" fillId="4" borderId="10" xfId="0" applyFont="1" applyFill="1" applyBorder="1" applyAlignment="1" applyProtection="1">
      <alignment horizontal="center" vertical="center"/>
    </xf>
    <xf numFmtId="0" fontId="15" fillId="0" borderId="0" xfId="0" quotePrefix="1" applyFont="1" applyAlignment="1" applyProtection="1">
      <alignment horizontal="left" vertical="center" wrapText="1"/>
      <protection locked="0"/>
    </xf>
    <xf numFmtId="0" fontId="11" fillId="3" borderId="5" xfId="0" applyNumberFormat="1" applyFont="1" applyFill="1" applyBorder="1" applyAlignment="1" applyProtection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 wrapText="1"/>
    </xf>
    <xf numFmtId="0" fontId="11" fillId="3" borderId="6" xfId="0" applyNumberFormat="1" applyFont="1" applyFill="1" applyBorder="1" applyAlignment="1" applyProtection="1">
      <alignment horizontal="center" vertical="center" wrapText="1"/>
    </xf>
    <xf numFmtId="0" fontId="11" fillId="3" borderId="8" xfId="0" applyNumberFormat="1" applyFont="1" applyFill="1" applyBorder="1" applyAlignment="1" applyProtection="1">
      <alignment horizontal="center" vertical="center" wrapText="1"/>
    </xf>
    <xf numFmtId="0" fontId="20" fillId="4" borderId="9" xfId="0" applyNumberFormat="1" applyFont="1" applyFill="1" applyBorder="1" applyAlignment="1" applyProtection="1">
      <alignment horizontal="center" vertical="center"/>
    </xf>
    <xf numFmtId="0" fontId="20" fillId="4" borderId="1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3" borderId="4" xfId="0" applyNumberFormat="1" applyFont="1" applyFill="1" applyBorder="1" applyAlignment="1" applyProtection="1">
      <alignment horizontal="center" vertical="center"/>
    </xf>
    <xf numFmtId="0" fontId="11" fillId="3" borderId="7" xfId="0" applyNumberFormat="1" applyFont="1" applyFill="1" applyBorder="1" applyAlignment="1" applyProtection="1">
      <alignment horizontal="center" vertical="center"/>
    </xf>
    <xf numFmtId="0" fontId="11" fillId="3" borderId="5" xfId="0" applyNumberFormat="1" applyFont="1" applyFill="1" applyBorder="1" applyAlignment="1" applyProtection="1">
      <alignment horizontal="center" vertical="center"/>
    </xf>
    <xf numFmtId="0" fontId="11" fillId="3" borderId="4" xfId="0" applyFont="1" applyFill="1" applyBorder="1" applyAlignment="1" applyProtection="1">
      <alignment horizontal="center" vertical="center"/>
    </xf>
    <xf numFmtId="0" fontId="11" fillId="3" borderId="7" xfId="0" applyFont="1" applyFill="1" applyBorder="1" applyAlignment="1" applyProtection="1">
      <alignment horizontal="center" vertical="center"/>
    </xf>
    <xf numFmtId="0" fontId="11" fillId="3" borderId="5" xfId="0" applyFont="1" applyFill="1" applyBorder="1" applyAlignment="1" applyProtection="1">
      <alignment horizontal="center" vertical="center" wrapText="1"/>
    </xf>
    <xf numFmtId="0" fontId="11" fillId="3" borderId="1" xfId="0" applyFont="1" applyFill="1" applyBorder="1" applyAlignment="1" applyProtection="1">
      <alignment horizontal="center" vertical="center" wrapText="1"/>
    </xf>
    <xf numFmtId="0" fontId="11" fillId="3" borderId="5" xfId="0" applyFont="1" applyFill="1" applyBorder="1" applyAlignment="1" applyProtection="1">
      <alignment horizontal="center" vertical="center"/>
    </xf>
    <xf numFmtId="0" fontId="11" fillId="3" borderId="6" xfId="0" applyFont="1" applyFill="1" applyBorder="1" applyAlignment="1" applyProtection="1">
      <alignment horizontal="center" vertical="center" wrapText="1"/>
    </xf>
    <xf numFmtId="0" fontId="11" fillId="3" borderId="8" xfId="0" applyFont="1" applyFill="1" applyBorder="1" applyAlignment="1" applyProtection="1">
      <alignment horizontal="center" vertical="center" wrapText="1"/>
    </xf>
    <xf numFmtId="0" fontId="20" fillId="4" borderId="9" xfId="0" applyFont="1" applyFill="1" applyBorder="1" applyAlignment="1" applyProtection="1">
      <alignment horizontal="center" vertical="center"/>
    </xf>
    <xf numFmtId="0" fontId="20" fillId="4" borderId="10" xfId="0" applyFont="1" applyFill="1" applyBorder="1" applyAlignment="1" applyProtection="1">
      <alignment horizontal="center" vertical="center"/>
    </xf>
    <xf numFmtId="0" fontId="11" fillId="4" borderId="9" xfId="0" applyFont="1" applyFill="1" applyBorder="1" applyAlignment="1" applyProtection="1">
      <alignment horizontal="center" vertical="center"/>
      <protection locked="0"/>
    </xf>
    <xf numFmtId="0" fontId="11" fillId="4" borderId="10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3</xdr:row>
      <xdr:rowOff>93570</xdr:rowOff>
    </xdr:from>
    <xdr:to>
      <xdr:col>3</xdr:col>
      <xdr:colOff>590550</xdr:colOff>
      <xdr:row>3</xdr:row>
      <xdr:rowOff>93570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17BFFE47-E1EB-47C7-8AC2-DEC7E3A57290}"/>
            </a:ext>
          </a:extLst>
        </xdr:cNvPr>
        <xdr:cNvSpPr>
          <a:spLocks noChangeShapeType="1"/>
        </xdr:cNvSpPr>
      </xdr:nvSpPr>
      <xdr:spPr bwMode="auto">
        <a:xfrm>
          <a:off x="933450" y="665070"/>
          <a:ext cx="2695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541804</xdr:colOff>
      <xdr:row>3</xdr:row>
      <xdr:rowOff>101975</xdr:rowOff>
    </xdr:from>
    <xdr:to>
      <xdr:col>9</xdr:col>
      <xdr:colOff>47625</xdr:colOff>
      <xdr:row>3</xdr:row>
      <xdr:rowOff>101975</xdr:rowOff>
    </xdr:to>
    <xdr:sp macro="" textlink="">
      <xdr:nvSpPr>
        <xdr:cNvPr id="3" name="Shape 2">
          <a:extLst>
            <a:ext uri="{FF2B5EF4-FFF2-40B4-BE49-F238E27FC236}">
              <a16:creationId xmlns:a16="http://schemas.microsoft.com/office/drawing/2014/main" id="{5BC4A6EA-75E9-4BB8-9EC0-A1DD558ABA24}"/>
            </a:ext>
          </a:extLst>
        </xdr:cNvPr>
        <xdr:cNvSpPr>
          <a:spLocks noChangeShapeType="1"/>
        </xdr:cNvSpPr>
      </xdr:nvSpPr>
      <xdr:spPr bwMode="auto">
        <a:xfrm>
          <a:off x="6228229" y="673475"/>
          <a:ext cx="19156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3</xdr:row>
      <xdr:rowOff>93570</xdr:rowOff>
    </xdr:from>
    <xdr:to>
      <xdr:col>3</xdr:col>
      <xdr:colOff>590550</xdr:colOff>
      <xdr:row>3</xdr:row>
      <xdr:rowOff>93570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7E9AD6FF-78F3-4E6A-9210-E4F5F41CC760}"/>
            </a:ext>
          </a:extLst>
        </xdr:cNvPr>
        <xdr:cNvSpPr>
          <a:spLocks noChangeShapeType="1"/>
        </xdr:cNvSpPr>
      </xdr:nvSpPr>
      <xdr:spPr bwMode="auto">
        <a:xfrm>
          <a:off x="933450" y="665070"/>
          <a:ext cx="2695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541804</xdr:colOff>
      <xdr:row>3</xdr:row>
      <xdr:rowOff>101975</xdr:rowOff>
    </xdr:from>
    <xdr:to>
      <xdr:col>9</xdr:col>
      <xdr:colOff>47625</xdr:colOff>
      <xdr:row>3</xdr:row>
      <xdr:rowOff>101975</xdr:rowOff>
    </xdr:to>
    <xdr:sp macro="" textlink="">
      <xdr:nvSpPr>
        <xdr:cNvPr id="3" name="Shape 2">
          <a:extLst>
            <a:ext uri="{FF2B5EF4-FFF2-40B4-BE49-F238E27FC236}">
              <a16:creationId xmlns:a16="http://schemas.microsoft.com/office/drawing/2014/main" id="{8234430C-C1BB-4833-84F2-6DE8C7C58DFB}"/>
            </a:ext>
          </a:extLst>
        </xdr:cNvPr>
        <xdr:cNvSpPr>
          <a:spLocks noChangeShapeType="1"/>
        </xdr:cNvSpPr>
      </xdr:nvSpPr>
      <xdr:spPr bwMode="auto">
        <a:xfrm>
          <a:off x="6228229" y="673475"/>
          <a:ext cx="18775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3</xdr:row>
      <xdr:rowOff>93570</xdr:rowOff>
    </xdr:from>
    <xdr:to>
      <xdr:col>3</xdr:col>
      <xdr:colOff>590550</xdr:colOff>
      <xdr:row>3</xdr:row>
      <xdr:rowOff>93570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88A7F7AC-63D7-4995-BE52-E962AD1E86C2}"/>
            </a:ext>
          </a:extLst>
        </xdr:cNvPr>
        <xdr:cNvSpPr>
          <a:spLocks noChangeShapeType="1"/>
        </xdr:cNvSpPr>
      </xdr:nvSpPr>
      <xdr:spPr bwMode="auto">
        <a:xfrm>
          <a:off x="933450" y="665070"/>
          <a:ext cx="2695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541804</xdr:colOff>
      <xdr:row>3</xdr:row>
      <xdr:rowOff>101975</xdr:rowOff>
    </xdr:from>
    <xdr:to>
      <xdr:col>9</xdr:col>
      <xdr:colOff>47625</xdr:colOff>
      <xdr:row>3</xdr:row>
      <xdr:rowOff>101975</xdr:rowOff>
    </xdr:to>
    <xdr:sp macro="" textlink="">
      <xdr:nvSpPr>
        <xdr:cNvPr id="3" name="Shape 2">
          <a:extLst>
            <a:ext uri="{FF2B5EF4-FFF2-40B4-BE49-F238E27FC236}">
              <a16:creationId xmlns:a16="http://schemas.microsoft.com/office/drawing/2014/main" id="{258B7FC2-5B83-4609-ABAA-7DDE7FB75F5E}"/>
            </a:ext>
          </a:extLst>
        </xdr:cNvPr>
        <xdr:cNvSpPr>
          <a:spLocks noChangeShapeType="1"/>
        </xdr:cNvSpPr>
      </xdr:nvSpPr>
      <xdr:spPr bwMode="auto">
        <a:xfrm>
          <a:off x="6228229" y="673475"/>
          <a:ext cx="19156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3</xdr:row>
      <xdr:rowOff>93570</xdr:rowOff>
    </xdr:from>
    <xdr:to>
      <xdr:col>3</xdr:col>
      <xdr:colOff>590550</xdr:colOff>
      <xdr:row>3</xdr:row>
      <xdr:rowOff>93570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4B0A7D03-8DEA-4E10-BF6F-914368283A50}"/>
            </a:ext>
          </a:extLst>
        </xdr:cNvPr>
        <xdr:cNvSpPr>
          <a:spLocks noChangeShapeType="1"/>
        </xdr:cNvSpPr>
      </xdr:nvSpPr>
      <xdr:spPr bwMode="auto">
        <a:xfrm>
          <a:off x="933450" y="665070"/>
          <a:ext cx="2695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541804</xdr:colOff>
      <xdr:row>3</xdr:row>
      <xdr:rowOff>101975</xdr:rowOff>
    </xdr:from>
    <xdr:to>
      <xdr:col>9</xdr:col>
      <xdr:colOff>47625</xdr:colOff>
      <xdr:row>3</xdr:row>
      <xdr:rowOff>101975</xdr:rowOff>
    </xdr:to>
    <xdr:sp macro="" textlink="">
      <xdr:nvSpPr>
        <xdr:cNvPr id="3" name="Shape 2">
          <a:extLst>
            <a:ext uri="{FF2B5EF4-FFF2-40B4-BE49-F238E27FC236}">
              <a16:creationId xmlns:a16="http://schemas.microsoft.com/office/drawing/2014/main" id="{D2ED291D-2A6B-45E6-94AC-F4293BB642CA}"/>
            </a:ext>
          </a:extLst>
        </xdr:cNvPr>
        <xdr:cNvSpPr>
          <a:spLocks noChangeShapeType="1"/>
        </xdr:cNvSpPr>
      </xdr:nvSpPr>
      <xdr:spPr bwMode="auto">
        <a:xfrm>
          <a:off x="6228229" y="673475"/>
          <a:ext cx="19156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3</xdr:row>
      <xdr:rowOff>93570</xdr:rowOff>
    </xdr:from>
    <xdr:to>
      <xdr:col>3</xdr:col>
      <xdr:colOff>590550</xdr:colOff>
      <xdr:row>3</xdr:row>
      <xdr:rowOff>93570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66D624D4-32C3-413E-8569-EAC4E4EB11EE}"/>
            </a:ext>
          </a:extLst>
        </xdr:cNvPr>
        <xdr:cNvSpPr>
          <a:spLocks noChangeShapeType="1"/>
        </xdr:cNvSpPr>
      </xdr:nvSpPr>
      <xdr:spPr bwMode="auto">
        <a:xfrm>
          <a:off x="933450" y="665070"/>
          <a:ext cx="2695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541804</xdr:colOff>
      <xdr:row>3</xdr:row>
      <xdr:rowOff>101975</xdr:rowOff>
    </xdr:from>
    <xdr:to>
      <xdr:col>9</xdr:col>
      <xdr:colOff>47625</xdr:colOff>
      <xdr:row>3</xdr:row>
      <xdr:rowOff>101975</xdr:rowOff>
    </xdr:to>
    <xdr:sp macro="" textlink="">
      <xdr:nvSpPr>
        <xdr:cNvPr id="3" name="Shape 2">
          <a:extLst>
            <a:ext uri="{FF2B5EF4-FFF2-40B4-BE49-F238E27FC236}">
              <a16:creationId xmlns:a16="http://schemas.microsoft.com/office/drawing/2014/main" id="{A2EF246A-CB3F-42BF-BF24-76E9BCD69A47}"/>
            </a:ext>
          </a:extLst>
        </xdr:cNvPr>
        <xdr:cNvSpPr>
          <a:spLocks noChangeShapeType="1"/>
        </xdr:cNvSpPr>
      </xdr:nvSpPr>
      <xdr:spPr bwMode="auto">
        <a:xfrm>
          <a:off x="6228229" y="673475"/>
          <a:ext cx="19156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3</xdr:row>
      <xdr:rowOff>93570</xdr:rowOff>
    </xdr:from>
    <xdr:to>
      <xdr:col>3</xdr:col>
      <xdr:colOff>590550</xdr:colOff>
      <xdr:row>3</xdr:row>
      <xdr:rowOff>93570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75A86F2F-879B-4815-A6EC-CF21A18D45E1}"/>
            </a:ext>
          </a:extLst>
        </xdr:cNvPr>
        <xdr:cNvSpPr>
          <a:spLocks noChangeShapeType="1"/>
        </xdr:cNvSpPr>
      </xdr:nvSpPr>
      <xdr:spPr bwMode="auto">
        <a:xfrm>
          <a:off x="933450" y="665070"/>
          <a:ext cx="2695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541804</xdr:colOff>
      <xdr:row>3</xdr:row>
      <xdr:rowOff>101975</xdr:rowOff>
    </xdr:from>
    <xdr:to>
      <xdr:col>9</xdr:col>
      <xdr:colOff>47625</xdr:colOff>
      <xdr:row>3</xdr:row>
      <xdr:rowOff>101975</xdr:rowOff>
    </xdr:to>
    <xdr:sp macro="" textlink="">
      <xdr:nvSpPr>
        <xdr:cNvPr id="3" name="Shape 2">
          <a:extLst>
            <a:ext uri="{FF2B5EF4-FFF2-40B4-BE49-F238E27FC236}">
              <a16:creationId xmlns:a16="http://schemas.microsoft.com/office/drawing/2014/main" id="{F5EB17C4-5DD0-48DC-9291-71680DF61FD7}"/>
            </a:ext>
          </a:extLst>
        </xdr:cNvPr>
        <xdr:cNvSpPr>
          <a:spLocks noChangeShapeType="1"/>
        </xdr:cNvSpPr>
      </xdr:nvSpPr>
      <xdr:spPr bwMode="auto">
        <a:xfrm>
          <a:off x="6228229" y="673475"/>
          <a:ext cx="19156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3</xdr:row>
      <xdr:rowOff>93570</xdr:rowOff>
    </xdr:from>
    <xdr:to>
      <xdr:col>3</xdr:col>
      <xdr:colOff>590550</xdr:colOff>
      <xdr:row>3</xdr:row>
      <xdr:rowOff>93570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1F483D46-242E-43E6-920A-E958482BAF3D}"/>
            </a:ext>
          </a:extLst>
        </xdr:cNvPr>
        <xdr:cNvSpPr>
          <a:spLocks noChangeShapeType="1"/>
        </xdr:cNvSpPr>
      </xdr:nvSpPr>
      <xdr:spPr bwMode="auto">
        <a:xfrm>
          <a:off x="933450" y="665070"/>
          <a:ext cx="2695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541804</xdr:colOff>
      <xdr:row>3</xdr:row>
      <xdr:rowOff>101975</xdr:rowOff>
    </xdr:from>
    <xdr:to>
      <xdr:col>9</xdr:col>
      <xdr:colOff>47625</xdr:colOff>
      <xdr:row>3</xdr:row>
      <xdr:rowOff>101975</xdr:rowOff>
    </xdr:to>
    <xdr:sp macro="" textlink="">
      <xdr:nvSpPr>
        <xdr:cNvPr id="3" name="Shape 2">
          <a:extLst>
            <a:ext uri="{FF2B5EF4-FFF2-40B4-BE49-F238E27FC236}">
              <a16:creationId xmlns:a16="http://schemas.microsoft.com/office/drawing/2014/main" id="{44639A5A-BE23-4029-A877-C9B818136BEE}"/>
            </a:ext>
          </a:extLst>
        </xdr:cNvPr>
        <xdr:cNvSpPr>
          <a:spLocks noChangeShapeType="1"/>
        </xdr:cNvSpPr>
      </xdr:nvSpPr>
      <xdr:spPr bwMode="auto">
        <a:xfrm>
          <a:off x="6228229" y="673475"/>
          <a:ext cx="19156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3</xdr:row>
      <xdr:rowOff>93570</xdr:rowOff>
    </xdr:from>
    <xdr:to>
      <xdr:col>3</xdr:col>
      <xdr:colOff>590550</xdr:colOff>
      <xdr:row>3</xdr:row>
      <xdr:rowOff>93570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DD6C4EF-E215-4404-818F-0F962C4756EF}"/>
            </a:ext>
          </a:extLst>
        </xdr:cNvPr>
        <xdr:cNvSpPr>
          <a:spLocks noChangeShapeType="1"/>
        </xdr:cNvSpPr>
      </xdr:nvSpPr>
      <xdr:spPr bwMode="auto">
        <a:xfrm>
          <a:off x="933450" y="665070"/>
          <a:ext cx="2695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541804</xdr:colOff>
      <xdr:row>3</xdr:row>
      <xdr:rowOff>101975</xdr:rowOff>
    </xdr:from>
    <xdr:to>
      <xdr:col>9</xdr:col>
      <xdr:colOff>47625</xdr:colOff>
      <xdr:row>3</xdr:row>
      <xdr:rowOff>101975</xdr:rowOff>
    </xdr:to>
    <xdr:sp macro="" textlink="">
      <xdr:nvSpPr>
        <xdr:cNvPr id="3" name="Shape 2">
          <a:extLst>
            <a:ext uri="{FF2B5EF4-FFF2-40B4-BE49-F238E27FC236}">
              <a16:creationId xmlns:a16="http://schemas.microsoft.com/office/drawing/2014/main" id="{0A69A67A-4121-4402-9817-1F9A7C7C1D71}"/>
            </a:ext>
          </a:extLst>
        </xdr:cNvPr>
        <xdr:cNvSpPr>
          <a:spLocks noChangeShapeType="1"/>
        </xdr:cNvSpPr>
      </xdr:nvSpPr>
      <xdr:spPr bwMode="auto">
        <a:xfrm>
          <a:off x="6228229" y="673475"/>
          <a:ext cx="19156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3</xdr:row>
      <xdr:rowOff>93570</xdr:rowOff>
    </xdr:from>
    <xdr:to>
      <xdr:col>3</xdr:col>
      <xdr:colOff>590550</xdr:colOff>
      <xdr:row>3</xdr:row>
      <xdr:rowOff>93570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6B47BCED-384B-4A64-827C-CFF8AC034F8F}"/>
            </a:ext>
          </a:extLst>
        </xdr:cNvPr>
        <xdr:cNvSpPr>
          <a:spLocks noChangeShapeType="1"/>
        </xdr:cNvSpPr>
      </xdr:nvSpPr>
      <xdr:spPr bwMode="auto">
        <a:xfrm>
          <a:off x="933450" y="665070"/>
          <a:ext cx="2695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541804</xdr:colOff>
      <xdr:row>3</xdr:row>
      <xdr:rowOff>101975</xdr:rowOff>
    </xdr:from>
    <xdr:to>
      <xdr:col>9</xdr:col>
      <xdr:colOff>47625</xdr:colOff>
      <xdr:row>3</xdr:row>
      <xdr:rowOff>101975</xdr:rowOff>
    </xdr:to>
    <xdr:sp macro="" textlink="">
      <xdr:nvSpPr>
        <xdr:cNvPr id="3" name="Shape 2">
          <a:extLst>
            <a:ext uri="{FF2B5EF4-FFF2-40B4-BE49-F238E27FC236}">
              <a16:creationId xmlns:a16="http://schemas.microsoft.com/office/drawing/2014/main" id="{10040328-ACA3-4D13-A98C-B11FD29BEAFB}"/>
            </a:ext>
          </a:extLst>
        </xdr:cNvPr>
        <xdr:cNvSpPr>
          <a:spLocks noChangeShapeType="1"/>
        </xdr:cNvSpPr>
      </xdr:nvSpPr>
      <xdr:spPr bwMode="auto">
        <a:xfrm>
          <a:off x="6228229" y="673475"/>
          <a:ext cx="19156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DBCE-CF92-48E9-A5EF-D6DF38A1BDFA}">
  <sheetPr>
    <pageSetUpPr fitToPage="1"/>
  </sheetPr>
  <dimension ref="A1:P129"/>
  <sheetViews>
    <sheetView zoomScale="85" zoomScaleNormal="85" workbookViewId="0">
      <selection activeCell="N111" sqref="N111"/>
    </sheetView>
  </sheetViews>
  <sheetFormatPr defaultColWidth="9.140625" defaultRowHeight="15" x14ac:dyDescent="0.25"/>
  <cols>
    <col min="1" max="1" width="7.140625" style="6" customWidth="1"/>
    <col min="2" max="2" width="28" style="6" customWidth="1"/>
    <col min="3" max="3" width="10.42578125" style="6" customWidth="1"/>
    <col min="4" max="4" width="13.7109375" style="6" customWidth="1"/>
    <col min="5" max="5" width="11.7109375" style="6" customWidth="1"/>
    <col min="6" max="6" width="14.28515625" style="6" customWidth="1"/>
    <col min="7" max="7" width="12.42578125" style="6" customWidth="1"/>
    <col min="8" max="8" width="10.85546875" style="6" customWidth="1"/>
    <col min="9" max="9" width="12.85546875" style="6" customWidth="1"/>
    <col min="10" max="10" width="16.85546875" style="6" bestFit="1" customWidth="1"/>
    <col min="11" max="16384" width="9.140625" style="6"/>
  </cols>
  <sheetData>
    <row r="1" spans="1:10" s="4" customFormat="1" x14ac:dyDescent="0.25">
      <c r="A1" s="4">
        <v>93</v>
      </c>
      <c r="B1" s="4">
        <v>936</v>
      </c>
      <c r="J1" s="5" t="s">
        <v>0</v>
      </c>
    </row>
    <row r="2" spans="1:10" x14ac:dyDescent="0.25">
      <c r="A2" s="150" t="s">
        <v>1</v>
      </c>
      <c r="B2" s="150"/>
      <c r="C2" s="150"/>
      <c r="D2" s="150"/>
      <c r="E2" s="150"/>
      <c r="G2" s="7" t="s">
        <v>2</v>
      </c>
      <c r="H2" s="7"/>
      <c r="I2" s="7"/>
      <c r="J2" s="7"/>
    </row>
    <row r="3" spans="1:10" x14ac:dyDescent="0.25">
      <c r="A3" s="151" t="s">
        <v>3</v>
      </c>
      <c r="B3" s="151"/>
      <c r="C3" s="151"/>
      <c r="D3" s="151"/>
      <c r="E3" s="151"/>
      <c r="G3" s="7"/>
      <c r="H3" s="7" t="s">
        <v>4</v>
      </c>
      <c r="I3" s="7"/>
      <c r="J3" s="7"/>
    </row>
    <row r="4" spans="1:10" ht="18" customHeight="1" x14ac:dyDescent="0.25"/>
    <row r="5" spans="1:10" ht="15.75" x14ac:dyDescent="0.25">
      <c r="C5" s="8" t="s">
        <v>5</v>
      </c>
      <c r="D5" s="8"/>
      <c r="E5" s="8"/>
      <c r="F5" s="8"/>
      <c r="G5" s="8"/>
      <c r="H5" s="8"/>
    </row>
    <row r="6" spans="1:10" x14ac:dyDescent="0.25">
      <c r="C6" s="9"/>
      <c r="D6" s="10" t="s">
        <v>305</v>
      </c>
      <c r="E6" s="10" t="s">
        <v>260</v>
      </c>
      <c r="F6" s="10" t="s">
        <v>233</v>
      </c>
      <c r="G6" s="9"/>
      <c r="H6" s="11"/>
    </row>
    <row r="7" spans="1:10" ht="15.75" thickBot="1" x14ac:dyDescent="0.3"/>
    <row r="8" spans="1:10" ht="22.15" customHeight="1" x14ac:dyDescent="0.25">
      <c r="A8" s="152" t="s">
        <v>9</v>
      </c>
      <c r="B8" s="144" t="s">
        <v>10</v>
      </c>
      <c r="C8" s="144" t="s">
        <v>11</v>
      </c>
      <c r="D8" s="144" t="s">
        <v>12</v>
      </c>
      <c r="E8" s="154" t="s">
        <v>13</v>
      </c>
      <c r="F8" s="154"/>
      <c r="G8" s="154"/>
      <c r="H8" s="144" t="s">
        <v>14</v>
      </c>
      <c r="I8" s="144" t="s">
        <v>15</v>
      </c>
      <c r="J8" s="146" t="s">
        <v>332</v>
      </c>
    </row>
    <row r="9" spans="1:10" ht="28.15" customHeight="1" x14ac:dyDescent="0.25">
      <c r="A9" s="153"/>
      <c r="B9" s="145"/>
      <c r="C9" s="145"/>
      <c r="D9" s="145"/>
      <c r="E9" s="83" t="s">
        <v>16</v>
      </c>
      <c r="F9" s="83" t="s">
        <v>17</v>
      </c>
      <c r="G9" s="83" t="s">
        <v>18</v>
      </c>
      <c r="H9" s="145"/>
      <c r="I9" s="145"/>
      <c r="J9" s="147"/>
    </row>
    <row r="10" spans="1:10" ht="15.75" customHeight="1" x14ac:dyDescent="0.25">
      <c r="A10" s="84"/>
      <c r="B10" s="85" t="s">
        <v>9</v>
      </c>
      <c r="C10" s="85" t="s">
        <v>19</v>
      </c>
      <c r="D10" s="85" t="s">
        <v>20</v>
      </c>
      <c r="E10" s="85" t="s">
        <v>21</v>
      </c>
      <c r="F10" s="85" t="s">
        <v>22</v>
      </c>
      <c r="G10" s="85" t="s">
        <v>23</v>
      </c>
      <c r="H10" s="85" t="s">
        <v>24</v>
      </c>
      <c r="I10" s="85" t="s">
        <v>25</v>
      </c>
      <c r="J10" s="86" t="s">
        <v>26</v>
      </c>
    </row>
    <row r="11" spans="1:10" ht="17.45" customHeight="1" x14ac:dyDescent="0.25">
      <c r="A11" s="87" t="s">
        <v>27</v>
      </c>
      <c r="B11" s="88" t="s">
        <v>28</v>
      </c>
      <c r="C11" s="60">
        <f>'Vĩnh Thuận Đông'!C11 + 'Xà Phiên'!C11 + 'Lương Tâm'!C11 + 'Lương Nghĩa'!C11 + 'Vĩnh Viễn A'!C11 + 'Thuận Hưng'!C11 + 'Thuận Hòa'!C11 + 'Vĩnh Viễn'!C11</f>
        <v>0</v>
      </c>
      <c r="D11" s="56">
        <f>SUM(E11:G11)</f>
        <v>17554.490000000002</v>
      </c>
      <c r="E11" s="60">
        <f>'Vĩnh Thuận Đông'!E11 + 'Xà Phiên'!E11 + 'Lương Tâm'!E11 + 'Lương Nghĩa'!E11 + 'Vĩnh Viễn A'!E11 + 'Thuận Hưng'!E11 + 'Thuận Hòa'!E11 + 'Vĩnh Viễn'!E11</f>
        <v>1318.5</v>
      </c>
      <c r="F11" s="60">
        <f>'Vĩnh Thuận Đông'!F11 + 'Xà Phiên'!F11 + 'Lương Tâm'!F11 + 'Lương Nghĩa'!F11 + 'Vĩnh Viễn A'!F11 + 'Thuận Hưng'!F11 + 'Thuận Hòa'!F11 + 'Vĩnh Viễn'!F11</f>
        <v>13398.320000000002</v>
      </c>
      <c r="G11" s="60">
        <f>'Vĩnh Thuận Đông'!G11 + 'Xà Phiên'!G11 + 'Lương Tâm'!G11 + 'Lương Nghĩa'!G11 + 'Vĩnh Viễn A'!G11 + 'Thuận Hưng'!G11 + 'Thuận Hòa'!G11 + 'Vĩnh Viễn'!G11</f>
        <v>2837.67</v>
      </c>
      <c r="H11" s="60">
        <f>'Vĩnh Thuận Đông'!H11 + 'Xà Phiên'!H11 + 'Lương Tâm'!H11 + 'Lương Nghĩa'!H11 + 'Vĩnh Viễn A'!H11 + 'Thuận Hưng'!H11 + 'Thuận Hòa'!H11 + 'Vĩnh Viễn'!H11</f>
        <v>16940.990000000002</v>
      </c>
      <c r="I11" s="56">
        <f>IF(H11=0,"",(('Vĩnh Thuận Đông'!H11*'Vĩnh Thuận Đông'!I11)+('Xà Phiên'!H11*'Xà Phiên'!I11)+('Lương Tâm'!H11*'Lương Tâm'!I11)+('Lương Nghĩa'!H11*'Lương Nghĩa'!I11)+('Vĩnh Viễn A'!H11*'Vĩnh Viễn A'!I11)+('Thuận Hưng'!H11*'Thuận Hưng'!I11)+('Thuận Hòa'!H11*'Thuận Hòa'!I11)+('Vĩnh Viễn'!H11*'Vĩnh Viễn'!I11))/H11)</f>
        <v>7.9103125614264576</v>
      </c>
      <c r="J11" s="90">
        <f>IFERROR(AVERAGE('Vĩnh Thuận Đông'!J11,'Xà Phiên'!J11,'Lương Tâm'!J11,'Lương Nghĩa'!J11,'Vĩnh Viễn A'!J11,'Thuận Hưng'!J11,'Thuận Hòa'!J11,'Vĩnh Viễn'!J11),"")</f>
        <v>5488.5419999999995</v>
      </c>
    </row>
    <row r="12" spans="1:10" x14ac:dyDescent="0.25">
      <c r="A12" s="87" t="s">
        <v>29</v>
      </c>
      <c r="B12" s="88" t="s">
        <v>30</v>
      </c>
      <c r="C12" s="60">
        <f>'Vĩnh Thuận Đông'!C12 + 'Xà Phiên'!C12 + 'Lương Tâm'!C12 + 'Lương Nghĩa'!C12 + 'Vĩnh Viễn A'!C12 + 'Thuận Hưng'!C12 + 'Thuận Hòa'!C12 + 'Vĩnh Viễn'!C12</f>
        <v>0</v>
      </c>
      <c r="D12" s="56">
        <f>SUM(E12:G12)</f>
        <v>17774.059999999998</v>
      </c>
      <c r="E12" s="60">
        <f>'Vĩnh Thuận Đông'!E12 + 'Xà Phiên'!E12 + 'Lương Tâm'!E12 + 'Lương Nghĩa'!E12 + 'Vĩnh Viễn A'!E12 + 'Thuận Hưng'!E12 + 'Thuận Hòa'!E12 + 'Vĩnh Viễn'!E12</f>
        <v>1464.55</v>
      </c>
      <c r="F12" s="60">
        <f>'Vĩnh Thuận Đông'!F12 + 'Xà Phiên'!F12 + 'Lương Tâm'!F12 + 'Lương Nghĩa'!F12 + 'Vĩnh Viễn A'!F12 + 'Thuận Hưng'!F12 + 'Thuận Hòa'!F12 + 'Vĩnh Viễn'!F12</f>
        <v>13636.67</v>
      </c>
      <c r="G12" s="60">
        <f>'Vĩnh Thuận Đông'!G12 + 'Xà Phiên'!G12 + 'Lương Tâm'!G12 + 'Lương Nghĩa'!G12 + 'Vĩnh Viễn A'!G12 + 'Thuận Hưng'!G12 + 'Thuận Hòa'!G12 + 'Vĩnh Viễn'!G12</f>
        <v>2672.84</v>
      </c>
      <c r="H12" s="60">
        <f>'Vĩnh Thuận Đông'!H12 + 'Xà Phiên'!H12 + 'Lương Tâm'!H12 + 'Lương Nghĩa'!H12 + 'Vĩnh Viễn A'!H12 + 'Thuận Hưng'!H12 + 'Thuận Hòa'!H12 + 'Vĩnh Viễn'!H12</f>
        <v>17774.060000000001</v>
      </c>
      <c r="I12" s="56">
        <f>IF(H12=0,"",(('Vĩnh Thuận Đông'!H12*'Vĩnh Thuận Đông'!I12)+('Xà Phiên'!H12*'Xà Phiên'!I12)+('Lương Tâm'!H12*'Lương Tâm'!I12)+('Lương Nghĩa'!H12*'Lương Nghĩa'!I12)+('Vĩnh Viễn A'!H12*'Vĩnh Viễn A'!I12)+('Thuận Hưng'!H12*'Thuận Hưng'!I12)+('Thuận Hòa'!H12*'Thuận Hòa'!I12)+('Vĩnh Viễn'!H12*'Vĩnh Viễn'!I12))/H12)</f>
        <v>6.5494181408186982</v>
      </c>
      <c r="J12" s="90">
        <f>IFERROR(AVERAGE('Vĩnh Thuận Đông'!J12,'Xà Phiên'!J12,'Lương Tâm'!J12,'Lương Nghĩa'!J12,'Vĩnh Viễn A'!J12,'Thuận Hưng'!J12,'Thuận Hòa'!J12,'Vĩnh Viễn'!J12),"")</f>
        <v>5350</v>
      </c>
    </row>
    <row r="13" spans="1:10" x14ac:dyDescent="0.25">
      <c r="A13" s="87" t="s">
        <v>31</v>
      </c>
      <c r="B13" s="88" t="s">
        <v>32</v>
      </c>
      <c r="C13" s="60">
        <f>'Vĩnh Thuận Đông'!C13 + 'Xà Phiên'!C13 + 'Lương Tâm'!C13 + 'Lương Nghĩa'!C13 + 'Vĩnh Viễn A'!C13 + 'Thuận Hưng'!C13 + 'Thuận Hòa'!C13 + 'Vĩnh Viễn'!C13</f>
        <v>0</v>
      </c>
      <c r="D13" s="56">
        <f>SUM(E13:G13)</f>
        <v>6970</v>
      </c>
      <c r="E13" s="60">
        <f>'Vĩnh Thuận Đông'!E13 + 'Xà Phiên'!E13 + 'Lương Tâm'!E13 + 'Lương Nghĩa'!E13 + 'Vĩnh Viễn A'!E13 + 'Thuận Hưng'!E13 + 'Thuận Hòa'!E13 + 'Vĩnh Viễn'!E13</f>
        <v>288</v>
      </c>
      <c r="F13" s="60">
        <f>'Vĩnh Thuận Đông'!F13 + 'Xà Phiên'!F13 + 'Lương Tâm'!F13 + 'Lương Nghĩa'!F13 + 'Vĩnh Viễn A'!F13 + 'Thuận Hưng'!F13 + 'Thuận Hòa'!F13 + 'Vĩnh Viễn'!F13</f>
        <v>4468</v>
      </c>
      <c r="G13" s="60">
        <f>'Vĩnh Thuận Đông'!G13 + 'Xà Phiên'!G13 + 'Lương Tâm'!G13 + 'Lương Nghĩa'!G13 + 'Vĩnh Viễn A'!G13 + 'Thuận Hưng'!G13 + 'Thuận Hòa'!G13 + 'Vĩnh Viễn'!G13</f>
        <v>2214</v>
      </c>
      <c r="H13" s="60">
        <f>'Vĩnh Thuận Đông'!H13 + 'Xà Phiên'!H13 + 'Lương Tâm'!H13 + 'Lương Nghĩa'!H13 + 'Vĩnh Viễn A'!H13 + 'Thuận Hưng'!H13 + 'Thuận Hòa'!H13 + 'Vĩnh Viễn'!H13</f>
        <v>43</v>
      </c>
      <c r="I13" s="56">
        <f>IF(H13=0,"",(('Vĩnh Thuận Đông'!H13*'Vĩnh Thuận Đông'!I13)+('Xà Phiên'!H13*'Xà Phiên'!I13)+('Lương Tâm'!H13*'Lương Tâm'!I13)+('Lương Nghĩa'!H13*'Lương Nghĩa'!I13)+('Vĩnh Viễn A'!H13*'Vĩnh Viễn A'!I13)+('Thuận Hưng'!H13*'Thuận Hưng'!I13)+('Thuận Hòa'!H13*'Thuận Hòa'!I13)+('Vĩnh Viễn'!H13*'Vĩnh Viễn'!I13))/H13)</f>
        <v>5.3232558139534882</v>
      </c>
      <c r="J13" s="90">
        <f>IFERROR(AVERAGE('Vĩnh Thuận Đông'!J13,'Xà Phiên'!J13,'Lương Tâm'!J13,'Lương Nghĩa'!J13,'Vĩnh Viễn A'!J13,'Thuận Hưng'!J13,'Thuận Hòa'!J13,'Vĩnh Viễn'!J13),"")</f>
        <v>4000</v>
      </c>
    </row>
    <row r="14" spans="1:10" ht="16.149999999999999" customHeight="1" thickBot="1" x14ac:dyDescent="0.3">
      <c r="A14" s="148" t="s">
        <v>33</v>
      </c>
      <c r="B14" s="149"/>
      <c r="C14" s="140">
        <f>SUM(C11:C13)</f>
        <v>0</v>
      </c>
      <c r="D14" s="140">
        <f>SUM(D11:D13)</f>
        <v>42298.55</v>
      </c>
      <c r="E14" s="140">
        <f t="shared" ref="E14:G14" si="0">SUM(E11:E13)</f>
        <v>3071.05</v>
      </c>
      <c r="F14" s="140">
        <f t="shared" si="0"/>
        <v>31502.99</v>
      </c>
      <c r="G14" s="140">
        <f t="shared" si="0"/>
        <v>7724.51</v>
      </c>
      <c r="H14" s="140">
        <f>SUM(H11:H13)</f>
        <v>34758.050000000003</v>
      </c>
      <c r="I14" s="76"/>
      <c r="J14" s="121"/>
    </row>
    <row r="15" spans="1:10" ht="16.149999999999999" customHeight="1" x14ac:dyDescent="0.25">
      <c r="A15" s="15"/>
      <c r="B15" s="15"/>
      <c r="C15" s="16"/>
      <c r="D15" s="16"/>
      <c r="E15" s="15"/>
      <c r="F15" s="15"/>
      <c r="G15" s="15"/>
      <c r="H15" s="16"/>
      <c r="I15" s="16"/>
      <c r="J15" s="16"/>
    </row>
    <row r="16" spans="1:10" ht="16.149999999999999" customHeight="1" thickBo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</row>
    <row r="17" spans="1:10" ht="53.45" customHeight="1" x14ac:dyDescent="0.25">
      <c r="A17" s="35" t="s">
        <v>19</v>
      </c>
      <c r="B17" s="36" t="s">
        <v>34</v>
      </c>
      <c r="C17" s="36" t="s">
        <v>11</v>
      </c>
      <c r="D17" s="36" t="s">
        <v>12</v>
      </c>
      <c r="E17" s="36" t="s">
        <v>35</v>
      </c>
      <c r="F17" s="36" t="s">
        <v>36</v>
      </c>
      <c r="G17" s="36" t="s">
        <v>14</v>
      </c>
      <c r="H17" s="36" t="s">
        <v>15</v>
      </c>
      <c r="I17" s="36" t="s">
        <v>332</v>
      </c>
      <c r="J17" s="37" t="s">
        <v>333</v>
      </c>
    </row>
    <row r="18" spans="1:10" x14ac:dyDescent="0.25">
      <c r="A18" s="1"/>
      <c r="B18" s="2" t="s">
        <v>9</v>
      </c>
      <c r="C18" s="2" t="s">
        <v>19</v>
      </c>
      <c r="D18" s="2" t="s">
        <v>37</v>
      </c>
      <c r="E18" s="2" t="s">
        <v>21</v>
      </c>
      <c r="F18" s="2" t="s">
        <v>22</v>
      </c>
      <c r="G18" s="2" t="s">
        <v>23</v>
      </c>
      <c r="H18" s="2" t="s">
        <v>24</v>
      </c>
      <c r="I18" s="2" t="s">
        <v>25</v>
      </c>
      <c r="J18" s="3" t="s">
        <v>26</v>
      </c>
    </row>
    <row r="19" spans="1:10" ht="22.9" customHeight="1" x14ac:dyDescent="0.25">
      <c r="A19" s="38" t="s">
        <v>38</v>
      </c>
      <c r="B19" s="39" t="s">
        <v>39</v>
      </c>
      <c r="C19" s="60">
        <f>'Vĩnh Thuận Đông'!C19 + 'Xà Phiên'!C19 + 'Lương Tâm'!C19 + 'Lương Nghĩa'!C19 + 'Vĩnh Viễn A'!C19 + 'Thuận Hưng'!C19 + 'Thuận Hòa'!C19 + 'Vĩnh Viễn'!C19</f>
        <v>0</v>
      </c>
      <c r="D19" s="56">
        <f>SUM(E19:F19)</f>
        <v>0</v>
      </c>
      <c r="E19" s="60">
        <f>'Vĩnh Thuận Đông'!E19 + 'Xà Phiên'!E19 + 'Lương Tâm'!E19 + 'Lương Nghĩa'!E19 + 'Vĩnh Viễn A'!E19 + 'Thuận Hưng'!E19 + 'Thuận Hòa'!E19 + 'Vĩnh Viễn'!E19</f>
        <v>0</v>
      </c>
      <c r="F19" s="60">
        <f>'Vĩnh Thuận Đông'!F19 + 'Xà Phiên'!F19 + 'Lương Tâm'!F19 + 'Lương Nghĩa'!F19 + 'Vĩnh Viễn A'!F19 + 'Thuận Hưng'!F19 + 'Thuận Hòa'!F19 + 'Vĩnh Viễn'!F19</f>
        <v>0</v>
      </c>
      <c r="G19" s="60">
        <f>'Vĩnh Thuận Đông'!G19 + 'Xà Phiên'!G19 + 'Lương Tâm'!G19 + 'Lương Nghĩa'!G19 + 'Vĩnh Viễn A'!G19 + 'Thuận Hưng'!G19 + 'Thuận Hòa'!G19 + 'Vĩnh Viễn'!G19</f>
        <v>0</v>
      </c>
      <c r="H19" s="56" t="str">
        <f>IF(G19=0,"",(('Vĩnh Thuận Đông'!G19*'Vĩnh Thuận Đông'!H19)+('Xà Phiên'!G19*'Xà Phiên'!H19)+('Lương Tâm'!G19*'Lương Tâm'!H19)+('Lương Nghĩa'!G19*'Lương Nghĩa'!H19)+('Vĩnh Viễn A'!G19*'Vĩnh Viễn A'!H19)+('Thuận Hưng'!G19*'Thuận Hưng'!H19)+('Thuận Hòa'!G19*'Thuận Hòa'!H19)+('Vĩnh Viễn'!G19*'Vĩnh Viễn'!H19))/G19)</f>
        <v/>
      </c>
      <c r="I19" s="89" t="str">
        <f>IFERROR(AVERAGE('Vĩnh Thuận Đông'!I19,'Xà Phiên'!I19,'Lương Tâm'!I19,'Lương Nghĩa'!I19,'Vĩnh Viễn A'!I19,'Thuận Hưng'!I19,'Thuận Hòa'!I19,'Vĩnh Viễn'!I19),"")</f>
        <v/>
      </c>
      <c r="J19" s="90" t="str">
        <f>IFERROR(AVERAGE('Vĩnh Thuận Đông'!J19,'Xà Phiên'!J19,'Lương Tâm'!J19,'Lương Nghĩa'!J19,'Vĩnh Viễn A'!J19,'Thuận Hưng'!J19,'Thuận Hòa'!J19,'Vĩnh Viễn'!J19),"")</f>
        <v/>
      </c>
    </row>
    <row r="20" spans="1:10" ht="22.15" customHeight="1" x14ac:dyDescent="0.25">
      <c r="A20" s="38" t="s">
        <v>40</v>
      </c>
      <c r="B20" s="39" t="s">
        <v>41</v>
      </c>
      <c r="C20" s="60">
        <f>'Vĩnh Thuận Đông'!C20 + 'Xà Phiên'!C20 + 'Lương Tâm'!C20 + 'Lương Nghĩa'!C20 + 'Vĩnh Viễn A'!C20 + 'Thuận Hưng'!C20 + 'Thuận Hòa'!C20 + 'Vĩnh Viễn'!C20</f>
        <v>0</v>
      </c>
      <c r="D20" s="56">
        <f>SUM(E20:F20)</f>
        <v>0</v>
      </c>
      <c r="E20" s="60">
        <f>'Vĩnh Thuận Đông'!E20 + 'Xà Phiên'!E20 + 'Lương Tâm'!E20 + 'Lương Nghĩa'!E20 + 'Vĩnh Viễn A'!E20 + 'Thuận Hưng'!E20 + 'Thuận Hòa'!E20 + 'Vĩnh Viễn'!E20</f>
        <v>0</v>
      </c>
      <c r="F20" s="60">
        <f>'Vĩnh Thuận Đông'!F20 + 'Xà Phiên'!F20 + 'Lương Tâm'!F20 + 'Lương Nghĩa'!F20 + 'Vĩnh Viễn A'!F20 + 'Thuận Hưng'!F20 + 'Thuận Hòa'!F20 + 'Vĩnh Viễn'!F20</f>
        <v>0</v>
      </c>
      <c r="G20" s="60">
        <f>'Vĩnh Thuận Đông'!G20 + 'Xà Phiên'!G20 + 'Lương Tâm'!G20 + 'Lương Nghĩa'!G20 + 'Vĩnh Viễn A'!G20 + 'Thuận Hưng'!G20 + 'Thuận Hòa'!G20 + 'Vĩnh Viễn'!G20</f>
        <v>0</v>
      </c>
      <c r="H20" s="56" t="str">
        <f>IF(G20=0,"",(('Vĩnh Thuận Đông'!G20*'Vĩnh Thuận Đông'!H20)+('Xà Phiên'!G20*'Xà Phiên'!H20)+('Lương Tâm'!G20*'Lương Tâm'!H20)+('Lương Nghĩa'!G20*'Lương Nghĩa'!H20)+('Vĩnh Viễn A'!G20*'Vĩnh Viễn A'!H20)+('Thuận Hưng'!G20*'Thuận Hưng'!H20)+('Thuận Hòa'!G20*'Thuận Hòa'!H20)+('Vĩnh Viễn'!G20*'Vĩnh Viễn'!H20))/G20)</f>
        <v/>
      </c>
      <c r="I20" s="89" t="str">
        <f>IFERROR(AVERAGE('Vĩnh Thuận Đông'!I20,'Xà Phiên'!I20,'Lương Tâm'!I20,'Lương Nghĩa'!I20,'Vĩnh Viễn A'!I20,'Thuận Hưng'!I20,'Thuận Hòa'!I20,'Vĩnh Viễn'!I20),"")</f>
        <v/>
      </c>
      <c r="J20" s="90" t="str">
        <f>IFERROR(AVERAGE('Vĩnh Thuận Đông'!J20,'Xà Phiên'!J20,'Lương Tâm'!J20,'Lương Nghĩa'!J20,'Vĩnh Viễn A'!J20,'Thuận Hưng'!J20,'Thuận Hòa'!J20,'Vĩnh Viễn'!J20),"")</f>
        <v/>
      </c>
    </row>
    <row r="21" spans="1:10" ht="15.75" thickBot="1" x14ac:dyDescent="0.3">
      <c r="A21" s="141" t="s">
        <v>33</v>
      </c>
      <c r="B21" s="142"/>
      <c r="C21" s="57">
        <f>SUM(C19:C20)</f>
        <v>0</v>
      </c>
      <c r="D21" s="57">
        <f>SUM(D19:D20)</f>
        <v>0</v>
      </c>
      <c r="E21" s="57">
        <f t="shared" ref="E21:F21" si="1">SUM(E19:E20)</f>
        <v>0</v>
      </c>
      <c r="F21" s="57">
        <f t="shared" si="1"/>
        <v>0</v>
      </c>
      <c r="G21" s="58">
        <f>SUM(G19:G20)</f>
        <v>0</v>
      </c>
      <c r="H21" s="76"/>
      <c r="I21" s="91"/>
      <c r="J21" s="92"/>
    </row>
    <row r="22" spans="1:10" x14ac:dyDescent="0.25">
      <c r="A22" s="15"/>
      <c r="B22" s="15"/>
      <c r="C22" s="16"/>
      <c r="D22" s="16"/>
      <c r="E22" s="15"/>
      <c r="F22" s="15"/>
      <c r="G22" s="15"/>
      <c r="H22" s="16"/>
      <c r="I22" s="16"/>
      <c r="J22" s="16"/>
    </row>
    <row r="23" spans="1:10" ht="15.75" thickBo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</row>
    <row r="24" spans="1:10" ht="42.75" x14ac:dyDescent="0.25">
      <c r="A24" s="35" t="s">
        <v>42</v>
      </c>
      <c r="B24" s="36" t="s">
        <v>43</v>
      </c>
      <c r="C24" s="36" t="s">
        <v>11</v>
      </c>
      <c r="D24" s="36" t="s">
        <v>44</v>
      </c>
      <c r="E24" s="36" t="s">
        <v>36</v>
      </c>
      <c r="F24" s="36" t="s">
        <v>14</v>
      </c>
      <c r="G24" s="36" t="s">
        <v>15</v>
      </c>
      <c r="H24" s="36" t="s">
        <v>332</v>
      </c>
      <c r="I24" s="36" t="s">
        <v>333</v>
      </c>
      <c r="J24" s="37" t="s">
        <v>45</v>
      </c>
    </row>
    <row r="25" spans="1:10" x14ac:dyDescent="0.25">
      <c r="A25" s="1"/>
      <c r="B25" s="2" t="s">
        <v>9</v>
      </c>
      <c r="C25" s="2" t="s">
        <v>19</v>
      </c>
      <c r="D25" s="2" t="s">
        <v>37</v>
      </c>
      <c r="E25" s="2" t="s">
        <v>21</v>
      </c>
      <c r="F25" s="2" t="s">
        <v>22</v>
      </c>
      <c r="G25" s="2" t="s">
        <v>23</v>
      </c>
      <c r="H25" s="2" t="s">
        <v>24</v>
      </c>
      <c r="I25" s="2" t="s">
        <v>25</v>
      </c>
      <c r="J25" s="3" t="s">
        <v>26</v>
      </c>
    </row>
    <row r="26" spans="1:10" x14ac:dyDescent="0.25">
      <c r="A26" s="38" t="s">
        <v>46</v>
      </c>
      <c r="B26" s="40" t="s">
        <v>47</v>
      </c>
      <c r="C26" s="60">
        <f>'Vĩnh Thuận Đông'!C26 + 'Xà Phiên'!C26 + 'Lương Tâm'!C26 + 'Lương Nghĩa'!C26 + 'Vĩnh Viễn A'!C26 + 'Thuận Hưng'!C26 + 'Thuận Hòa'!C26 + 'Vĩnh Viễn'!C26</f>
        <v>0</v>
      </c>
      <c r="D26" s="56">
        <f>SUM(E26:F26)</f>
        <v>269.61</v>
      </c>
      <c r="E26" s="60">
        <f>'Vĩnh Thuận Đông'!E26 + 'Xà Phiên'!E26 + 'Lương Tâm'!E26 + 'Lương Nghĩa'!E26 + 'Vĩnh Viễn A'!E26 + 'Thuận Hưng'!E26 + 'Thuận Hòa'!E26 + 'Vĩnh Viễn'!E26</f>
        <v>61.360000000000007</v>
      </c>
      <c r="F26" s="60">
        <f>'Vĩnh Thuận Đông'!F26 + 'Xà Phiên'!F26 + 'Lương Tâm'!F26 + 'Lương Nghĩa'!F26 + 'Vĩnh Viễn A'!F26 + 'Thuận Hưng'!F26 + 'Thuận Hòa'!F26 + 'Vĩnh Viễn'!F26</f>
        <v>208.25</v>
      </c>
      <c r="G26" s="56">
        <f>IF(F26=0,"",(('Vĩnh Thuận Đông'!F26*'Vĩnh Thuận Đông'!G26)+('Xà Phiên'!F26*'Xà Phiên'!G26)+('Lương Tâm'!F26*'Lương Tâm'!G26)+('Lương Nghĩa'!F26*'Lương Nghĩa'!G26)+('Vĩnh Viễn A'!F26*'Vĩnh Viễn A'!G26)+('Thuận Hưng'!F26*'Thuận Hưng'!G26)+('Thuận Hòa'!F26*'Thuận Hòa'!G26)+('Vĩnh Viễn'!F26*'Vĩnh Viễn'!G26))/F26)</f>
        <v>15.019394957983195</v>
      </c>
      <c r="H26" s="89">
        <f>IFERROR(AVERAGE('Vĩnh Thuận Đông'!H26,'Xà Phiên'!H26,'Lương Tâm'!H26,'Lương Nghĩa'!H26,'Vĩnh Viễn A'!H26,'Thuận Hưng'!H26,'Thuận Hòa'!H26,'Vĩnh Viễn'!H26),"")</f>
        <v>50625</v>
      </c>
      <c r="I26" s="89" t="str">
        <f>IFERROR(AVERAGE('Vĩnh Thuận Đông'!I26,'Xà Phiên'!I26,'Lương Tâm'!I26,'Lương Nghĩa'!I26,'Vĩnh Viễn A'!I26,'Thuận Hưng'!I26,'Thuận Hòa'!I26,'Vĩnh Viễn'!I26),"")</f>
        <v/>
      </c>
      <c r="J26" s="138" t="s">
        <v>234</v>
      </c>
    </row>
    <row r="27" spans="1:10" x14ac:dyDescent="0.25">
      <c r="A27" s="38" t="s">
        <v>48</v>
      </c>
      <c r="B27" s="40" t="s">
        <v>49</v>
      </c>
      <c r="C27" s="60">
        <f>'Vĩnh Thuận Đông'!C27 + 'Xà Phiên'!C27 + 'Lương Tâm'!C27 + 'Lương Nghĩa'!C27 + 'Vĩnh Viễn A'!C27 + 'Thuận Hưng'!C27 + 'Thuận Hòa'!C27 + 'Vĩnh Viễn'!C27</f>
        <v>0</v>
      </c>
      <c r="D27" s="56">
        <f>SUM(E27:F27)</f>
        <v>6.9499999999999993</v>
      </c>
      <c r="E27" s="60">
        <f>'Vĩnh Thuận Đông'!E27 + 'Xà Phiên'!E27 + 'Lương Tâm'!E27 + 'Lương Nghĩa'!E27 + 'Vĩnh Viễn A'!E27 + 'Thuận Hưng'!E27 + 'Thuận Hòa'!E27 + 'Vĩnh Viễn'!E27</f>
        <v>0.55000000000000004</v>
      </c>
      <c r="F27" s="60">
        <f>'Vĩnh Thuận Đông'!F27 + 'Xà Phiên'!F27 + 'Lương Tâm'!F27 + 'Lương Nghĩa'!F27 + 'Vĩnh Viễn A'!F27 + 'Thuận Hưng'!F27 + 'Thuận Hòa'!F27 + 'Vĩnh Viễn'!F27</f>
        <v>6.3999999999999995</v>
      </c>
      <c r="G27" s="56">
        <f>IF(F27=0,"",(('Vĩnh Thuận Đông'!F27*'Vĩnh Thuận Đông'!G27)+('Xà Phiên'!F27*'Xà Phiên'!G27)+('Lương Tâm'!F27*'Lương Tâm'!G27)+('Lương Nghĩa'!F27*'Lương Nghĩa'!G27)+('Vĩnh Viễn A'!F27*'Vĩnh Viễn A'!G27)+('Thuận Hưng'!F27*'Thuận Hưng'!G27)+('Thuận Hòa'!F27*'Thuận Hòa'!G27)+('Vĩnh Viễn'!F27*'Vĩnh Viễn'!G27))/F27)</f>
        <v>6.2953125000000014</v>
      </c>
      <c r="H27" s="89">
        <f>IFERROR(AVERAGE('Vĩnh Thuận Đông'!H27,'Xà Phiên'!H27,'Lương Tâm'!H27,'Lương Nghĩa'!H27,'Vĩnh Viễn A'!H27,'Thuận Hưng'!H27,'Thuận Hòa'!H27,'Vĩnh Viễn'!H27),"")</f>
        <v>66250</v>
      </c>
      <c r="I27" s="89" t="str">
        <f>IFERROR(AVERAGE('Vĩnh Thuận Đông'!I27,'Xà Phiên'!I27,'Lương Tâm'!I27,'Lương Nghĩa'!I27,'Vĩnh Viễn A'!I27,'Thuận Hưng'!I27,'Thuận Hòa'!I27,'Vĩnh Viễn'!I27),"")</f>
        <v/>
      </c>
      <c r="J27" s="138" t="s">
        <v>235</v>
      </c>
    </row>
    <row r="28" spans="1:10" x14ac:dyDescent="0.25">
      <c r="A28" s="38" t="s">
        <v>50</v>
      </c>
      <c r="B28" s="40" t="s">
        <v>51</v>
      </c>
      <c r="C28" s="60">
        <f>'Vĩnh Thuận Đông'!C28 + 'Xà Phiên'!C28 + 'Lương Tâm'!C28 + 'Lương Nghĩa'!C28 + 'Vĩnh Viễn A'!C28 + 'Thuận Hưng'!C28 + 'Thuận Hòa'!C28 + 'Vĩnh Viễn'!C28</f>
        <v>0</v>
      </c>
      <c r="D28" s="56">
        <f>SUM(E28:F28)</f>
        <v>427.39</v>
      </c>
      <c r="E28" s="60">
        <f>'Vĩnh Thuận Đông'!E28 + 'Xà Phiên'!E28 + 'Lương Tâm'!E28 + 'Lương Nghĩa'!E28 + 'Vĩnh Viễn A'!E28 + 'Thuận Hưng'!E28 + 'Thuận Hòa'!E28 + 'Vĩnh Viễn'!E28</f>
        <v>310.53999999999996</v>
      </c>
      <c r="F28" s="60">
        <f>'Vĩnh Thuận Đông'!F28 + 'Xà Phiên'!F28 + 'Lương Tâm'!F28 + 'Lương Nghĩa'!F28 + 'Vĩnh Viễn A'!F28 + 'Thuận Hưng'!F28 + 'Thuận Hòa'!F28 + 'Vĩnh Viễn'!F28</f>
        <v>116.85</v>
      </c>
      <c r="G28" s="56">
        <f>IF(F28=0,"",(('Vĩnh Thuận Đông'!F28*'Vĩnh Thuận Đông'!G28)+('Xà Phiên'!F28*'Xà Phiên'!G28)+('Lương Tâm'!F28*'Lương Tâm'!G28)+('Lương Nghĩa'!F28*'Lương Nghĩa'!G28)+('Vĩnh Viễn A'!F28*'Vĩnh Viễn A'!G28)+('Thuận Hưng'!F28*'Thuận Hưng'!G28)+('Thuận Hòa'!F28*'Thuận Hòa'!G28)+('Vĩnh Viễn'!F28*'Vĩnh Viễn'!G28))/F28)</f>
        <v>0</v>
      </c>
      <c r="H28" s="89" t="str">
        <f>IFERROR(AVERAGE('Vĩnh Thuận Đông'!H28,'Xà Phiên'!H28,'Lương Tâm'!H28,'Lương Nghĩa'!H28,'Vĩnh Viễn A'!H28,'Thuận Hưng'!H28,'Thuận Hòa'!H28,'Vĩnh Viễn'!H28),"")</f>
        <v/>
      </c>
      <c r="I28" s="89">
        <f>IFERROR(AVERAGE('Vĩnh Thuận Đông'!I28,'Xà Phiên'!I28,'Lương Tâm'!I28,'Lương Nghĩa'!I28,'Vĩnh Viễn A'!I28,'Thuận Hưng'!I28,'Thuận Hòa'!I28,'Vĩnh Viễn'!I28),0)</f>
        <v>0</v>
      </c>
      <c r="J28" s="139" t="s">
        <v>331</v>
      </c>
    </row>
    <row r="29" spans="1:10" ht="15.75" thickBot="1" x14ac:dyDescent="0.3">
      <c r="A29" s="141" t="s">
        <v>33</v>
      </c>
      <c r="B29" s="142"/>
      <c r="C29" s="57">
        <f>SUM(C26:C28)</f>
        <v>0</v>
      </c>
      <c r="D29" s="57">
        <f>SUM(D26:D28)</f>
        <v>703.95</v>
      </c>
      <c r="E29" s="57">
        <f t="shared" ref="E29" si="2">SUM(E26:E28)</f>
        <v>372.45</v>
      </c>
      <c r="F29" s="58">
        <f>SUM(F26:F28)</f>
        <v>331.5</v>
      </c>
      <c r="G29" s="76"/>
      <c r="H29" s="95"/>
      <c r="I29" s="95"/>
      <c r="J29" s="96"/>
    </row>
    <row r="30" spans="1:10" x14ac:dyDescent="0.25">
      <c r="A30" s="15"/>
      <c r="B30" s="15"/>
      <c r="C30" s="16"/>
      <c r="D30" s="16"/>
      <c r="E30" s="15"/>
      <c r="F30" s="15"/>
      <c r="G30" s="15"/>
      <c r="H30" s="16"/>
      <c r="I30" s="16"/>
      <c r="J30" s="16"/>
    </row>
    <row r="31" spans="1:10" ht="15.75" thickBo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 spans="1:10" ht="42.75" x14ac:dyDescent="0.25">
      <c r="A32" s="35" t="s">
        <v>21</v>
      </c>
      <c r="B32" s="36" t="s">
        <v>52</v>
      </c>
      <c r="C32" s="36" t="s">
        <v>11</v>
      </c>
      <c r="D32" s="36" t="s">
        <v>44</v>
      </c>
      <c r="E32" s="36" t="s">
        <v>53</v>
      </c>
      <c r="F32" s="36" t="s">
        <v>54</v>
      </c>
      <c r="G32" s="36" t="s">
        <v>15</v>
      </c>
      <c r="H32" s="36" t="s">
        <v>332</v>
      </c>
      <c r="I32" s="36" t="s">
        <v>333</v>
      </c>
      <c r="J32" s="37" t="s">
        <v>45</v>
      </c>
    </row>
    <row r="33" spans="1:10" x14ac:dyDescent="0.25">
      <c r="A33" s="1"/>
      <c r="B33" s="2" t="s">
        <v>9</v>
      </c>
      <c r="C33" s="2" t="s">
        <v>19</v>
      </c>
      <c r="D33" s="2" t="s">
        <v>37</v>
      </c>
      <c r="E33" s="2" t="s">
        <v>21</v>
      </c>
      <c r="F33" s="2" t="s">
        <v>22</v>
      </c>
      <c r="G33" s="2" t="s">
        <v>23</v>
      </c>
      <c r="H33" s="2" t="s">
        <v>24</v>
      </c>
      <c r="I33" s="2" t="s">
        <v>25</v>
      </c>
      <c r="J33" s="3" t="s">
        <v>26</v>
      </c>
    </row>
    <row r="34" spans="1:10" s="7" customFormat="1" ht="14.25" x14ac:dyDescent="0.2">
      <c r="A34" s="38" t="s">
        <v>55</v>
      </c>
      <c r="B34" s="40" t="s">
        <v>56</v>
      </c>
      <c r="C34" s="65">
        <f>SUM(C35:C36)</f>
        <v>0</v>
      </c>
      <c r="D34" s="66">
        <f t="shared" ref="D34:D66" si="3">SUM(E34:F34)</f>
        <v>359.41</v>
      </c>
      <c r="E34" s="66">
        <f>SUM(E35:E36)</f>
        <v>17.350000000000001</v>
      </c>
      <c r="F34" s="65">
        <f>SUM(F35:F36)</f>
        <v>342.06</v>
      </c>
      <c r="G34" s="65">
        <f>IFERROR(((G35*F35)+(G36*F36))/(D34), "")</f>
        <v>15.71079268801647</v>
      </c>
      <c r="H34" s="97">
        <f>IFERROR(AVERAGE('Vĩnh Thuận Đông'!H34,'Xà Phiên'!H34,'Lương Tâm'!H34,'Lương Nghĩa'!H34,'Vĩnh Viễn A'!H34,'Thuận Hưng'!H34,'Thuận Hòa'!H34,'Vĩnh Viễn'!H34),0)</f>
        <v>33937.5</v>
      </c>
      <c r="I34" s="97">
        <f>IFERROR(AVERAGE('Vĩnh Thuận Đông'!I34,'Xà Phiên'!I34,'Lương Tâm'!I34,'Lương Nghĩa'!I34,'Vĩnh Viễn A'!I34,'Thuận Hưng'!I34,'Thuận Hòa'!I34,'Vĩnh Viễn'!I34),0)</f>
        <v>0</v>
      </c>
      <c r="J34" s="99"/>
    </row>
    <row r="35" spans="1:10" x14ac:dyDescent="0.25">
      <c r="A35" s="41" t="s">
        <v>57</v>
      </c>
      <c r="B35" s="42" t="s">
        <v>58</v>
      </c>
      <c r="C35" s="60">
        <f>'Vĩnh Thuận Đông'!C35 + 'Xà Phiên'!C35 + 'Lương Tâm'!C35 + 'Lương Nghĩa'!C35 + 'Vĩnh Viễn A'!C35 + 'Thuận Hưng'!C35 + 'Thuận Hòa'!C35 + 'Vĩnh Viễn'!C35</f>
        <v>0</v>
      </c>
      <c r="D35" s="56">
        <f t="shared" si="3"/>
        <v>357.11</v>
      </c>
      <c r="E35" s="60">
        <f>'Vĩnh Thuận Đông'!E35 + 'Xà Phiên'!E35 + 'Lương Tâm'!E35 + 'Lương Nghĩa'!E35 + 'Vĩnh Viễn A'!E35 + 'Thuận Hưng'!E35 + 'Thuận Hòa'!E35 + 'Vĩnh Viễn'!E35</f>
        <v>17.350000000000001</v>
      </c>
      <c r="F35" s="60">
        <f>'Vĩnh Thuận Đông'!F35 + 'Xà Phiên'!F35 + 'Lương Tâm'!F35 + 'Lương Nghĩa'!F35 + 'Vĩnh Viễn A'!F35 + 'Thuận Hưng'!F35 + 'Thuận Hòa'!F35 + 'Vĩnh Viễn'!F35</f>
        <v>339.76</v>
      </c>
      <c r="G35" s="56">
        <f>IF(F35=0,0,(('Vĩnh Thuận Đông'!F35*'Vĩnh Thuận Đông'!G35)+('Xà Phiên'!F35*'Xà Phiên'!G35)+('Lương Tâm'!F35*'Lương Tâm'!G35)+('Lương Nghĩa'!F35*'Lương Nghĩa'!G35)+('Vĩnh Viễn A'!F35*'Vĩnh Viễn A'!G35)+('Thuận Hưng'!F35*'Thuận Hưng'!G35)+('Thuận Hòa'!F35*'Thuận Hòa'!G35)+('Vĩnh Viễn'!F35*'Vĩnh Viễn'!G35))/F35)</f>
        <v>16.531422180362611</v>
      </c>
      <c r="H35" s="89">
        <f>IFERROR(AVERAGE('Vĩnh Thuận Đông'!H35,'Xà Phiên'!H35,'Lương Tâm'!H35,'Lương Nghĩa'!H35,'Vĩnh Viễn A'!H35,'Thuận Hưng'!H35,'Thuận Hòa'!H35,'Vĩnh Viễn'!H35),0)</f>
        <v>34875</v>
      </c>
      <c r="I35" s="89">
        <f>IFERROR(AVERAGE('Vĩnh Thuận Đông'!I35,'Xà Phiên'!I35,'Lương Tâm'!I35,'Lương Nghĩa'!I35,'Vĩnh Viễn A'!I35,'Thuận Hưng'!I35,'Thuận Hòa'!I35,'Vĩnh Viễn'!I35),0)</f>
        <v>0</v>
      </c>
      <c r="J35" s="93"/>
    </row>
    <row r="36" spans="1:10" x14ac:dyDescent="0.25">
      <c r="A36" s="41" t="s">
        <v>59</v>
      </c>
      <c r="B36" s="42" t="s">
        <v>60</v>
      </c>
      <c r="C36" s="60">
        <f>'Vĩnh Thuận Đông'!C36 + 'Xà Phiên'!C36 + 'Lương Tâm'!C36 + 'Lương Nghĩa'!C36 + 'Vĩnh Viễn A'!C36 + 'Thuận Hưng'!C36 + 'Thuận Hòa'!C36 + 'Vĩnh Viễn'!C36</f>
        <v>0</v>
      </c>
      <c r="D36" s="56">
        <f t="shared" si="3"/>
        <v>2.2999999999999998</v>
      </c>
      <c r="E36" s="60">
        <f>'Vĩnh Thuận Đông'!E36 + 'Xà Phiên'!E36 + 'Lương Tâm'!E36 + 'Lương Nghĩa'!E36 + 'Vĩnh Viễn A'!E36 + 'Thuận Hưng'!E36 + 'Thuận Hòa'!E36 + 'Vĩnh Viễn'!E36</f>
        <v>0</v>
      </c>
      <c r="F36" s="60">
        <f>'Vĩnh Thuận Đông'!F36 + 'Xà Phiên'!F36 + 'Lương Tâm'!F36 + 'Lương Nghĩa'!F36 + 'Vĩnh Viễn A'!F36 + 'Thuận Hưng'!F36 + 'Thuận Hòa'!F36 + 'Vĩnh Viễn'!F36</f>
        <v>2.2999999999999998</v>
      </c>
      <c r="G36" s="56">
        <f>IF(F36=0,0,(('Vĩnh Thuận Đông'!F36*'Vĩnh Thuận Đông'!G36)+('Xà Phiên'!F36*'Xà Phiên'!G36)+('Lương Tâm'!F36*'Lương Tâm'!G36)+('Lương Nghĩa'!F36*'Lương Nghĩa'!G36)+('Vĩnh Viễn A'!F36*'Vĩnh Viễn A'!G36)+('Thuận Hưng'!F36*'Thuận Hưng'!G36)+('Thuận Hòa'!F36*'Thuận Hòa'!G36)+('Vĩnh Viễn'!F36*'Vĩnh Viễn'!G36))/F36)</f>
        <v>13</v>
      </c>
      <c r="H36" s="89">
        <f>IFERROR(AVERAGE('Vĩnh Thuận Đông'!H36,'Xà Phiên'!H36,'Lương Tâm'!H36,'Lương Nghĩa'!H36,'Vĩnh Viễn A'!H36,'Thuận Hưng'!H36,'Thuận Hòa'!H36,'Vĩnh Viễn'!H36),0)</f>
        <v>20000</v>
      </c>
      <c r="I36" s="89">
        <f>IFERROR(AVERAGE('Vĩnh Thuận Đông'!I36,'Xà Phiên'!I36,'Lương Tâm'!I36,'Lương Nghĩa'!I36,'Vĩnh Viễn A'!I36,'Thuận Hưng'!I36,'Thuận Hòa'!I36,'Vĩnh Viễn'!I36),0)</f>
        <v>0</v>
      </c>
      <c r="J36" s="93"/>
    </row>
    <row r="37" spans="1:10" s="7" customFormat="1" ht="14.25" x14ac:dyDescent="0.2">
      <c r="A37" s="38" t="s">
        <v>61</v>
      </c>
      <c r="B37" s="40" t="s">
        <v>62</v>
      </c>
      <c r="C37" s="65">
        <f>SUM(C38:C39)</f>
        <v>0</v>
      </c>
      <c r="D37" s="66">
        <f t="shared" si="3"/>
        <v>153.44</v>
      </c>
      <c r="E37" s="68">
        <f>SUM(E38:E39)</f>
        <v>0</v>
      </c>
      <c r="F37" s="68">
        <f>SUM(F38:F39)</f>
        <v>153.44</v>
      </c>
      <c r="G37" s="65">
        <f>IFERROR( ((G38*F38)+(G39*F39))/(D37), "")</f>
        <v>16.843739409541186</v>
      </c>
      <c r="H37" s="97">
        <f>IFERROR(AVERAGE('Vĩnh Thuận Đông'!H37,'Xà Phiên'!H37,'Lương Tâm'!H37,'Lương Nghĩa'!H37,'Vĩnh Viễn A'!H37,'Thuận Hưng'!H37,'Thuận Hòa'!H37,'Vĩnh Viễn'!H37),0)</f>
        <v>23150</v>
      </c>
      <c r="I37" s="97">
        <f>IFERROR(AVERAGE('Vĩnh Thuận Đông'!I37,'Xà Phiên'!I37,'Lương Tâm'!I37,'Lương Nghĩa'!I37,'Vĩnh Viễn A'!I37,'Thuận Hưng'!I37,'Thuận Hòa'!I37,'Vĩnh Viễn'!I37),0)</f>
        <v>0</v>
      </c>
      <c r="J37" s="100"/>
    </row>
    <row r="38" spans="1:10" x14ac:dyDescent="0.25">
      <c r="A38" s="41" t="s">
        <v>63</v>
      </c>
      <c r="B38" s="42" t="s">
        <v>64</v>
      </c>
      <c r="C38" s="60">
        <f>'Vĩnh Thuận Đông'!C38 + 'Xà Phiên'!C38 + 'Lương Tâm'!C38 + 'Lương Nghĩa'!C38 + 'Vĩnh Viễn A'!C38 + 'Thuận Hưng'!C38 + 'Thuận Hòa'!C38 + 'Vĩnh Viễn'!C38</f>
        <v>0</v>
      </c>
      <c r="D38" s="56">
        <f t="shared" si="3"/>
        <v>153.44</v>
      </c>
      <c r="E38" s="60">
        <f>'Vĩnh Thuận Đông'!E38 + 'Xà Phiên'!E38 + 'Lương Tâm'!E38 + 'Lương Nghĩa'!E38 + 'Vĩnh Viễn A'!E38 + 'Thuận Hưng'!E38 + 'Thuận Hòa'!E38 + 'Vĩnh Viễn'!E38</f>
        <v>0</v>
      </c>
      <c r="F38" s="60">
        <f>'Vĩnh Thuận Đông'!F38 + 'Xà Phiên'!F38 + 'Lương Tâm'!F38 + 'Lương Nghĩa'!F38 + 'Vĩnh Viễn A'!F38 + 'Thuận Hưng'!F38 + 'Thuận Hòa'!F38 + 'Vĩnh Viễn'!F38</f>
        <v>153.44</v>
      </c>
      <c r="G38" s="56">
        <f>IF(F38=0,0,(('Vĩnh Thuận Đông'!F38*'Vĩnh Thuận Đông'!G38)+('Xà Phiên'!F38*'Xà Phiên'!G38)+('Lương Tâm'!F38*'Lương Tâm'!G38)+('Lương Nghĩa'!F38*'Lương Nghĩa'!G38)+('Vĩnh Viễn A'!F38*'Vĩnh Viễn A'!G38)+('Thuận Hưng'!F38*'Thuận Hưng'!G38)+('Thuận Hòa'!F38*'Thuận Hòa'!G38)+('Vĩnh Viễn'!F38*'Vĩnh Viễn'!G38))/F38)</f>
        <v>16.843739409541186</v>
      </c>
      <c r="H38" s="89">
        <f>IFERROR(AVERAGE('Vĩnh Thuận Đông'!H38,'Xà Phiên'!H38,'Lương Tâm'!H38,'Lương Nghĩa'!H38,'Vĩnh Viễn A'!H38,'Thuận Hưng'!H38,'Thuận Hòa'!H38,'Vĩnh Viễn'!H38),0)</f>
        <v>23150</v>
      </c>
      <c r="I38" s="89">
        <f>IFERROR(AVERAGE('Vĩnh Thuận Đông'!I38,'Xà Phiên'!I38,'Lương Tâm'!I38,'Lương Nghĩa'!I38,'Vĩnh Viễn A'!I38,'Thuận Hưng'!I38,'Thuận Hòa'!I38,'Vĩnh Viễn'!I38),0)</f>
        <v>0</v>
      </c>
      <c r="J38" s="93"/>
    </row>
    <row r="39" spans="1:10" x14ac:dyDescent="0.25">
      <c r="A39" s="41" t="s">
        <v>65</v>
      </c>
      <c r="B39" s="42" t="s">
        <v>66</v>
      </c>
      <c r="C39" s="60">
        <f>'Vĩnh Thuận Đông'!C39 + 'Xà Phiên'!C39 + 'Lương Tâm'!C39 + 'Lương Nghĩa'!C39 + 'Vĩnh Viễn A'!C39 + 'Thuận Hưng'!C39 + 'Thuận Hòa'!C39 + 'Vĩnh Viễn'!C39</f>
        <v>0</v>
      </c>
      <c r="D39" s="56">
        <f t="shared" si="3"/>
        <v>0</v>
      </c>
      <c r="E39" s="60">
        <f>'Vĩnh Thuận Đông'!E39 + 'Xà Phiên'!E39 + 'Lương Tâm'!E39 + 'Lương Nghĩa'!E39 + 'Vĩnh Viễn A'!E39 + 'Thuận Hưng'!E39 + 'Thuận Hòa'!E39 + 'Vĩnh Viễn'!E39</f>
        <v>0</v>
      </c>
      <c r="F39" s="60">
        <f>'Vĩnh Thuận Đông'!F39 + 'Xà Phiên'!F39 + 'Lương Tâm'!F39 + 'Lương Nghĩa'!F39 + 'Vĩnh Viễn A'!F39 + 'Thuận Hưng'!F39 + 'Thuận Hòa'!F39 + 'Vĩnh Viễn'!F39</f>
        <v>0</v>
      </c>
      <c r="G39" s="56">
        <f>IF(F39=0,0,(('Vĩnh Thuận Đông'!F39*'Vĩnh Thuận Đông'!G39)+('Xà Phiên'!F39*'Xà Phiên'!G39)+('Lương Tâm'!F39*'Lương Tâm'!G39)+('Lương Nghĩa'!F39*'Lương Nghĩa'!G39)+('Vĩnh Viễn A'!F39*'Vĩnh Viễn A'!G39)+('Thuận Hưng'!F39*'Thuận Hưng'!G39)+('Thuận Hòa'!F39*'Thuận Hòa'!G39)+('Vĩnh Viễn'!F39*'Vĩnh Viễn'!G39))/F39)</f>
        <v>0</v>
      </c>
      <c r="H39" s="89">
        <f>IFERROR(AVERAGE('Vĩnh Thuận Đông'!H39,'Xà Phiên'!H39,'Lương Tâm'!H39,'Lương Nghĩa'!H39,'Vĩnh Viễn A'!H39,'Thuận Hưng'!H39,'Thuận Hòa'!H39,'Vĩnh Viễn'!H39),0)</f>
        <v>0</v>
      </c>
      <c r="I39" s="89">
        <f>IFERROR(AVERAGE('Vĩnh Thuận Đông'!I39,'Xà Phiên'!I39,'Lương Tâm'!I39,'Lương Nghĩa'!I39,'Vĩnh Viễn A'!I39,'Thuận Hưng'!I39,'Thuận Hòa'!I39,'Vĩnh Viễn'!I39),0)</f>
        <v>0</v>
      </c>
      <c r="J39" s="93"/>
    </row>
    <row r="40" spans="1:10" s="7" customFormat="1" ht="14.25" x14ac:dyDescent="0.2">
      <c r="A40" s="38" t="s">
        <v>67</v>
      </c>
      <c r="B40" s="40" t="s">
        <v>68</v>
      </c>
      <c r="C40" s="65">
        <f>SUM(C41:C43)</f>
        <v>0</v>
      </c>
      <c r="D40" s="66">
        <f t="shared" si="3"/>
        <v>232.7</v>
      </c>
      <c r="E40" s="68">
        <f>SUM(E41:E44)</f>
        <v>0.2</v>
      </c>
      <c r="F40" s="68">
        <f>SUM(F41:F44)</f>
        <v>232.5</v>
      </c>
      <c r="G40" s="65">
        <f>IFERROR(((G41*F41) + (G42*F42) + (G43*F43) + (G44*F44))/(D40), "")</f>
        <v>14.960987322733134</v>
      </c>
      <c r="H40" s="97">
        <f>IFERROR(AVERAGE('Vĩnh Thuận Đông'!H40,'Xà Phiên'!H40,'Lương Tâm'!H40,'Lương Nghĩa'!H40,'Vĩnh Viễn A'!H40,'Thuận Hưng'!H40,'Thuận Hòa'!H40,'Vĩnh Viễn'!H40),0)</f>
        <v>16956.25</v>
      </c>
      <c r="I40" s="97">
        <f>IFERROR(AVERAGE('Vĩnh Thuận Đông'!I40,'Xà Phiên'!I40,'Lương Tâm'!I40,'Lương Nghĩa'!I40,'Vĩnh Viễn A'!I40,'Thuận Hưng'!I40,'Thuận Hòa'!I40,'Vĩnh Viễn'!I40),0)</f>
        <v>0</v>
      </c>
      <c r="J40" s="100"/>
    </row>
    <row r="41" spans="1:10" x14ac:dyDescent="0.25">
      <c r="A41" s="41" t="s">
        <v>69</v>
      </c>
      <c r="B41" s="42" t="s">
        <v>70</v>
      </c>
      <c r="C41" s="60">
        <f>'Vĩnh Thuận Đông'!C41 + 'Xà Phiên'!C41 + 'Lương Tâm'!C41 + 'Lương Nghĩa'!C41 + 'Vĩnh Viễn A'!C41 + 'Thuận Hưng'!C41 + 'Thuận Hòa'!C41 + 'Vĩnh Viễn'!C41</f>
        <v>0</v>
      </c>
      <c r="D41" s="56">
        <f t="shared" si="3"/>
        <v>105.52</v>
      </c>
      <c r="E41" s="60">
        <f>'Vĩnh Thuận Đông'!E41 + 'Xà Phiên'!E41 + 'Lương Tâm'!E41 + 'Lương Nghĩa'!E41 + 'Vĩnh Viễn A'!E41 + 'Thuận Hưng'!E41 + 'Thuận Hòa'!E41 + 'Vĩnh Viễn'!E41</f>
        <v>0</v>
      </c>
      <c r="F41" s="60">
        <f>'Vĩnh Thuận Đông'!F41 + 'Xà Phiên'!F41 + 'Lương Tâm'!F41 + 'Lương Nghĩa'!F41 + 'Vĩnh Viễn A'!F41 + 'Thuận Hưng'!F41 + 'Thuận Hòa'!F41 + 'Vĩnh Viễn'!F41</f>
        <v>105.52</v>
      </c>
      <c r="G41" s="56">
        <f>IF(F41=0,0,(('Vĩnh Thuận Đông'!F41*'Vĩnh Thuận Đông'!G41)+('Xà Phiên'!F41*'Xà Phiên'!G41)+('Lương Tâm'!F41*'Lương Tâm'!G41)+('Lương Nghĩa'!F41*'Lương Nghĩa'!G41)+('Vĩnh Viễn A'!F41*'Vĩnh Viễn A'!G41)+('Thuận Hưng'!F41*'Thuận Hưng'!G41)+('Thuận Hòa'!F41*'Thuận Hòa'!G41)+('Vĩnh Viễn'!F41*'Vĩnh Viễn'!G41))/F41)</f>
        <v>16.016935178165276</v>
      </c>
      <c r="H41" s="89">
        <f>IFERROR(AVERAGE('Vĩnh Thuận Đông'!H41,'Xà Phiên'!H41,'Lương Tâm'!H41,'Lương Nghĩa'!H41,'Vĩnh Viễn A'!H41,'Thuận Hưng'!H41,'Thuận Hòa'!H41,'Vĩnh Viễn'!H41),0)</f>
        <v>14325</v>
      </c>
      <c r="I41" s="89">
        <f>IFERROR(AVERAGE('Vĩnh Thuận Đông'!I41,'Xà Phiên'!I41,'Lương Tâm'!I41,'Lương Nghĩa'!I41,'Vĩnh Viễn A'!I41,'Thuận Hưng'!I41,'Thuận Hòa'!I41,'Vĩnh Viễn'!I41),0)</f>
        <v>0</v>
      </c>
      <c r="J41" s="93"/>
    </row>
    <row r="42" spans="1:10" x14ac:dyDescent="0.25">
      <c r="A42" s="41" t="s">
        <v>71</v>
      </c>
      <c r="B42" s="42" t="s">
        <v>72</v>
      </c>
      <c r="C42" s="60">
        <f>'Vĩnh Thuận Đông'!C42 + 'Xà Phiên'!C42 + 'Lương Tâm'!C42 + 'Lương Nghĩa'!C42 + 'Vĩnh Viễn A'!C42 + 'Thuận Hưng'!C42 + 'Thuận Hòa'!C42 + 'Vĩnh Viễn'!C42</f>
        <v>0</v>
      </c>
      <c r="D42" s="56">
        <f>SUM(E42:F42)</f>
        <v>124.55</v>
      </c>
      <c r="E42" s="60">
        <f>'Vĩnh Thuận Đông'!E42 + 'Xà Phiên'!E42 + 'Lương Tâm'!E42 + 'Lương Nghĩa'!E42 + 'Vĩnh Viễn A'!E42 + 'Thuận Hưng'!E42 + 'Thuận Hòa'!E42 + 'Vĩnh Viễn'!E42</f>
        <v>0.2</v>
      </c>
      <c r="F42" s="60">
        <f>'Vĩnh Thuận Đông'!F42 + 'Xà Phiên'!F42 + 'Lương Tâm'!F42 + 'Lương Nghĩa'!F42 + 'Vĩnh Viễn A'!F42 + 'Thuận Hưng'!F42 + 'Thuận Hòa'!F42 + 'Vĩnh Viễn'!F42</f>
        <v>124.35</v>
      </c>
      <c r="G42" s="56">
        <f>IF(F42=0,0,(('Vĩnh Thuận Đông'!F42*'Vĩnh Thuận Đông'!G42)+('Xà Phiên'!F42*'Xà Phiên'!G42)+('Lương Tâm'!F42*'Lương Tâm'!G42)+('Lương Nghĩa'!F42*'Lương Nghĩa'!G42)+('Vĩnh Viễn A'!F42*'Vĩnh Viễn A'!G42)+('Thuận Hưng'!F42*'Thuận Hưng'!G42)+('Thuận Hòa'!F42*'Thuận Hòa'!G42)+('Vĩnh Viễn'!F42*'Vĩnh Viễn'!G42))/F42)</f>
        <v>14.067026537997588</v>
      </c>
      <c r="H42" s="89">
        <f>IFERROR(AVERAGE('Vĩnh Thuận Đông'!H42,'Xà Phiên'!H42,'Lương Tâm'!H42,'Lương Nghĩa'!H42,'Vĩnh Viễn A'!H42,'Thuận Hưng'!H42,'Thuận Hòa'!H42,'Vĩnh Viễn'!H42),0)</f>
        <v>18000</v>
      </c>
      <c r="I42" s="89">
        <f>IFERROR(AVERAGE('Vĩnh Thuận Đông'!I42,'Xà Phiên'!I42,'Lương Tâm'!I42,'Lương Nghĩa'!I42,'Vĩnh Viễn A'!I42,'Thuận Hưng'!I42,'Thuận Hòa'!I42,'Vĩnh Viễn'!I42),0)</f>
        <v>0</v>
      </c>
      <c r="J42" s="93"/>
    </row>
    <row r="43" spans="1:10" x14ac:dyDescent="0.25">
      <c r="A43" s="41" t="s">
        <v>73</v>
      </c>
      <c r="B43" s="42" t="s">
        <v>74</v>
      </c>
      <c r="C43" s="60">
        <f>'Vĩnh Thuận Đông'!C43 + 'Xà Phiên'!C43 + 'Lương Tâm'!C43 + 'Lương Nghĩa'!C43 + 'Vĩnh Viễn A'!C43 + 'Thuận Hưng'!C43 + 'Thuận Hòa'!C43 + 'Vĩnh Viễn'!C43</f>
        <v>0</v>
      </c>
      <c r="D43" s="56">
        <f t="shared" si="3"/>
        <v>2.63</v>
      </c>
      <c r="E43" s="60">
        <f>'Vĩnh Thuận Đông'!E43 + 'Xà Phiên'!E43 + 'Lương Tâm'!E43 + 'Lương Nghĩa'!E43 + 'Vĩnh Viễn A'!E43 + 'Thuận Hưng'!E43 + 'Thuận Hòa'!E43 + 'Vĩnh Viễn'!E43</f>
        <v>0</v>
      </c>
      <c r="F43" s="60">
        <f>'Vĩnh Thuận Đông'!F43 + 'Xà Phiên'!F43 + 'Lương Tâm'!F43 + 'Lương Nghĩa'!F43 + 'Vĩnh Viễn A'!F43 + 'Thuận Hưng'!F43 + 'Thuận Hòa'!F43 + 'Vĩnh Viễn'!F43</f>
        <v>2.63</v>
      </c>
      <c r="G43" s="56">
        <f>IF(F43=0,0,(('Vĩnh Thuận Đông'!F43*'Vĩnh Thuận Đông'!G43)+('Xà Phiên'!F43*'Xà Phiên'!G43)+('Lương Tâm'!F43*'Lương Tâm'!G43)+('Lương Nghĩa'!F43*'Lương Nghĩa'!G43)+('Vĩnh Viễn A'!F43*'Vĩnh Viễn A'!G43)+('Thuận Hưng'!F43*'Thuận Hưng'!G43)+('Thuận Hòa'!F43*'Thuận Hòa'!G43)+('Vĩnh Viễn'!F43*'Vĩnh Viễn'!G43))/F43)</f>
        <v>16</v>
      </c>
      <c r="H43" s="89">
        <f>IFERROR(AVERAGE('Vĩnh Thuận Đông'!H43,'Xà Phiên'!H43,'Lương Tâm'!H43,'Lương Nghĩa'!H43,'Vĩnh Viễn A'!H43,'Thuận Hưng'!H43,'Thuận Hòa'!H43,'Vĩnh Viễn'!H43),0)</f>
        <v>10000</v>
      </c>
      <c r="I43" s="89">
        <f>IFERROR(AVERAGE('Vĩnh Thuận Đông'!I43,'Xà Phiên'!I43,'Lương Tâm'!I43,'Lương Nghĩa'!I43,'Vĩnh Viễn A'!I43,'Thuận Hưng'!I43,'Thuận Hòa'!I43,'Vĩnh Viễn'!I43),0)</f>
        <v>0</v>
      </c>
      <c r="J43" s="93"/>
    </row>
    <row r="44" spans="1:10" x14ac:dyDescent="0.25">
      <c r="A44" s="41" t="s">
        <v>275</v>
      </c>
      <c r="B44" s="42" t="s">
        <v>276</v>
      </c>
      <c r="C44" s="60">
        <f>'Vĩnh Thuận Đông'!C44 + 'Xà Phiên'!C44 + 'Lương Tâm'!C44 + 'Lương Nghĩa'!C44 + 'Vĩnh Viễn A'!C44 + 'Thuận Hưng'!C44 + 'Thuận Hòa'!C44 + 'Vĩnh Viễn'!C44</f>
        <v>0</v>
      </c>
      <c r="D44" s="56">
        <f>SUM(E44:F44)</f>
        <v>0</v>
      </c>
      <c r="E44" s="60">
        <f>'Vĩnh Thuận Đông'!E44 + 'Xà Phiên'!E44 + 'Lương Tâm'!E44 + 'Lương Nghĩa'!E44 + 'Vĩnh Viễn A'!E44 + 'Thuận Hưng'!E44 + 'Thuận Hòa'!E44 + 'Vĩnh Viễn'!E44</f>
        <v>0</v>
      </c>
      <c r="F44" s="60">
        <f>'Vĩnh Thuận Đông'!F44 + 'Xà Phiên'!F44 + 'Lương Tâm'!F44 + 'Lương Nghĩa'!F44 + 'Vĩnh Viễn A'!F44 + 'Thuận Hưng'!F44 + 'Thuận Hòa'!F44 + 'Vĩnh Viễn'!F44</f>
        <v>0</v>
      </c>
      <c r="G44" s="56">
        <f>IF(F44=0,0,(('Vĩnh Thuận Đông'!F44*'Vĩnh Thuận Đông'!G44)+('Xà Phiên'!F44*'Xà Phiên'!G44)+('Lương Tâm'!F44*'Lương Tâm'!G44)+('Lương Nghĩa'!F44*'Lương Nghĩa'!G44)+('Vĩnh Viễn A'!F44*'Vĩnh Viễn A'!G44)+('Thuận Hưng'!F44*'Thuận Hưng'!G44)+('Thuận Hòa'!F44*'Thuận Hòa'!G44)+('Vĩnh Viễn'!F44*'Vĩnh Viễn'!G44))/F44)</f>
        <v>0</v>
      </c>
      <c r="H44" s="89">
        <f>IFERROR(AVERAGE('Vĩnh Thuận Đông'!H44,'Xà Phiên'!H44,'Lương Tâm'!H44,'Lương Nghĩa'!H44,'Vĩnh Viễn A'!H44,'Thuận Hưng'!H44,'Thuận Hòa'!H44,'Vĩnh Viễn'!H44),0)</f>
        <v>0</v>
      </c>
      <c r="I44" s="89">
        <f>IFERROR(AVERAGE('Vĩnh Thuận Đông'!I44,'Xà Phiên'!I44,'Lương Tâm'!I44,'Lương Nghĩa'!I44,'Vĩnh Viễn A'!I44,'Thuận Hưng'!I44,'Thuận Hòa'!I44,'Vĩnh Viễn'!I44),0)</f>
        <v>0</v>
      </c>
      <c r="J44" s="93"/>
    </row>
    <row r="45" spans="1:10" s="7" customFormat="1" ht="14.25" x14ac:dyDescent="0.2">
      <c r="A45" s="38" t="s">
        <v>75</v>
      </c>
      <c r="B45" s="40" t="s">
        <v>76</v>
      </c>
      <c r="C45" s="65">
        <f>SUM(C46:C48)</f>
        <v>0</v>
      </c>
      <c r="D45" s="66">
        <f t="shared" si="3"/>
        <v>120.14000000000003</v>
      </c>
      <c r="E45" s="68">
        <f>SUM(E46:E48)</f>
        <v>4.7299999999999995</v>
      </c>
      <c r="F45" s="68">
        <f>SUM(F46:F48)</f>
        <v>115.41000000000003</v>
      </c>
      <c r="G45" s="65">
        <f>IFERROR(((G46*F46) + (G47*F47) + (G48*F48) )/(D45), "")</f>
        <v>15.115697162833834</v>
      </c>
      <c r="H45" s="97">
        <f>IFERROR(AVERAGE('Vĩnh Thuận Đông'!H45,'Xà Phiên'!H45,'Lương Tâm'!H45,'Lương Nghĩa'!H45,'Vĩnh Viễn A'!H45,'Thuận Hưng'!H45,'Thuận Hòa'!H45,'Vĩnh Viễn'!H45),0)</f>
        <v>11547.61904761905</v>
      </c>
      <c r="I45" s="97">
        <f>IFERROR(AVERAGE('Vĩnh Thuận Đông'!I45,'Xà Phiên'!I45,'Lương Tâm'!I45,'Lương Nghĩa'!I45,'Vĩnh Viễn A'!I45,'Thuận Hưng'!I45,'Thuận Hòa'!I45,'Vĩnh Viễn'!I45),0)</f>
        <v>0</v>
      </c>
      <c r="J45" s="100"/>
    </row>
    <row r="46" spans="1:10" x14ac:dyDescent="0.25">
      <c r="A46" s="41" t="s">
        <v>77</v>
      </c>
      <c r="B46" s="42" t="s">
        <v>78</v>
      </c>
      <c r="C46" s="60">
        <f>'Vĩnh Thuận Đông'!C46 + 'Xà Phiên'!C46 + 'Lương Tâm'!C46 + 'Lương Nghĩa'!C46 + 'Vĩnh Viễn A'!C46 + 'Thuận Hưng'!C46 + 'Thuận Hòa'!C46 + 'Vĩnh Viễn'!C46</f>
        <v>0</v>
      </c>
      <c r="D46" s="56">
        <f t="shared" si="3"/>
        <v>85.52000000000001</v>
      </c>
      <c r="E46" s="60">
        <f>'Vĩnh Thuận Đông'!E46 + 'Xà Phiên'!E46 + 'Lương Tâm'!E46 + 'Lương Nghĩa'!E46 + 'Vĩnh Viễn A'!E46 + 'Thuận Hưng'!E46 + 'Thuận Hòa'!E46 + 'Vĩnh Viễn'!E46</f>
        <v>4.5999999999999996</v>
      </c>
      <c r="F46" s="60">
        <f>'Vĩnh Thuận Đông'!F46 + 'Xà Phiên'!F46 + 'Lương Tâm'!F46 + 'Lương Nghĩa'!F46 + 'Vĩnh Viễn A'!F46 + 'Thuận Hưng'!F46 + 'Thuận Hòa'!F46 + 'Vĩnh Viễn'!F46</f>
        <v>80.920000000000016</v>
      </c>
      <c r="G46" s="56">
        <f>IF(F46=0,0,(('Vĩnh Thuận Đông'!F46*'Vĩnh Thuận Đông'!G46)+('Xà Phiên'!F46*'Xà Phiên'!G46)+('Lương Tâm'!F46*'Lương Tâm'!G46)+('Lương Nghĩa'!F46*'Lương Nghĩa'!G46)+('Vĩnh Viễn A'!F46*'Vĩnh Viễn A'!G46)+('Thuận Hưng'!F46*'Thuận Hưng'!G46)+('Thuận Hòa'!F46*'Thuận Hòa'!G46)+('Vĩnh Viễn'!F46*'Vĩnh Viễn'!G46))/F46)</f>
        <v>16.131238966174703</v>
      </c>
      <c r="H46" s="89">
        <f>IFERROR(AVERAGE('Vĩnh Thuận Đông'!H46,'Xà Phiên'!H46,'Lương Tâm'!H46,'Lương Nghĩa'!H46,'Vĩnh Viễn A'!H46,'Thuận Hưng'!H46,'Thuận Hòa'!H46,'Vĩnh Viễn'!H46),0)</f>
        <v>11333.333333333334</v>
      </c>
      <c r="I46" s="89">
        <f>IFERROR(AVERAGE('Vĩnh Thuận Đông'!I46,'Xà Phiên'!I46,'Lương Tâm'!I46,'Lương Nghĩa'!I46,'Vĩnh Viễn A'!I46,'Thuận Hưng'!I46,'Thuận Hòa'!I46,'Vĩnh Viễn'!I46),0)</f>
        <v>0</v>
      </c>
      <c r="J46" s="93"/>
    </row>
    <row r="47" spans="1:10" x14ac:dyDescent="0.25">
      <c r="A47" s="41" t="s">
        <v>79</v>
      </c>
      <c r="B47" s="42" t="s">
        <v>80</v>
      </c>
      <c r="C47" s="60">
        <f>'Vĩnh Thuận Đông'!C47 + 'Xà Phiên'!C47 + 'Lương Tâm'!C47 + 'Lương Nghĩa'!C47 + 'Vĩnh Viễn A'!C47 + 'Thuận Hưng'!C47 + 'Thuận Hòa'!C47 + 'Vĩnh Viễn'!C47</f>
        <v>0</v>
      </c>
      <c r="D47" s="56">
        <f t="shared" si="3"/>
        <v>24.16</v>
      </c>
      <c r="E47" s="60">
        <f>'Vĩnh Thuận Đông'!E47 + 'Xà Phiên'!E47 + 'Lương Tâm'!E47 + 'Lương Nghĩa'!E47 + 'Vĩnh Viễn A'!E47 + 'Thuận Hưng'!E47 + 'Thuận Hòa'!E47 + 'Vĩnh Viễn'!E47</f>
        <v>0.13</v>
      </c>
      <c r="F47" s="60">
        <f>'Vĩnh Thuận Đông'!F47 + 'Xà Phiên'!F47 + 'Lương Tâm'!F47 + 'Lương Nghĩa'!F47 + 'Vĩnh Viễn A'!F47 + 'Thuận Hưng'!F47 + 'Thuận Hòa'!F47 + 'Vĩnh Viễn'!F47</f>
        <v>24.03</v>
      </c>
      <c r="G47" s="56">
        <f>IF(F47=0,0,(('Vĩnh Thuận Đông'!F47*'Vĩnh Thuận Đông'!G47)+('Xà Phiên'!F47*'Xà Phiên'!G47)+('Lương Tâm'!F47*'Lương Tâm'!G47)+('Lương Nghĩa'!F47*'Lương Nghĩa'!G47)+('Vĩnh Viễn A'!F47*'Vĩnh Viễn A'!G47)+('Thuận Hưng'!F47*'Thuận Hưng'!G47)+('Thuận Hòa'!F47*'Thuận Hòa'!G47)+('Vĩnh Viễn'!F47*'Vĩnh Viễn'!G47))/F47)</f>
        <v>16.377028714107364</v>
      </c>
      <c r="H47" s="89">
        <f>IFERROR(AVERAGE('Vĩnh Thuận Đông'!H47,'Xà Phiên'!H47,'Lương Tâm'!H47,'Lương Nghĩa'!H47,'Vĩnh Viễn A'!H47,'Thuận Hưng'!H47,'Thuận Hòa'!H47,'Vĩnh Viễn'!H47),0)</f>
        <v>10000</v>
      </c>
      <c r="I47" s="89">
        <f>IFERROR(AVERAGE('Vĩnh Thuận Đông'!I47,'Xà Phiên'!I47,'Lương Tâm'!I47,'Lương Nghĩa'!I47,'Vĩnh Viễn A'!I47,'Thuận Hưng'!I47,'Thuận Hòa'!I47,'Vĩnh Viễn'!I47),0)</f>
        <v>0</v>
      </c>
      <c r="J47" s="93"/>
    </row>
    <row r="48" spans="1:10" x14ac:dyDescent="0.25">
      <c r="A48" s="41" t="s">
        <v>81</v>
      </c>
      <c r="B48" s="42" t="s">
        <v>82</v>
      </c>
      <c r="C48" s="60">
        <f>'Vĩnh Thuận Đông'!C48 + 'Xà Phiên'!C48 + 'Lương Tâm'!C48 + 'Lương Nghĩa'!C48 + 'Vĩnh Viễn A'!C48 + 'Thuận Hưng'!C48 + 'Thuận Hòa'!C48 + 'Vĩnh Viễn'!C48</f>
        <v>0</v>
      </c>
      <c r="D48" s="56">
        <f t="shared" si="3"/>
        <v>10.46</v>
      </c>
      <c r="E48" s="60">
        <f>'Vĩnh Thuận Đông'!E48 + 'Xà Phiên'!E48 + 'Lương Tâm'!E48 + 'Lương Nghĩa'!E48 + 'Vĩnh Viễn A'!E48 + 'Thuận Hưng'!E48 + 'Thuận Hòa'!E48 + 'Vĩnh Viễn'!E48</f>
        <v>0</v>
      </c>
      <c r="F48" s="60">
        <f>'Vĩnh Thuận Đông'!F48 + 'Xà Phiên'!F48 + 'Lương Tâm'!F48 + 'Lương Nghĩa'!F48 + 'Vĩnh Viễn A'!F48 + 'Thuận Hưng'!F48 + 'Thuận Hòa'!F48 + 'Vĩnh Viễn'!F48</f>
        <v>10.46</v>
      </c>
      <c r="G48" s="56">
        <f>IF(F48=0,0,(('Vĩnh Thuận Đông'!F48*'Vĩnh Thuận Đông'!G48)+('Xà Phiên'!F48*'Xà Phiên'!G48)+('Lương Tâm'!F48*'Lương Tâm'!G48)+('Lương Nghĩa'!F48*'Lương Nghĩa'!G48)+('Vĩnh Viễn A'!F48*'Vĩnh Viễn A'!G48)+('Thuận Hưng'!F48*'Thuận Hưng'!G48)+('Thuận Hòa'!F48*'Thuận Hòa'!G48)+('Vĩnh Viễn'!F48*'Vĩnh Viễn'!G48))/F48)</f>
        <v>11.196940726577438</v>
      </c>
      <c r="H48" s="89">
        <f>IFERROR(AVERAGE('Vĩnh Thuận Đông'!H48,'Xà Phiên'!H48,'Lương Tâm'!H48,'Lương Nghĩa'!H48,'Vĩnh Viễn A'!H48,'Thuận Hưng'!H48,'Thuận Hòa'!H48,'Vĩnh Viễn'!H48),0)</f>
        <v>13000</v>
      </c>
      <c r="I48" s="89">
        <f>IFERROR(AVERAGE('Vĩnh Thuận Đông'!I48,'Xà Phiên'!I48,'Lương Tâm'!I48,'Lương Nghĩa'!I48,'Vĩnh Viễn A'!I48,'Thuận Hưng'!I48,'Thuận Hòa'!I48,'Vĩnh Viễn'!I48),0)</f>
        <v>0</v>
      </c>
      <c r="J48" s="93"/>
    </row>
    <row r="49" spans="1:10" s="7" customFormat="1" ht="14.25" x14ac:dyDescent="0.2">
      <c r="A49" s="38" t="s">
        <v>83</v>
      </c>
      <c r="B49" s="40" t="s">
        <v>84</v>
      </c>
      <c r="C49" s="65">
        <f>SUM(C50:C53)</f>
        <v>0</v>
      </c>
      <c r="D49" s="66">
        <f t="shared" si="3"/>
        <v>69.289999999999992</v>
      </c>
      <c r="E49" s="68">
        <f>SUM(E50:E53)</f>
        <v>60.4</v>
      </c>
      <c r="F49" s="68">
        <f>SUM(F50:F53)</f>
        <v>8.89</v>
      </c>
      <c r="G49" s="65">
        <f>IFERROR(((G50*F50) + (G51*F51) + (G52*F52) + (F53+G53) )/(D49), "")</f>
        <v>2.4748159907634584</v>
      </c>
      <c r="H49" s="97">
        <f>IFERROR(AVERAGE('Vĩnh Thuận Đông'!H49,'Xà Phiên'!H49,'Lương Tâm'!H49,'Lương Nghĩa'!H49,'Vĩnh Viễn A'!H49,'Thuận Hưng'!H49,'Thuận Hòa'!H49,'Vĩnh Viễn'!H49),0)</f>
        <v>46250</v>
      </c>
      <c r="I49" s="97">
        <f>IFERROR(AVERAGE('Vĩnh Thuận Đông'!I49,'Xà Phiên'!I49,'Lương Tâm'!I49,'Lương Nghĩa'!I49,'Vĩnh Viễn A'!I49,'Thuận Hưng'!I49,'Thuận Hòa'!I49,'Vĩnh Viễn'!I49),0)</f>
        <v>0</v>
      </c>
      <c r="J49" s="100"/>
    </row>
    <row r="50" spans="1:10" x14ac:dyDescent="0.25">
      <c r="A50" s="41" t="s">
        <v>85</v>
      </c>
      <c r="B50" s="42" t="s">
        <v>86</v>
      </c>
      <c r="C50" s="60">
        <f>'Vĩnh Thuận Đông'!C50 + 'Xà Phiên'!C50 + 'Lương Tâm'!C50 + 'Lương Nghĩa'!C50 + 'Vĩnh Viễn A'!C50 + 'Thuận Hưng'!C50 + 'Thuận Hòa'!C50 + 'Vĩnh Viễn'!C50</f>
        <v>0</v>
      </c>
      <c r="D50" s="56">
        <f t="shared" si="3"/>
        <v>6.3900000000000006</v>
      </c>
      <c r="E50" s="60">
        <f>'Vĩnh Thuận Đông'!E50 + 'Xà Phiên'!E50 + 'Lương Tâm'!E50 + 'Lương Nghĩa'!E50 + 'Vĩnh Viễn A'!E50 + 'Thuận Hưng'!E50 + 'Thuận Hòa'!E50 + 'Vĩnh Viễn'!E50</f>
        <v>0</v>
      </c>
      <c r="F50" s="60">
        <f>'Vĩnh Thuận Đông'!F50 + 'Xà Phiên'!F50 + 'Lương Tâm'!F50 + 'Lương Nghĩa'!F50 + 'Vĩnh Viễn A'!F50 + 'Thuận Hưng'!F50 + 'Thuận Hòa'!F50 + 'Vĩnh Viễn'!F50</f>
        <v>6.3900000000000006</v>
      </c>
      <c r="G50" s="56">
        <f>IF(F50=0,0,(('Vĩnh Thuận Đông'!F50*'Vĩnh Thuận Đông'!G50)+('Xà Phiên'!F50*'Xà Phiên'!G50)+('Lương Tâm'!F50*'Lương Tâm'!G50)+('Lương Nghĩa'!F50*'Lương Nghĩa'!G50)+('Vĩnh Viễn A'!F50*'Vĩnh Viễn A'!G50)+('Thuận Hưng'!F50*'Thuận Hưng'!G50)+('Thuận Hòa'!F50*'Thuận Hòa'!G50)+('Vĩnh Viễn'!F50*'Vĩnh Viễn'!G50))/F50)</f>
        <v>19.793427230046948</v>
      </c>
      <c r="H50" s="89">
        <f>IFERROR(AVERAGE('Vĩnh Thuận Đông'!H50,'Xà Phiên'!H50,'Lương Tâm'!H50,'Lương Nghĩa'!H50,'Vĩnh Viễn A'!H50,'Thuận Hưng'!H50,'Thuận Hòa'!H50,'Vĩnh Viễn'!H50),0)</f>
        <v>47500</v>
      </c>
      <c r="I50" s="89">
        <f>IFERROR(AVERAGE('Vĩnh Thuận Đông'!I50,'Xà Phiên'!I50,'Lương Tâm'!I50,'Lương Nghĩa'!I50,'Vĩnh Viễn A'!I50,'Thuận Hưng'!I50,'Thuận Hòa'!I50,'Vĩnh Viễn'!I50),0)</f>
        <v>0</v>
      </c>
      <c r="J50" s="93"/>
    </row>
    <row r="51" spans="1:10" x14ac:dyDescent="0.25">
      <c r="A51" s="41" t="s">
        <v>87</v>
      </c>
      <c r="B51" s="42" t="s">
        <v>88</v>
      </c>
      <c r="C51" s="60">
        <f>'Vĩnh Thuận Đông'!C51 + 'Xà Phiên'!C51 + 'Lương Tâm'!C51 + 'Lương Nghĩa'!C51 + 'Vĩnh Viễn A'!C51 + 'Thuận Hưng'!C51 + 'Thuận Hòa'!C51 + 'Vĩnh Viễn'!C51</f>
        <v>0</v>
      </c>
      <c r="D51" s="56">
        <f t="shared" si="3"/>
        <v>2.5</v>
      </c>
      <c r="E51" s="60">
        <f>'Vĩnh Thuận Đông'!E51 + 'Xà Phiên'!E51 + 'Lương Tâm'!E51 + 'Lương Nghĩa'!E51 + 'Vĩnh Viễn A'!E51 + 'Thuận Hưng'!E51 + 'Thuận Hòa'!E51 + 'Vĩnh Viễn'!E51</f>
        <v>0</v>
      </c>
      <c r="F51" s="60">
        <f>'Vĩnh Thuận Đông'!F51 + 'Xà Phiên'!F51 + 'Lương Tâm'!F51 + 'Lương Nghĩa'!F51 + 'Vĩnh Viễn A'!F51 + 'Thuận Hưng'!F51 + 'Thuận Hòa'!F51 + 'Vĩnh Viễn'!F51</f>
        <v>2.5</v>
      </c>
      <c r="G51" s="56">
        <f>IF(F51=0,0,(('Vĩnh Thuận Đông'!F51*'Vĩnh Thuận Đông'!G51)+('Xà Phiên'!F51*'Xà Phiên'!G51)+('Lương Tâm'!F51*'Lương Tâm'!G51)+('Lương Nghĩa'!F51*'Lương Nghĩa'!G51)+('Vĩnh Viễn A'!F51*'Vĩnh Viễn A'!G51)+('Thuận Hưng'!F51*'Thuận Hưng'!G51)+('Thuận Hòa'!F51*'Thuận Hòa'!G51)+('Vĩnh Viễn'!F51*'Vĩnh Viễn'!G51))/F51)</f>
        <v>18</v>
      </c>
      <c r="H51" s="89">
        <f>IFERROR(AVERAGE('Vĩnh Thuận Đông'!H51,'Xà Phiên'!H51,'Lương Tâm'!H51,'Lương Nghĩa'!H51,'Vĩnh Viễn A'!H51,'Thuận Hưng'!H51,'Thuận Hòa'!H51,'Vĩnh Viễn'!H51),0)</f>
        <v>40000</v>
      </c>
      <c r="I51" s="89">
        <f>IFERROR(AVERAGE('Vĩnh Thuận Đông'!I51,'Xà Phiên'!I51,'Lương Tâm'!I51,'Lương Nghĩa'!I51,'Vĩnh Viễn A'!I51,'Thuận Hưng'!I51,'Thuận Hòa'!I51,'Vĩnh Viễn'!I51),0)</f>
        <v>0</v>
      </c>
      <c r="J51" s="93"/>
    </row>
    <row r="52" spans="1:10" x14ac:dyDescent="0.25">
      <c r="A52" s="41" t="s">
        <v>89</v>
      </c>
      <c r="B52" s="42" t="s">
        <v>90</v>
      </c>
      <c r="C52" s="60">
        <f>'Vĩnh Thuận Đông'!C52 + 'Xà Phiên'!C52 + 'Lương Tâm'!C52 + 'Lương Nghĩa'!C52 + 'Vĩnh Viễn A'!C52 + 'Thuận Hưng'!C52 + 'Thuận Hòa'!C52 + 'Vĩnh Viễn'!C52</f>
        <v>0</v>
      </c>
      <c r="D52" s="56">
        <f t="shared" si="3"/>
        <v>0.4</v>
      </c>
      <c r="E52" s="60">
        <f>'Vĩnh Thuận Đông'!E52 + 'Xà Phiên'!E52 + 'Lương Tâm'!E52 + 'Lương Nghĩa'!E52 + 'Vĩnh Viễn A'!E52 + 'Thuận Hưng'!E52 + 'Thuận Hòa'!E52 + 'Vĩnh Viễn'!E52</f>
        <v>0.4</v>
      </c>
      <c r="F52" s="60">
        <f>'Vĩnh Thuận Đông'!F52 + 'Xà Phiên'!F52 + 'Lương Tâm'!F52 + 'Lương Nghĩa'!F52 + 'Vĩnh Viễn A'!F52 + 'Thuận Hưng'!F52 + 'Thuận Hòa'!F52 + 'Vĩnh Viễn'!F52</f>
        <v>0</v>
      </c>
      <c r="G52" s="56">
        <f>IF(F52=0,0,(('Vĩnh Thuận Đông'!F52*'Vĩnh Thuận Đông'!G52)+('Xà Phiên'!F52*'Xà Phiên'!G52)+('Lương Tâm'!F52*'Lương Tâm'!G52)+('Lương Nghĩa'!F52*'Lương Nghĩa'!G52)+('Vĩnh Viễn A'!F52*'Vĩnh Viễn A'!G52)+('Thuận Hưng'!F52*'Thuận Hưng'!G52)+('Thuận Hòa'!F52*'Thuận Hòa'!G52)+('Vĩnh Viễn'!F52*'Vĩnh Viễn'!G52))/F52)</f>
        <v>0</v>
      </c>
      <c r="H52" s="89">
        <f>IFERROR(AVERAGE('Vĩnh Thuận Đông'!H52,'Xà Phiên'!H52,'Lương Tâm'!H52,'Lương Nghĩa'!H52,'Vĩnh Viễn A'!H52,'Thuận Hưng'!H52,'Thuận Hòa'!H52,'Vĩnh Viễn'!H52),0)</f>
        <v>0</v>
      </c>
      <c r="I52" s="89">
        <f>IFERROR(AVERAGE('Vĩnh Thuận Đông'!I52,'Xà Phiên'!I52,'Lương Tâm'!I52,'Lương Nghĩa'!I52,'Vĩnh Viễn A'!I52,'Thuận Hưng'!I52,'Thuận Hòa'!I52,'Vĩnh Viễn'!I52),0)</f>
        <v>0</v>
      </c>
      <c r="J52" s="93"/>
    </row>
    <row r="53" spans="1:10" x14ac:dyDescent="0.25">
      <c r="A53" s="41" t="s">
        <v>91</v>
      </c>
      <c r="B53" s="42" t="s">
        <v>92</v>
      </c>
      <c r="C53" s="60">
        <f>'Vĩnh Thuận Đông'!C53 + 'Xà Phiên'!C53 + 'Lương Tâm'!C53 + 'Lương Nghĩa'!C53 + 'Vĩnh Viễn A'!C53 + 'Thuận Hưng'!C53 + 'Thuận Hòa'!C53 + 'Vĩnh Viễn'!C53</f>
        <v>0</v>
      </c>
      <c r="D53" s="56">
        <f t="shared" si="3"/>
        <v>60</v>
      </c>
      <c r="E53" s="60">
        <f>'Vĩnh Thuận Đông'!E53 + 'Xà Phiên'!E53 + 'Lương Tâm'!E53 + 'Lương Nghĩa'!E53 + 'Vĩnh Viễn A'!E53 + 'Thuận Hưng'!E53 + 'Thuận Hòa'!E53 + 'Vĩnh Viễn'!E53</f>
        <v>60</v>
      </c>
      <c r="F53" s="60">
        <f>'Vĩnh Thuận Đông'!F53 + 'Xà Phiên'!F53 + 'Lương Tâm'!F53 + 'Lương Nghĩa'!F53 + 'Vĩnh Viễn A'!F53 + 'Thuận Hưng'!F53 + 'Thuận Hòa'!F53 + 'Vĩnh Viễn'!F53</f>
        <v>0</v>
      </c>
      <c r="G53" s="56">
        <f>IF(F53=0,0,(('Vĩnh Thuận Đông'!F53*'Vĩnh Thuận Đông'!G53)+('Xà Phiên'!F53*'Xà Phiên'!G53)+('Lương Tâm'!F53*'Lương Tâm'!G53)+('Lương Nghĩa'!F53*'Lương Nghĩa'!G53)+('Vĩnh Viễn A'!F53*'Vĩnh Viễn A'!G53)+('Thuận Hưng'!F53*'Thuận Hưng'!G53)+('Thuận Hòa'!F53*'Thuận Hòa'!G53)+('Vĩnh Viễn'!F53*'Vĩnh Viễn'!G53))/F53)</f>
        <v>0</v>
      </c>
      <c r="H53" s="89">
        <f>IFERROR(AVERAGE('Vĩnh Thuận Đông'!H53,'Xà Phiên'!H53,'Lương Tâm'!H53,'Lương Nghĩa'!H53,'Vĩnh Viễn A'!H53,'Thuận Hưng'!H53,'Thuận Hòa'!H53,'Vĩnh Viễn'!H53),0)</f>
        <v>0</v>
      </c>
      <c r="I53" s="89">
        <f>IFERROR(AVERAGE('Vĩnh Thuận Đông'!I53,'Xà Phiên'!I53,'Lương Tâm'!I53,'Lương Nghĩa'!I53,'Vĩnh Viễn A'!I53,'Thuận Hưng'!I53,'Thuận Hòa'!I53,'Vĩnh Viễn'!I53),0)</f>
        <v>0</v>
      </c>
      <c r="J53" s="93"/>
    </row>
    <row r="54" spans="1:10" s="7" customFormat="1" ht="14.25" x14ac:dyDescent="0.2">
      <c r="A54" s="38" t="s">
        <v>93</v>
      </c>
      <c r="B54" s="40" t="s">
        <v>94</v>
      </c>
      <c r="C54" s="65">
        <f>SUM(C55:C58)</f>
        <v>0</v>
      </c>
      <c r="D54" s="66">
        <f t="shared" si="3"/>
        <v>13.6</v>
      </c>
      <c r="E54" s="68">
        <f>SUM(E55:E58)</f>
        <v>0.30000000000000004</v>
      </c>
      <c r="F54" s="68">
        <f>SUM(F55:F58)</f>
        <v>13.299999999999999</v>
      </c>
      <c r="G54" s="65">
        <f>IFERROR(((G55*F55) + (G56*F56) + (G57*F57) + (F58+G58) )/(D54), "")</f>
        <v>13.581176470588236</v>
      </c>
      <c r="H54" s="97">
        <f>IFERROR(AVERAGE('Vĩnh Thuận Đông'!H54,'Xà Phiên'!H54,'Lương Tâm'!H54,'Lương Nghĩa'!H54,'Vĩnh Viễn A'!H54,'Thuận Hưng'!H54,'Thuận Hòa'!H54,'Vĩnh Viễn'!H54),0)</f>
        <v>13650</v>
      </c>
      <c r="I54" s="97">
        <f>IFERROR(AVERAGE('Vĩnh Thuận Đông'!I54,'Xà Phiên'!I54,'Lương Tâm'!I54,'Lương Nghĩa'!I54,'Vĩnh Viễn A'!I54,'Thuận Hưng'!I54,'Thuận Hòa'!I54,'Vĩnh Viễn'!I54),0)</f>
        <v>0</v>
      </c>
      <c r="J54" s="100"/>
    </row>
    <row r="55" spans="1:10" x14ac:dyDescent="0.25">
      <c r="A55" s="41" t="s">
        <v>95</v>
      </c>
      <c r="B55" s="42" t="s">
        <v>96</v>
      </c>
      <c r="C55" s="60">
        <f>'Vĩnh Thuận Đông'!C55 + 'Xà Phiên'!C55 + 'Lương Tâm'!C55 + 'Lương Nghĩa'!C55 + 'Vĩnh Viễn A'!C55 + 'Thuận Hưng'!C55 + 'Thuận Hòa'!C55 + 'Vĩnh Viễn'!C55</f>
        <v>0</v>
      </c>
      <c r="D55" s="56">
        <f t="shared" si="3"/>
        <v>5.6</v>
      </c>
      <c r="E55" s="60">
        <f>'Vĩnh Thuận Đông'!E55 + 'Xà Phiên'!E55 + 'Lương Tâm'!E55 + 'Lương Nghĩa'!E55 + 'Vĩnh Viễn A'!E55 + 'Thuận Hưng'!E55 + 'Thuận Hòa'!E55 + 'Vĩnh Viễn'!E55</f>
        <v>0</v>
      </c>
      <c r="F55" s="60">
        <f>'Vĩnh Thuận Đông'!F55 + 'Xà Phiên'!F55 + 'Lương Tâm'!F55 + 'Lương Nghĩa'!F55 + 'Vĩnh Viễn A'!F55 + 'Thuận Hưng'!F55 + 'Thuận Hòa'!F55 + 'Vĩnh Viễn'!F55</f>
        <v>5.6</v>
      </c>
      <c r="G55" s="56">
        <f>IF(F55=0,0,(('Vĩnh Thuận Đông'!F55*'Vĩnh Thuận Đông'!G55)+('Xà Phiên'!F55*'Xà Phiên'!G55)+('Lương Tâm'!F55*'Lương Tâm'!G55)+('Lương Nghĩa'!F55*'Lương Nghĩa'!G55)+('Vĩnh Viễn A'!F55*'Vĩnh Viễn A'!G55)+('Thuận Hưng'!F55*'Thuận Hưng'!G55)+('Thuận Hòa'!F55*'Thuận Hòa'!G55)+('Vĩnh Viễn'!F55*'Vĩnh Viễn'!G55))/F55)</f>
        <v>13.652500000000002</v>
      </c>
      <c r="H55" s="89">
        <f>IFERROR(AVERAGE('Vĩnh Thuận Đông'!H55,'Xà Phiên'!H55,'Lương Tâm'!H55,'Lương Nghĩa'!H55,'Vĩnh Viễn A'!H55,'Thuận Hưng'!H55,'Thuận Hòa'!H55,'Vĩnh Viễn'!H55),0)</f>
        <v>18600</v>
      </c>
      <c r="I55" s="89">
        <f>IFERROR(AVERAGE('Vĩnh Thuận Đông'!I55,'Xà Phiên'!I55,'Lương Tâm'!I55,'Lương Nghĩa'!I55,'Vĩnh Viễn A'!I55,'Thuận Hưng'!I55,'Thuận Hòa'!I55,'Vĩnh Viễn'!I55),0)</f>
        <v>0</v>
      </c>
      <c r="J55" s="93"/>
    </row>
    <row r="56" spans="1:10" x14ac:dyDescent="0.25">
      <c r="A56" s="41" t="s">
        <v>97</v>
      </c>
      <c r="B56" s="42" t="s">
        <v>98</v>
      </c>
      <c r="C56" s="60">
        <f>'Vĩnh Thuận Đông'!C56 + 'Xà Phiên'!C56 + 'Lương Tâm'!C56 + 'Lương Nghĩa'!C56 + 'Vĩnh Viễn A'!C56 + 'Thuận Hưng'!C56 + 'Thuận Hòa'!C56 + 'Vĩnh Viễn'!C56</f>
        <v>0</v>
      </c>
      <c r="D56" s="56">
        <f t="shared" si="3"/>
        <v>5.8999999999999995</v>
      </c>
      <c r="E56" s="60">
        <f>'Vĩnh Thuận Đông'!E56 + 'Xà Phiên'!E56 + 'Lương Tâm'!E56 + 'Lương Nghĩa'!E56 + 'Vĩnh Viễn A'!E56 + 'Thuận Hưng'!E56 + 'Thuận Hòa'!E56 + 'Vĩnh Viễn'!E56</f>
        <v>0.30000000000000004</v>
      </c>
      <c r="F56" s="60">
        <f>'Vĩnh Thuận Đông'!F56 + 'Xà Phiên'!F56 + 'Lương Tâm'!F56 + 'Lương Nghĩa'!F56 + 'Vĩnh Viễn A'!F56 + 'Thuận Hưng'!F56 + 'Thuận Hòa'!F56 + 'Vĩnh Viễn'!F56</f>
        <v>5.6</v>
      </c>
      <c r="G56" s="56">
        <f>IF(F56=0,0,(('Vĩnh Thuận Đông'!F56*'Vĩnh Thuận Đông'!G56)+('Xà Phiên'!F56*'Xà Phiên'!G56)+('Lương Tâm'!F56*'Lương Tâm'!G56)+('Lương Nghĩa'!F56*'Lương Nghĩa'!G56)+('Vĩnh Viễn A'!F56*'Vĩnh Viễn A'!G56)+('Thuận Hưng'!F56*'Thuận Hưng'!G56)+('Thuận Hòa'!F56*'Thuận Hòa'!G56)+('Vĩnh Viễn'!F56*'Vĩnh Viễn'!G56))/F56)</f>
        <v>12.955357142857142</v>
      </c>
      <c r="H56" s="89">
        <f>IFERROR(AVERAGE('Vĩnh Thuận Đông'!H56,'Xà Phiên'!H56,'Lương Tâm'!H56,'Lương Nghĩa'!H56,'Vĩnh Viễn A'!H56,'Thuận Hưng'!H56,'Thuận Hòa'!H56,'Vĩnh Viễn'!H56),0)</f>
        <v>7500</v>
      </c>
      <c r="I56" s="89">
        <f>IFERROR(AVERAGE('Vĩnh Thuận Đông'!I56,'Xà Phiên'!I56,'Lương Tâm'!I56,'Lương Nghĩa'!I56,'Vĩnh Viễn A'!I56,'Thuận Hưng'!I56,'Thuận Hòa'!I56,'Vĩnh Viễn'!I56),0)</f>
        <v>0</v>
      </c>
      <c r="J56" s="93"/>
    </row>
    <row r="57" spans="1:10" x14ac:dyDescent="0.25">
      <c r="A57" s="41" t="s">
        <v>99</v>
      </c>
      <c r="B57" s="42" t="s">
        <v>100</v>
      </c>
      <c r="C57" s="60">
        <f>'Vĩnh Thuận Đông'!C57 + 'Xà Phiên'!C57 + 'Lương Tâm'!C57 + 'Lương Nghĩa'!C57 + 'Vĩnh Viễn A'!C57 + 'Thuận Hưng'!C57 + 'Thuận Hòa'!C57 + 'Vĩnh Viễn'!C57</f>
        <v>0</v>
      </c>
      <c r="D57" s="56">
        <f t="shared" si="3"/>
        <v>2.1</v>
      </c>
      <c r="E57" s="60">
        <f>'Vĩnh Thuận Đông'!E57 + 'Xà Phiên'!E57 + 'Lương Tâm'!E57 + 'Lương Nghĩa'!E57 + 'Vĩnh Viễn A'!E57 + 'Thuận Hưng'!E57 + 'Thuận Hòa'!E57 + 'Vĩnh Viễn'!E57</f>
        <v>0</v>
      </c>
      <c r="F57" s="60">
        <f>'Vĩnh Thuận Đông'!F57 + 'Xà Phiên'!F57 + 'Lương Tâm'!F57 + 'Lương Nghĩa'!F57 + 'Vĩnh Viễn A'!F57 + 'Thuận Hưng'!F57 + 'Thuận Hòa'!F57 + 'Vĩnh Viễn'!F57</f>
        <v>2.1</v>
      </c>
      <c r="G57" s="56">
        <f>IF(F57=0,0,(('Vĩnh Thuận Đông'!F57*'Vĩnh Thuận Đông'!G57)+('Xà Phiên'!F57*'Xà Phiên'!G57)+('Lương Tâm'!F57*'Lương Tâm'!G57)+('Lương Nghĩa'!F57*'Lương Nghĩa'!G57)+('Vĩnh Viễn A'!F57*'Vĩnh Viễn A'!G57)+('Thuận Hưng'!F57*'Thuận Hưng'!G57)+('Thuận Hòa'!F57*'Thuận Hòa'!G57)+('Vĩnh Viễn'!F57*'Vĩnh Viễn'!G57))/F57)</f>
        <v>17</v>
      </c>
      <c r="H57" s="89">
        <f>IFERROR(AVERAGE('Vĩnh Thuận Đông'!H57,'Xà Phiên'!H57,'Lương Tâm'!H57,'Lương Nghĩa'!H57,'Vĩnh Viễn A'!H57,'Thuận Hưng'!H57,'Thuận Hòa'!H57,'Vĩnh Viễn'!H57),0)</f>
        <v>15000</v>
      </c>
      <c r="I57" s="89">
        <f>IFERROR(AVERAGE('Vĩnh Thuận Đông'!I57,'Xà Phiên'!I57,'Lương Tâm'!I57,'Lương Nghĩa'!I57,'Vĩnh Viễn A'!I57,'Thuận Hưng'!I57,'Thuận Hòa'!I57,'Vĩnh Viễn'!I57),0)</f>
        <v>0</v>
      </c>
      <c r="J57" s="93"/>
    </row>
    <row r="58" spans="1:10" x14ac:dyDescent="0.25">
      <c r="A58" s="41" t="s">
        <v>101</v>
      </c>
      <c r="B58" s="42" t="s">
        <v>102</v>
      </c>
      <c r="C58" s="60">
        <f>'Vĩnh Thuận Đông'!C58 + 'Xà Phiên'!C58 + 'Lương Tâm'!C58 + 'Lương Nghĩa'!C58 + 'Vĩnh Viễn A'!C58 + 'Thuận Hưng'!C58 + 'Thuận Hòa'!C58 + 'Vĩnh Viễn'!C58</f>
        <v>0</v>
      </c>
      <c r="D58" s="56">
        <f t="shared" si="3"/>
        <v>0</v>
      </c>
      <c r="E58" s="60">
        <f>'Vĩnh Thuận Đông'!E58 + 'Xà Phiên'!E58 + 'Lương Tâm'!E58 + 'Lương Nghĩa'!E58 + 'Vĩnh Viễn A'!E58 + 'Thuận Hưng'!E58 + 'Thuận Hòa'!E58 + 'Vĩnh Viễn'!E58</f>
        <v>0</v>
      </c>
      <c r="F58" s="60">
        <f>'Vĩnh Thuận Đông'!F58 + 'Xà Phiên'!F58 + 'Lương Tâm'!F58 + 'Lương Nghĩa'!F58 + 'Vĩnh Viễn A'!F58 + 'Thuận Hưng'!F58 + 'Thuận Hòa'!F58 + 'Vĩnh Viễn'!F58</f>
        <v>0</v>
      </c>
      <c r="G58" s="56">
        <f>IF(F58=0,0,(('Vĩnh Thuận Đông'!F58*'Vĩnh Thuận Đông'!G58)+('Xà Phiên'!F58*'Xà Phiên'!G58)+('Lương Tâm'!F58*'Lương Tâm'!G58)+('Lương Nghĩa'!F58*'Lương Nghĩa'!G58)+('Vĩnh Viễn A'!F58*'Vĩnh Viễn A'!G58)+('Thuận Hưng'!F58*'Thuận Hưng'!G58)+('Thuận Hòa'!F58*'Thuận Hòa'!G58)+('Vĩnh Viễn'!F58*'Vĩnh Viễn'!G58))/F58)</f>
        <v>0</v>
      </c>
      <c r="H58" s="89">
        <f>IFERROR(AVERAGE('Vĩnh Thuận Đông'!H58,'Xà Phiên'!H58,'Lương Tâm'!H58,'Lương Nghĩa'!H58,'Vĩnh Viễn A'!H58,'Thuận Hưng'!H58,'Thuận Hòa'!H58,'Vĩnh Viễn'!H58),0)</f>
        <v>0</v>
      </c>
      <c r="I58" s="89">
        <f>IFERROR(AVERAGE('Vĩnh Thuận Đông'!I58,'Xà Phiên'!I58,'Lương Tâm'!I58,'Lương Nghĩa'!I58,'Vĩnh Viễn A'!I58,'Thuận Hưng'!I58,'Thuận Hòa'!I58,'Vĩnh Viễn'!I58),0)</f>
        <v>0</v>
      </c>
      <c r="J58" s="93"/>
    </row>
    <row r="59" spans="1:10" x14ac:dyDescent="0.25">
      <c r="A59" s="38" t="s">
        <v>103</v>
      </c>
      <c r="B59" s="40" t="s">
        <v>104</v>
      </c>
      <c r="C59" s="65">
        <f>SUM(C60:C62)</f>
        <v>0</v>
      </c>
      <c r="D59" s="66">
        <f t="shared" si="3"/>
        <v>40.11</v>
      </c>
      <c r="E59" s="68">
        <f>SUM(E60:E62)</f>
        <v>1.71</v>
      </c>
      <c r="F59" s="68">
        <f>SUM(F60:F62)</f>
        <v>38.4</v>
      </c>
      <c r="G59" s="65">
        <f>IFERROR(((G60*F60) + (G61*F61) + (G62*F62) )/(D59), "")</f>
        <v>13.15867364746946</v>
      </c>
      <c r="H59" s="97">
        <f>IFERROR(AVERAGE('Vĩnh Thuận Đông'!H59,'Xà Phiên'!H59,'Lương Tâm'!H59,'Lương Nghĩa'!H59,'Vĩnh Viễn A'!H59,'Thuận Hưng'!H59,'Thuận Hòa'!H59,'Vĩnh Viễn'!H59),0)</f>
        <v>8842.8571428571431</v>
      </c>
      <c r="I59" s="97">
        <f>IFERROR(AVERAGE('Vĩnh Thuận Đông'!I59,'Xà Phiên'!I59,'Lương Tâm'!I59,'Lương Nghĩa'!I59,'Vĩnh Viễn A'!I59,'Thuận Hưng'!I59,'Thuận Hòa'!I59,'Vĩnh Viễn'!I59),0)</f>
        <v>0</v>
      </c>
      <c r="J59" s="100"/>
    </row>
    <row r="60" spans="1:10" x14ac:dyDescent="0.25">
      <c r="A60" s="41" t="s">
        <v>105</v>
      </c>
      <c r="B60" s="42" t="s">
        <v>106</v>
      </c>
      <c r="C60" s="60">
        <f>'Vĩnh Thuận Đông'!C60 + 'Xà Phiên'!C60 + 'Lương Tâm'!C60 + 'Lương Nghĩa'!C60 + 'Vĩnh Viễn A'!C60 + 'Thuận Hưng'!C60 + 'Thuận Hòa'!C60 + 'Vĩnh Viễn'!C60</f>
        <v>0</v>
      </c>
      <c r="D60" s="56">
        <f t="shared" si="3"/>
        <v>30.310000000000002</v>
      </c>
      <c r="E60" s="60">
        <f>'Vĩnh Thuận Đông'!E60 + 'Xà Phiên'!E60 + 'Lương Tâm'!E60 + 'Lương Nghĩa'!E60 + 'Vĩnh Viễn A'!E60 + 'Thuận Hưng'!E60 + 'Thuận Hòa'!E60 + 'Vĩnh Viễn'!E60</f>
        <v>1.71</v>
      </c>
      <c r="F60" s="60">
        <f>'Vĩnh Thuận Đông'!F60 + 'Xà Phiên'!F60 + 'Lương Tâm'!F60 + 'Lương Nghĩa'!F60 + 'Vĩnh Viễn A'!F60 + 'Thuận Hưng'!F60 + 'Thuận Hòa'!F60 + 'Vĩnh Viễn'!F60</f>
        <v>28.6</v>
      </c>
      <c r="G60" s="56">
        <f>IF(F60=0,0,(('Vĩnh Thuận Đông'!F60*'Vĩnh Thuận Đông'!G60)+('Xà Phiên'!F60*'Xà Phiên'!G60)+('Lương Tâm'!F60*'Lương Tâm'!G60)+('Lương Nghĩa'!F60*'Lương Nghĩa'!G60)+('Vĩnh Viễn A'!F60*'Vĩnh Viễn A'!G60)+('Thuận Hưng'!F60*'Thuận Hưng'!G60)+('Thuận Hòa'!F60*'Thuận Hòa'!G60)+('Vĩnh Viễn'!F60*'Vĩnh Viễn'!G60))/F60)</f>
        <v>14.857524475524475</v>
      </c>
      <c r="H60" s="89">
        <f>IFERROR(AVERAGE('Vĩnh Thuận Đông'!H60,'Xà Phiên'!H60,'Lương Tâm'!H60,'Lương Nghĩa'!H60,'Vĩnh Viễn A'!H60,'Thuận Hưng'!H60,'Thuận Hòa'!H60,'Vĩnh Viễn'!H60),0)</f>
        <v>8828.5714285714294</v>
      </c>
      <c r="I60" s="89">
        <f>IFERROR(AVERAGE('Vĩnh Thuận Đông'!I60,'Xà Phiên'!I60,'Lương Tâm'!I60,'Lương Nghĩa'!I60,'Vĩnh Viễn A'!I60,'Thuận Hưng'!I60,'Thuận Hòa'!I60,'Vĩnh Viễn'!I60),0)</f>
        <v>0</v>
      </c>
      <c r="J60" s="93"/>
    </row>
    <row r="61" spans="1:10" x14ac:dyDescent="0.25">
      <c r="A61" s="41" t="s">
        <v>107</v>
      </c>
      <c r="B61" s="42" t="s">
        <v>108</v>
      </c>
      <c r="C61" s="60">
        <f>'Vĩnh Thuận Đông'!C61 + 'Xà Phiên'!C61 + 'Lương Tâm'!C61 + 'Lương Nghĩa'!C61 + 'Vĩnh Viễn A'!C61 + 'Thuận Hưng'!C61 + 'Thuận Hòa'!C61 + 'Vĩnh Viễn'!C61</f>
        <v>0</v>
      </c>
      <c r="D61" s="56">
        <f t="shared" si="3"/>
        <v>1.7</v>
      </c>
      <c r="E61" s="60">
        <f>'Vĩnh Thuận Đông'!E61 + 'Xà Phiên'!E61 + 'Lương Tâm'!E61 + 'Lương Nghĩa'!E61 + 'Vĩnh Viễn A'!E61 + 'Thuận Hưng'!E61 + 'Thuận Hòa'!E61 + 'Vĩnh Viễn'!E61</f>
        <v>0</v>
      </c>
      <c r="F61" s="60">
        <f>'Vĩnh Thuận Đông'!F61 + 'Xà Phiên'!F61 + 'Lương Tâm'!F61 + 'Lương Nghĩa'!F61 + 'Vĩnh Viễn A'!F61 + 'Thuận Hưng'!F61 + 'Thuận Hòa'!F61 + 'Vĩnh Viễn'!F61</f>
        <v>1.7</v>
      </c>
      <c r="G61" s="56">
        <f>IF(F61=0,0,(('Vĩnh Thuận Đông'!F61*'Vĩnh Thuận Đông'!G61)+('Xà Phiên'!F61*'Xà Phiên'!G61)+('Lương Tâm'!F61*'Lương Tâm'!G61)+('Lương Nghĩa'!F61*'Lương Nghĩa'!G61)+('Vĩnh Viễn A'!F61*'Vĩnh Viễn A'!G61)+('Thuận Hưng'!F61*'Thuận Hưng'!G61)+('Thuận Hòa'!F61*'Thuận Hòa'!G61)+('Vĩnh Viễn'!F61*'Vĩnh Viễn'!G61))/F61)</f>
        <v>17</v>
      </c>
      <c r="H61" s="89">
        <f>IFERROR(AVERAGE('Vĩnh Thuận Đông'!H61,'Xà Phiên'!H61,'Lương Tâm'!H61,'Lương Nghĩa'!H61,'Vĩnh Viễn A'!H61,'Thuận Hưng'!H61,'Thuận Hòa'!H61,'Vĩnh Viễn'!H61),0)</f>
        <v>11000</v>
      </c>
      <c r="I61" s="89">
        <f>IFERROR(AVERAGE('Vĩnh Thuận Đông'!I61,'Xà Phiên'!I61,'Lương Tâm'!I61,'Lương Nghĩa'!I61,'Vĩnh Viễn A'!I61,'Thuận Hưng'!I61,'Thuận Hòa'!I61,'Vĩnh Viễn'!I61),0)</f>
        <v>0</v>
      </c>
      <c r="J61" s="93"/>
    </row>
    <row r="62" spans="1:10" x14ac:dyDescent="0.25">
      <c r="A62" s="41" t="s">
        <v>109</v>
      </c>
      <c r="B62" s="42" t="s">
        <v>110</v>
      </c>
      <c r="C62" s="60">
        <f>'Vĩnh Thuận Đông'!C62 + 'Xà Phiên'!C62 + 'Lương Tâm'!C62 + 'Lương Nghĩa'!C62 + 'Vĩnh Viễn A'!C62 + 'Thuận Hưng'!C62 + 'Thuận Hòa'!C62 + 'Vĩnh Viễn'!C62</f>
        <v>0</v>
      </c>
      <c r="D62" s="56">
        <f t="shared" si="3"/>
        <v>8.1</v>
      </c>
      <c r="E62" s="60">
        <f>'Vĩnh Thuận Đông'!E62 + 'Xà Phiên'!E62 + 'Lương Tâm'!E62 + 'Lương Nghĩa'!E62 + 'Vĩnh Viễn A'!E62 + 'Thuận Hưng'!E62 + 'Thuận Hòa'!E62 + 'Vĩnh Viễn'!E62</f>
        <v>0</v>
      </c>
      <c r="F62" s="60">
        <f>'Vĩnh Thuận Đông'!F62 + 'Xà Phiên'!F62 + 'Lương Tâm'!F62 + 'Lương Nghĩa'!F62 + 'Vĩnh Viễn A'!F62 + 'Thuận Hưng'!F62 + 'Thuận Hòa'!F62 + 'Vĩnh Viễn'!F62</f>
        <v>8.1</v>
      </c>
      <c r="G62" s="56">
        <f>IF(F62=0,0,(('Vĩnh Thuận Đông'!F62*'Vĩnh Thuận Đông'!G62)+('Xà Phiên'!F62*'Xà Phiên'!G62)+('Lương Tâm'!F62*'Lương Tâm'!G62)+('Lương Nghĩa'!F62*'Lương Nghĩa'!G62)+('Vĩnh Viễn A'!F62*'Vĩnh Viễn A'!G62)+('Thuận Hưng'!F62*'Thuận Hưng'!G62)+('Thuận Hòa'!F62*'Thuận Hòa'!G62)+('Vĩnh Viễn'!F62*'Vĩnh Viễn'!G62))/F62)</f>
        <v>9.1319999999999997</v>
      </c>
      <c r="H62" s="89">
        <f>IFERROR(AVERAGE('Vĩnh Thuận Đông'!H62,'Xà Phiên'!H62,'Lương Tâm'!H62,'Lương Nghĩa'!H62,'Vĩnh Viễn A'!H62,'Thuận Hưng'!H62,'Thuận Hòa'!H62,'Vĩnh Viễn'!H62),0)</f>
        <v>9000</v>
      </c>
      <c r="I62" s="89">
        <f>IFERROR(AVERAGE('Vĩnh Thuận Đông'!I62,'Xà Phiên'!I62,'Lương Tâm'!I62,'Lương Nghĩa'!I62,'Vĩnh Viễn A'!I62,'Thuận Hưng'!I62,'Thuận Hòa'!I62,'Vĩnh Viễn'!I62),0)</f>
        <v>0</v>
      </c>
      <c r="J62" s="93"/>
    </row>
    <row r="63" spans="1:10" s="7" customFormat="1" ht="14.25" x14ac:dyDescent="0.2">
      <c r="A63" s="38" t="s">
        <v>111</v>
      </c>
      <c r="B63" s="40" t="s">
        <v>112</v>
      </c>
      <c r="C63" s="65">
        <f>SUM(C64:C66)</f>
        <v>0</v>
      </c>
      <c r="D63" s="66">
        <f t="shared" ref="D63" si="4">SUM(E63:F63)</f>
        <v>1.7000000000000002</v>
      </c>
      <c r="E63" s="68">
        <f>SUM(E64:E66)</f>
        <v>0.9</v>
      </c>
      <c r="F63" s="68">
        <f>SUM(F64:F66)</f>
        <v>0.8</v>
      </c>
      <c r="G63" s="65">
        <f>IFERROR(((G64*F64) + (G65*F65) + (G66*F66) )/(D63), "")</f>
        <v>5.6470588235294121</v>
      </c>
      <c r="H63" s="97">
        <f>IFERROR(AVERAGE('Vĩnh Thuận Đông'!H63,'Xà Phiên'!H63,'Lương Tâm'!H63,'Lương Nghĩa'!H63,'Vĩnh Viễn A'!H63,'Thuận Hưng'!H63,'Thuận Hòa'!H63,'Vĩnh Viễn'!H63),0)</f>
        <v>23000</v>
      </c>
      <c r="I63" s="97">
        <f>IFERROR(AVERAGE('Vĩnh Thuận Đông'!I63,'Xà Phiên'!I63,'Lương Tâm'!I63,'Lương Nghĩa'!I63,'Vĩnh Viễn A'!I63,'Thuận Hưng'!I63,'Thuận Hòa'!I63,'Vĩnh Viễn'!I63),0)</f>
        <v>0</v>
      </c>
      <c r="J63" s="100"/>
    </row>
    <row r="64" spans="1:10" x14ac:dyDescent="0.25">
      <c r="A64" s="41" t="s">
        <v>113</v>
      </c>
      <c r="B64" s="42" t="s">
        <v>114</v>
      </c>
      <c r="C64" s="60">
        <f>'Vĩnh Thuận Đông'!C64 + 'Xà Phiên'!C64 + 'Lương Tâm'!C64 + 'Lương Nghĩa'!C64 + 'Vĩnh Viễn A'!C64 + 'Thuận Hưng'!C64 + 'Thuận Hòa'!C64 + 'Vĩnh Viễn'!C64</f>
        <v>0</v>
      </c>
      <c r="D64" s="56">
        <f t="shared" si="3"/>
        <v>1.7000000000000002</v>
      </c>
      <c r="E64" s="60">
        <f>'Vĩnh Thuận Đông'!E64 + 'Xà Phiên'!E64 + 'Lương Tâm'!E64 + 'Lương Nghĩa'!E64 + 'Vĩnh Viễn A'!E64 + 'Thuận Hưng'!E64 + 'Thuận Hòa'!E64 + 'Vĩnh Viễn'!E64</f>
        <v>0.9</v>
      </c>
      <c r="F64" s="60">
        <f>'Vĩnh Thuận Đông'!F64 + 'Xà Phiên'!F64 + 'Lương Tâm'!F64 + 'Lương Nghĩa'!F64 + 'Vĩnh Viễn A'!F64 + 'Thuận Hưng'!F64 + 'Thuận Hòa'!F64 + 'Vĩnh Viễn'!F64</f>
        <v>0.8</v>
      </c>
      <c r="G64" s="56">
        <f>IF(F64=0,0,(('Vĩnh Thuận Đông'!F64*'Vĩnh Thuận Đông'!G64)+('Xà Phiên'!F64*'Xà Phiên'!G64)+('Lương Tâm'!F64*'Lương Tâm'!G64)+('Lương Nghĩa'!F64*'Lương Nghĩa'!G64)+('Vĩnh Viễn A'!F64*'Vĩnh Viễn A'!G64)+('Thuận Hưng'!F64*'Thuận Hưng'!G64)+('Thuận Hòa'!F64*'Thuận Hòa'!G64)+('Vĩnh Viễn'!F64*'Vĩnh Viễn'!G64))/F64)</f>
        <v>12.000000000000002</v>
      </c>
      <c r="H64" s="89">
        <f>IFERROR(AVERAGE('Vĩnh Thuận Đông'!H64,'Xà Phiên'!H64,'Lương Tâm'!H64,'Lương Nghĩa'!H64,'Vĩnh Viễn A'!H64,'Thuận Hưng'!H64,'Thuận Hòa'!H64,'Vĩnh Viễn'!H64),0)</f>
        <v>23000</v>
      </c>
      <c r="I64" s="89">
        <f>IFERROR(AVERAGE('Vĩnh Thuận Đông'!I64,'Xà Phiên'!I64,'Lương Tâm'!I64,'Lương Nghĩa'!I64,'Vĩnh Viễn A'!I64,'Thuận Hưng'!I64,'Thuận Hòa'!I64,'Vĩnh Viễn'!I64),0)</f>
        <v>0</v>
      </c>
      <c r="J64" s="93"/>
    </row>
    <row r="65" spans="1:10" x14ac:dyDescent="0.25">
      <c r="A65" s="41" t="s">
        <v>115</v>
      </c>
      <c r="B65" s="42" t="s">
        <v>116</v>
      </c>
      <c r="C65" s="60">
        <f>'Vĩnh Thuận Đông'!C65 + 'Xà Phiên'!C65 + 'Lương Tâm'!C65 + 'Lương Nghĩa'!C65 + 'Vĩnh Viễn A'!C65 + 'Thuận Hưng'!C65 + 'Thuận Hòa'!C65 + 'Vĩnh Viễn'!C65</f>
        <v>0</v>
      </c>
      <c r="D65" s="56">
        <f t="shared" si="3"/>
        <v>0</v>
      </c>
      <c r="E65" s="60">
        <f>'Vĩnh Thuận Đông'!E65 + 'Xà Phiên'!E65 + 'Lương Tâm'!E65 + 'Lương Nghĩa'!E65 + 'Vĩnh Viễn A'!E65 + 'Thuận Hưng'!E65 + 'Thuận Hòa'!E65 + 'Vĩnh Viễn'!E65</f>
        <v>0</v>
      </c>
      <c r="F65" s="60">
        <f>'Vĩnh Thuận Đông'!F65 + 'Xà Phiên'!F65 + 'Lương Tâm'!F65 + 'Lương Nghĩa'!F65 + 'Vĩnh Viễn A'!F65 + 'Thuận Hưng'!F65 + 'Thuận Hòa'!F65 + 'Vĩnh Viễn'!F65</f>
        <v>0</v>
      </c>
      <c r="G65" s="56">
        <f>IF(F65=0,0,(('Vĩnh Thuận Đông'!F65*'Vĩnh Thuận Đông'!G65)+('Xà Phiên'!F65*'Xà Phiên'!G65)+('Lương Tâm'!F65*'Lương Tâm'!G65)+('Lương Nghĩa'!F65*'Lương Nghĩa'!G65)+('Vĩnh Viễn A'!F65*'Vĩnh Viễn A'!G65)+('Thuận Hưng'!F65*'Thuận Hưng'!G65)+('Thuận Hòa'!F65*'Thuận Hòa'!G65)+('Vĩnh Viễn'!F65*'Vĩnh Viễn'!G65))/F65)</f>
        <v>0</v>
      </c>
      <c r="H65" s="89">
        <f>IFERROR(AVERAGE('Vĩnh Thuận Đông'!H65,'Xà Phiên'!H65,'Lương Tâm'!H65,'Lương Nghĩa'!H65,'Vĩnh Viễn A'!H65,'Thuận Hưng'!H65,'Thuận Hòa'!H65,'Vĩnh Viễn'!H65),0)</f>
        <v>0</v>
      </c>
      <c r="I65" s="89">
        <f>IFERROR(AVERAGE('Vĩnh Thuận Đông'!I65,'Xà Phiên'!I65,'Lương Tâm'!I65,'Lương Nghĩa'!I65,'Vĩnh Viễn A'!I65,'Thuận Hưng'!I65,'Thuận Hòa'!I65,'Vĩnh Viễn'!I65),0)</f>
        <v>0</v>
      </c>
      <c r="J65" s="93"/>
    </row>
    <row r="66" spans="1:10" x14ac:dyDescent="0.25">
      <c r="A66" s="41" t="s">
        <v>117</v>
      </c>
      <c r="B66" s="42" t="s">
        <v>118</v>
      </c>
      <c r="C66" s="60">
        <f>'Vĩnh Thuận Đông'!C66 + 'Xà Phiên'!C66 + 'Lương Tâm'!C66 + 'Lương Nghĩa'!C66 + 'Vĩnh Viễn A'!C66 + 'Thuận Hưng'!C66 + 'Thuận Hòa'!C66 + 'Vĩnh Viễn'!C66</f>
        <v>0</v>
      </c>
      <c r="D66" s="56">
        <f t="shared" si="3"/>
        <v>0</v>
      </c>
      <c r="E66" s="60">
        <f>'Vĩnh Thuận Đông'!E66 + 'Xà Phiên'!E66 + 'Lương Tâm'!E66 + 'Lương Nghĩa'!E66 + 'Vĩnh Viễn A'!E66 + 'Thuận Hưng'!E66 + 'Thuận Hòa'!E66 + 'Vĩnh Viễn'!E66</f>
        <v>0</v>
      </c>
      <c r="F66" s="60">
        <f>'Vĩnh Thuận Đông'!F66 + 'Xà Phiên'!F66 + 'Lương Tâm'!F66 + 'Lương Nghĩa'!F66 + 'Vĩnh Viễn A'!F66 + 'Thuận Hưng'!F66 + 'Thuận Hòa'!F66 + 'Vĩnh Viễn'!F66</f>
        <v>0</v>
      </c>
      <c r="G66" s="56">
        <f>IF(F66=0,0,(('Vĩnh Thuận Đông'!F66*'Vĩnh Thuận Đông'!G66)+('Xà Phiên'!F66*'Xà Phiên'!G66)+('Lương Tâm'!F66*'Lương Tâm'!G66)+('Lương Nghĩa'!F66*'Lương Nghĩa'!G66)+('Vĩnh Viễn A'!F66*'Vĩnh Viễn A'!G66)+('Thuận Hưng'!F66*'Thuận Hưng'!G66)+('Thuận Hòa'!F66*'Thuận Hòa'!G66)+('Vĩnh Viễn'!F66*'Vĩnh Viễn'!G66))/F66)</f>
        <v>0</v>
      </c>
      <c r="H66" s="89">
        <f>IFERROR(AVERAGE('Vĩnh Thuận Đông'!H66,'Xà Phiên'!H66,'Lương Tâm'!H66,'Lương Nghĩa'!H66,'Vĩnh Viễn A'!H66,'Thuận Hưng'!H66,'Thuận Hòa'!H66,'Vĩnh Viễn'!H66),0)</f>
        <v>0</v>
      </c>
      <c r="I66" s="89">
        <f>IFERROR(AVERAGE('Vĩnh Thuận Đông'!I66,'Xà Phiên'!I66,'Lương Tâm'!I66,'Lương Nghĩa'!I66,'Vĩnh Viễn A'!I66,'Thuận Hưng'!I66,'Thuận Hòa'!I66,'Vĩnh Viễn'!I66),0)</f>
        <v>0</v>
      </c>
      <c r="J66" s="93"/>
    </row>
    <row r="67" spans="1:10" s="7" customFormat="1" ht="14.25" x14ac:dyDescent="0.2">
      <c r="A67" s="38" t="s">
        <v>119</v>
      </c>
      <c r="B67" s="40" t="s">
        <v>120</v>
      </c>
      <c r="C67" s="65">
        <f>SUM(C68:C71)</f>
        <v>0</v>
      </c>
      <c r="D67" s="66">
        <f t="shared" ref="D67:D88" si="5">SUM(E67:F67)</f>
        <v>0</v>
      </c>
      <c r="E67" s="68">
        <f>SUM(E68:E71)</f>
        <v>0</v>
      </c>
      <c r="F67" s="68">
        <f>SUM(F68:F71)</f>
        <v>0</v>
      </c>
      <c r="G67" s="65" t="str">
        <f>IFERROR(((G68*F68) + (G69*F69) + (G70*F70) + (F71+G71) )/(D67), "")</f>
        <v/>
      </c>
      <c r="H67" s="98"/>
      <c r="I67" s="97">
        <f>IFERROR(AVERAGE('Vĩnh Thuận Đông'!I67,'Xà Phiên'!I67,'Lương Tâm'!I67,'Lương Nghĩa'!I67,'Vĩnh Viễn A'!I67,'Thuận Hưng'!I67,'Thuận Hòa'!I67,'Vĩnh Viễn'!I67),0)</f>
        <v>0</v>
      </c>
      <c r="J67" s="100"/>
    </row>
    <row r="68" spans="1:10" x14ac:dyDescent="0.25">
      <c r="A68" s="41" t="s">
        <v>121</v>
      </c>
      <c r="B68" s="42" t="s">
        <v>122</v>
      </c>
      <c r="C68" s="60">
        <f>'Vĩnh Thuận Đông'!C68 + 'Xà Phiên'!C68 + 'Lương Tâm'!C68 + 'Lương Nghĩa'!C68 + 'Vĩnh Viễn A'!C68 + 'Thuận Hưng'!C68 + 'Thuận Hòa'!C68 + 'Vĩnh Viễn'!C68</f>
        <v>0</v>
      </c>
      <c r="D68" s="56">
        <f t="shared" si="5"/>
        <v>0</v>
      </c>
      <c r="E68" s="60">
        <f>'Vĩnh Thuận Đông'!E68 + 'Xà Phiên'!E68 + 'Lương Tâm'!E68 + 'Lương Nghĩa'!E68 + 'Vĩnh Viễn A'!E68 + 'Thuận Hưng'!E68 + 'Thuận Hòa'!E68 + 'Vĩnh Viễn'!E68</f>
        <v>0</v>
      </c>
      <c r="F68" s="60">
        <f>'Vĩnh Thuận Đông'!F68 + 'Xà Phiên'!F68 + 'Lương Tâm'!F68 + 'Lương Nghĩa'!F68 + 'Vĩnh Viễn A'!F68 + 'Thuận Hưng'!F68 + 'Thuận Hòa'!F68 + 'Vĩnh Viễn'!F68</f>
        <v>0</v>
      </c>
      <c r="G68" s="56">
        <f>IF(F68=0,0,(('Vĩnh Thuận Đông'!F68*'Vĩnh Thuận Đông'!G68)+('Xà Phiên'!F68*'Xà Phiên'!G68)+('Lương Tâm'!F68*'Lương Tâm'!G68)+('Lương Nghĩa'!F68*'Lương Nghĩa'!G68)+('Vĩnh Viễn A'!F68*'Vĩnh Viễn A'!G68)+('Thuận Hưng'!F68*'Thuận Hưng'!G68)+('Thuận Hòa'!F68*'Thuận Hòa'!G68)+('Vĩnh Viễn'!F68*'Vĩnh Viễn'!G68))/F68)</f>
        <v>0</v>
      </c>
      <c r="H68" s="89">
        <f>IFERROR(AVERAGE('Vĩnh Thuận Đông'!H68,'Xà Phiên'!H68,'Lương Tâm'!H68,'Lương Nghĩa'!H68,'Vĩnh Viễn A'!H68,'Thuận Hưng'!H68,'Thuận Hòa'!H68,'Vĩnh Viễn'!H68),0)</f>
        <v>0</v>
      </c>
      <c r="I68" s="89">
        <f>IFERROR(AVERAGE('Vĩnh Thuận Đông'!I68,'Xà Phiên'!I68,'Lương Tâm'!I68,'Lương Nghĩa'!I68,'Vĩnh Viễn A'!I68,'Thuận Hưng'!I68,'Thuận Hòa'!I68,'Vĩnh Viễn'!I68),0)</f>
        <v>0</v>
      </c>
      <c r="J68" s="93"/>
    </row>
    <row r="69" spans="1:10" x14ac:dyDescent="0.25">
      <c r="A69" s="41" t="s">
        <v>123</v>
      </c>
      <c r="B69" s="42" t="s">
        <v>124</v>
      </c>
      <c r="C69" s="60">
        <f>'Vĩnh Thuận Đông'!C69 + 'Xà Phiên'!C69 + 'Lương Tâm'!C69 + 'Lương Nghĩa'!C69 + 'Vĩnh Viễn A'!C69 + 'Thuận Hưng'!C69 + 'Thuận Hòa'!C69 + 'Vĩnh Viễn'!C69</f>
        <v>0</v>
      </c>
      <c r="D69" s="56">
        <f t="shared" si="5"/>
        <v>0</v>
      </c>
      <c r="E69" s="60">
        <f>'Vĩnh Thuận Đông'!E69 + 'Xà Phiên'!E69 + 'Lương Tâm'!E69 + 'Lương Nghĩa'!E69 + 'Vĩnh Viễn A'!E69 + 'Thuận Hưng'!E69 + 'Thuận Hòa'!E69 + 'Vĩnh Viễn'!E69</f>
        <v>0</v>
      </c>
      <c r="F69" s="60">
        <f>'Vĩnh Thuận Đông'!F69 + 'Xà Phiên'!F69 + 'Lương Tâm'!F69 + 'Lương Nghĩa'!F69 + 'Vĩnh Viễn A'!F69 + 'Thuận Hưng'!F69 + 'Thuận Hòa'!F69 + 'Vĩnh Viễn'!F69</f>
        <v>0</v>
      </c>
      <c r="G69" s="56">
        <f>IF(F69=0,0,(('Vĩnh Thuận Đông'!F69*'Vĩnh Thuận Đông'!G69)+('Xà Phiên'!F69*'Xà Phiên'!G69)+('Lương Tâm'!F69*'Lương Tâm'!G69)+('Lương Nghĩa'!F69*'Lương Nghĩa'!G69)+('Vĩnh Viễn A'!F69*'Vĩnh Viễn A'!G69)+('Thuận Hưng'!F69*'Thuận Hưng'!G69)+('Thuận Hòa'!F69*'Thuận Hòa'!G69)+('Vĩnh Viễn'!F69*'Vĩnh Viễn'!G69))/F69)</f>
        <v>0</v>
      </c>
      <c r="H69" s="89">
        <f>IFERROR(AVERAGE('Vĩnh Thuận Đông'!H69,'Xà Phiên'!H69,'Lương Tâm'!H69,'Lương Nghĩa'!H69,'Vĩnh Viễn A'!H69,'Thuận Hưng'!H69,'Thuận Hòa'!H69,'Vĩnh Viễn'!H69),0)</f>
        <v>0</v>
      </c>
      <c r="I69" s="89">
        <f>IFERROR(AVERAGE('Vĩnh Thuận Đông'!I69,'Xà Phiên'!I69,'Lương Tâm'!I69,'Lương Nghĩa'!I69,'Vĩnh Viễn A'!I69,'Thuận Hưng'!I69,'Thuận Hòa'!I69,'Vĩnh Viễn'!I69),0)</f>
        <v>0</v>
      </c>
      <c r="J69" s="93"/>
    </row>
    <row r="70" spans="1:10" x14ac:dyDescent="0.25">
      <c r="A70" s="41" t="s">
        <v>125</v>
      </c>
      <c r="B70" s="42" t="s">
        <v>126</v>
      </c>
      <c r="C70" s="60">
        <f>'Vĩnh Thuận Đông'!C70 + 'Xà Phiên'!C70 + 'Lương Tâm'!C70 + 'Lương Nghĩa'!C70 + 'Vĩnh Viễn A'!C70 + 'Thuận Hưng'!C70 + 'Thuận Hòa'!C70 + 'Vĩnh Viễn'!C70</f>
        <v>0</v>
      </c>
      <c r="D70" s="56">
        <f t="shared" si="5"/>
        <v>0</v>
      </c>
      <c r="E70" s="60">
        <f>'Vĩnh Thuận Đông'!E70 + 'Xà Phiên'!E70 + 'Lương Tâm'!E70 + 'Lương Nghĩa'!E70 + 'Vĩnh Viễn A'!E70 + 'Thuận Hưng'!E70 + 'Thuận Hòa'!E70 + 'Vĩnh Viễn'!E70</f>
        <v>0</v>
      </c>
      <c r="F70" s="60">
        <f>'Vĩnh Thuận Đông'!F70 + 'Xà Phiên'!F70 + 'Lương Tâm'!F70 + 'Lương Nghĩa'!F70 + 'Vĩnh Viễn A'!F70 + 'Thuận Hưng'!F70 + 'Thuận Hòa'!F70 + 'Vĩnh Viễn'!F70</f>
        <v>0</v>
      </c>
      <c r="G70" s="56">
        <f>IF(F70=0,0,(('Vĩnh Thuận Đông'!F70*'Vĩnh Thuận Đông'!G70)+('Xà Phiên'!F70*'Xà Phiên'!G70)+('Lương Tâm'!F70*'Lương Tâm'!G70)+('Lương Nghĩa'!F70*'Lương Nghĩa'!G70)+('Vĩnh Viễn A'!F70*'Vĩnh Viễn A'!G70)+('Thuận Hưng'!F70*'Thuận Hưng'!G70)+('Thuận Hòa'!F70*'Thuận Hòa'!G70)+('Vĩnh Viễn'!F70*'Vĩnh Viễn'!G70))/F70)</f>
        <v>0</v>
      </c>
      <c r="H70" s="89">
        <f>IFERROR(AVERAGE('Vĩnh Thuận Đông'!H70,'Xà Phiên'!H70,'Lương Tâm'!H70,'Lương Nghĩa'!H70,'Vĩnh Viễn A'!H70,'Thuận Hưng'!H70,'Thuận Hòa'!H70,'Vĩnh Viễn'!H70),0)</f>
        <v>0</v>
      </c>
      <c r="I70" s="89">
        <f>IFERROR(AVERAGE('Vĩnh Thuận Đông'!I70,'Xà Phiên'!I70,'Lương Tâm'!I70,'Lương Nghĩa'!I70,'Vĩnh Viễn A'!I70,'Thuận Hưng'!I70,'Thuận Hòa'!I70,'Vĩnh Viễn'!I70),0)</f>
        <v>0</v>
      </c>
      <c r="J70" s="93"/>
    </row>
    <row r="71" spans="1:10" x14ac:dyDescent="0.25">
      <c r="A71" s="41" t="s">
        <v>127</v>
      </c>
      <c r="B71" s="42" t="s">
        <v>128</v>
      </c>
      <c r="C71" s="60">
        <f>'Vĩnh Thuận Đông'!C71 + 'Xà Phiên'!C71 + 'Lương Tâm'!C71 + 'Lương Nghĩa'!C71 + 'Vĩnh Viễn A'!C71 + 'Thuận Hưng'!C71 + 'Thuận Hòa'!C71 + 'Vĩnh Viễn'!C71</f>
        <v>0</v>
      </c>
      <c r="D71" s="56">
        <f t="shared" si="5"/>
        <v>0</v>
      </c>
      <c r="E71" s="60">
        <f>'Vĩnh Thuận Đông'!E71 + 'Xà Phiên'!E71 + 'Lương Tâm'!E71 + 'Lương Nghĩa'!E71 + 'Vĩnh Viễn A'!E71 + 'Thuận Hưng'!E71 + 'Thuận Hòa'!E71 + 'Vĩnh Viễn'!E71</f>
        <v>0</v>
      </c>
      <c r="F71" s="60">
        <f>'Vĩnh Thuận Đông'!F71 + 'Xà Phiên'!F71 + 'Lương Tâm'!F71 + 'Lương Nghĩa'!F71 + 'Vĩnh Viễn A'!F71 + 'Thuận Hưng'!F71 + 'Thuận Hòa'!F71 + 'Vĩnh Viễn'!F71</f>
        <v>0</v>
      </c>
      <c r="G71" s="56">
        <f>IF(F71=0,0,(('Vĩnh Thuận Đông'!F71*'Vĩnh Thuận Đông'!G71)+('Xà Phiên'!F71*'Xà Phiên'!G71)+('Lương Tâm'!F71*'Lương Tâm'!G71)+('Lương Nghĩa'!F71*'Lương Nghĩa'!G71)+('Vĩnh Viễn A'!F71*'Vĩnh Viễn A'!G71)+('Thuận Hưng'!F71*'Thuận Hưng'!G71)+('Thuận Hòa'!F71*'Thuận Hòa'!G71)+('Vĩnh Viễn'!F71*'Vĩnh Viễn'!G71))/F71)</f>
        <v>0</v>
      </c>
      <c r="H71" s="89">
        <f>IFERROR(AVERAGE('Vĩnh Thuận Đông'!H71,'Xà Phiên'!H71,'Lương Tâm'!H71,'Lương Nghĩa'!H71,'Vĩnh Viễn A'!H71,'Thuận Hưng'!H71,'Thuận Hòa'!H71,'Vĩnh Viễn'!H71),0)</f>
        <v>0</v>
      </c>
      <c r="I71" s="89">
        <f>IFERROR(AVERAGE('Vĩnh Thuận Đông'!I71,'Xà Phiên'!I71,'Lương Tâm'!I71,'Lương Nghĩa'!I71,'Vĩnh Viễn A'!I71,'Thuận Hưng'!I71,'Thuận Hòa'!I71,'Vĩnh Viễn'!I71),0)</f>
        <v>0</v>
      </c>
      <c r="J71" s="93"/>
    </row>
    <row r="72" spans="1:10" s="7" customFormat="1" ht="14.25" x14ac:dyDescent="0.2">
      <c r="A72" s="38" t="s">
        <v>129</v>
      </c>
      <c r="B72" s="40" t="s">
        <v>130</v>
      </c>
      <c r="C72" s="65">
        <f>SUM(C73:C75)</f>
        <v>0</v>
      </c>
      <c r="D72" s="66">
        <f t="shared" si="5"/>
        <v>248.40999999999997</v>
      </c>
      <c r="E72" s="68">
        <f>SUM(E73:E75)</f>
        <v>18.919999999999998</v>
      </c>
      <c r="F72" s="68">
        <f>SUM(F73:F75)</f>
        <v>229.48999999999998</v>
      </c>
      <c r="G72" s="65">
        <f>IFERROR(((G73*F73) + (G74*F74) + (G75*F75) )/(D72), "")</f>
        <v>12.438223904029631</v>
      </c>
      <c r="H72" s="97">
        <f>IFERROR(AVERAGE('Vĩnh Thuận Đông'!H72,'Xà Phiên'!H72,'Lương Tâm'!H72,'Lương Nghĩa'!H72,'Vĩnh Viễn A'!H72,'Thuận Hưng'!H72,'Thuận Hòa'!H72,'Vĩnh Viễn'!H72),0)</f>
        <v>6505.5555555555557</v>
      </c>
      <c r="I72" s="97">
        <f>IFERROR(AVERAGE('Vĩnh Thuận Đông'!I72,'Xà Phiên'!I72,'Lương Tâm'!I72,'Lương Nghĩa'!I72,'Vĩnh Viễn A'!I72,'Thuận Hưng'!I72,'Thuận Hòa'!I72,'Vĩnh Viễn'!I72),0)</f>
        <v>0</v>
      </c>
      <c r="J72" s="100"/>
    </row>
    <row r="73" spans="1:10" x14ac:dyDescent="0.25">
      <c r="A73" s="41" t="s">
        <v>131</v>
      </c>
      <c r="B73" s="42" t="s">
        <v>132</v>
      </c>
      <c r="C73" s="60">
        <f>'Vĩnh Thuận Đông'!C73 + 'Xà Phiên'!C73 + 'Lương Tâm'!C73 + 'Lương Nghĩa'!C73 + 'Vĩnh Viễn A'!C73 + 'Thuận Hưng'!C73 + 'Thuận Hòa'!C73 + 'Vĩnh Viễn'!C73</f>
        <v>0</v>
      </c>
      <c r="D73" s="56">
        <f t="shared" si="5"/>
        <v>178.65</v>
      </c>
      <c r="E73" s="60">
        <f>'Vĩnh Thuận Đông'!E73 + 'Xà Phiên'!E73 + 'Lương Tâm'!E73 + 'Lương Nghĩa'!E73 + 'Vĩnh Viễn A'!E73 + 'Thuận Hưng'!E73 + 'Thuận Hòa'!E73 + 'Vĩnh Viễn'!E73</f>
        <v>9.3999999999999986</v>
      </c>
      <c r="F73" s="60">
        <f>'Vĩnh Thuận Đông'!F73 + 'Xà Phiên'!F73 + 'Lương Tâm'!F73 + 'Lương Nghĩa'!F73 + 'Vĩnh Viễn A'!F73 + 'Thuận Hưng'!F73 + 'Thuận Hòa'!F73 + 'Vĩnh Viễn'!F73</f>
        <v>169.25</v>
      </c>
      <c r="G73" s="56">
        <f>IF(F73=0,0,(('Vĩnh Thuận Đông'!F73*'Vĩnh Thuận Đông'!G73)+('Xà Phiên'!F73*'Xà Phiên'!G73)+('Lương Tâm'!F73*'Lương Tâm'!G73)+('Lương Nghĩa'!F73*'Lương Nghĩa'!G73)+('Vĩnh Viễn A'!F73*'Vĩnh Viễn A'!G73)+('Thuận Hưng'!F73*'Thuận Hưng'!G73)+('Thuận Hòa'!F73*'Thuận Hòa'!G73)+('Vĩnh Viễn'!F73*'Vĩnh Viễn'!G73))/F73)</f>
        <v>14.329114032496307</v>
      </c>
      <c r="H73" s="89">
        <f>IFERROR(AVERAGE('Vĩnh Thuận Đông'!H73,'Xà Phiên'!H73,'Lương Tâm'!H73,'Lương Nghĩa'!H73,'Vĩnh Viễn A'!H73,'Thuận Hưng'!H73,'Thuận Hòa'!H73,'Vĩnh Viễn'!H73),0)</f>
        <v>6433.333333333333</v>
      </c>
      <c r="I73" s="89">
        <f>IFERROR(AVERAGE('Vĩnh Thuận Đông'!I73,'Xà Phiên'!I73,'Lương Tâm'!I73,'Lương Nghĩa'!I73,'Vĩnh Viễn A'!I73,'Thuận Hưng'!I73,'Thuận Hòa'!I73,'Vĩnh Viễn'!I73),0)</f>
        <v>0</v>
      </c>
      <c r="J73" s="93"/>
    </row>
    <row r="74" spans="1:10" x14ac:dyDescent="0.25">
      <c r="A74" s="41" t="s">
        <v>133</v>
      </c>
      <c r="B74" s="42" t="s">
        <v>134</v>
      </c>
      <c r="C74" s="60">
        <f>'Vĩnh Thuận Đông'!C74 + 'Xà Phiên'!C74 + 'Lương Tâm'!C74 + 'Lương Nghĩa'!C74 + 'Vĩnh Viễn A'!C74 + 'Thuận Hưng'!C74 + 'Thuận Hòa'!C74 + 'Vĩnh Viễn'!C74</f>
        <v>0</v>
      </c>
      <c r="D74" s="56">
        <f t="shared" si="5"/>
        <v>50.784999999999997</v>
      </c>
      <c r="E74" s="60">
        <f>'Vĩnh Thuận Đông'!E74 + 'Xà Phiên'!E74 + 'Lương Tâm'!E74 + 'Lương Nghĩa'!E74 + 'Vĩnh Viễn A'!E74 + 'Thuận Hưng'!E74 + 'Thuận Hòa'!E74 + 'Vĩnh Viễn'!E74</f>
        <v>6.8949999999999996</v>
      </c>
      <c r="F74" s="60">
        <f>'Vĩnh Thuận Đông'!F74 + 'Xà Phiên'!F74 + 'Lương Tâm'!F74 + 'Lương Nghĩa'!F74 + 'Vĩnh Viễn A'!F74 + 'Thuận Hưng'!F74 + 'Thuận Hòa'!F74 + 'Vĩnh Viễn'!F74</f>
        <v>43.89</v>
      </c>
      <c r="G74" s="56">
        <f>IF(F74=0,0,(('Vĩnh Thuận Đông'!F74*'Vĩnh Thuận Đông'!G74)+('Xà Phiên'!F74*'Xà Phiên'!G74)+('Lương Tâm'!F74*'Lương Tâm'!G74)+('Lương Nghĩa'!F74*'Lương Nghĩa'!G74)+('Vĩnh Viễn A'!F74*'Vĩnh Viễn A'!G74)+('Thuận Hưng'!F74*'Thuận Hưng'!G74)+('Thuận Hòa'!F74*'Thuận Hòa'!G74)+('Vĩnh Viễn'!F74*'Vĩnh Viễn'!G74))/F74)</f>
        <v>11.649473684210525</v>
      </c>
      <c r="H74" s="89">
        <f>IFERROR(AVERAGE('Vĩnh Thuận Đông'!H74,'Xà Phiên'!H74,'Lương Tâm'!H74,'Lương Nghĩa'!H74,'Vĩnh Viễn A'!H74,'Thuận Hưng'!H74,'Thuận Hòa'!H74,'Vĩnh Viễn'!H74),0)</f>
        <v>7200</v>
      </c>
      <c r="I74" s="89">
        <f>IFERROR(AVERAGE('Vĩnh Thuận Đông'!I74,'Xà Phiên'!I74,'Lương Tâm'!I74,'Lương Nghĩa'!I74,'Vĩnh Viễn A'!I74,'Thuận Hưng'!I74,'Thuận Hòa'!I74,'Vĩnh Viễn'!I74),0)</f>
        <v>0</v>
      </c>
      <c r="J74" s="93"/>
    </row>
    <row r="75" spans="1:10" ht="13.15" customHeight="1" x14ac:dyDescent="0.25">
      <c r="A75" s="41" t="s">
        <v>135</v>
      </c>
      <c r="B75" s="42" t="s">
        <v>136</v>
      </c>
      <c r="C75" s="60">
        <f>'Vĩnh Thuận Đông'!C75 + 'Xà Phiên'!C75 + 'Lương Tâm'!C75 + 'Lương Nghĩa'!C75 + 'Vĩnh Viễn A'!C75 + 'Thuận Hưng'!C75 + 'Thuận Hòa'!C75 + 'Vĩnh Viễn'!C75</f>
        <v>0</v>
      </c>
      <c r="D75" s="56">
        <f t="shared" si="5"/>
        <v>18.975000000000001</v>
      </c>
      <c r="E75" s="60">
        <f>'Vĩnh Thuận Đông'!E75 + 'Xà Phiên'!E75 + 'Lương Tâm'!E75 + 'Lương Nghĩa'!E75 + 'Vĩnh Viễn A'!E75 + 'Thuận Hưng'!E75 + 'Thuận Hòa'!E75 + 'Vĩnh Viễn'!E75</f>
        <v>2.625</v>
      </c>
      <c r="F75" s="60">
        <f>'Vĩnh Thuận Đông'!F75 + 'Xà Phiên'!F75 + 'Lương Tâm'!F75 + 'Lương Nghĩa'!F75 + 'Vĩnh Viễn A'!F75 + 'Thuận Hưng'!F75 + 'Thuận Hòa'!F75 + 'Vĩnh Viễn'!F75</f>
        <v>16.350000000000001</v>
      </c>
      <c r="G75" s="56">
        <f>IF(F75=0,0,(('Vĩnh Thuận Đông'!F75*'Vĩnh Thuận Đông'!G75)+('Xà Phiên'!F75*'Xà Phiên'!G75)+('Lương Tâm'!F75*'Lương Tâm'!G75)+('Lương Nghĩa'!F75*'Lương Nghĩa'!G75)+('Vĩnh Viễn A'!F75*'Vĩnh Viễn A'!G75)+('Thuận Hưng'!F75*'Thuận Hưng'!G75)+('Thuận Hòa'!F75*'Thuận Hòa'!G75)+('Vĩnh Viễn'!F75*'Vĩnh Viễn'!G75))/F75)</f>
        <v>9.375</v>
      </c>
      <c r="H75" s="89">
        <f>IFERROR(AVERAGE('Vĩnh Thuận Đông'!H75,'Xà Phiên'!H75,'Lương Tâm'!H75,'Lương Nghĩa'!H75,'Vĩnh Viễn A'!H75,'Thuận Hưng'!H75,'Thuận Hòa'!H75,'Vĩnh Viễn'!H75),0)</f>
        <v>7100</v>
      </c>
      <c r="I75" s="89">
        <f>IFERROR(AVERAGE('Vĩnh Thuận Đông'!I75,'Xà Phiên'!I75,'Lương Tâm'!I75,'Lương Nghĩa'!I75,'Vĩnh Viễn A'!I75,'Thuận Hưng'!I75,'Thuận Hòa'!I75,'Vĩnh Viễn'!I75),0)</f>
        <v>0</v>
      </c>
      <c r="J75" s="93"/>
    </row>
    <row r="76" spans="1:10" s="7" customFormat="1" ht="14.25" x14ac:dyDescent="0.2">
      <c r="A76" s="38" t="s">
        <v>137</v>
      </c>
      <c r="B76" s="40" t="s">
        <v>138</v>
      </c>
      <c r="C76" s="65">
        <f>SUM(C77:C79)</f>
        <v>0</v>
      </c>
      <c r="D76" s="66">
        <f t="shared" si="5"/>
        <v>498.13</v>
      </c>
      <c r="E76" s="68">
        <f>SUM(E77:E79)</f>
        <v>8.4499999999999993</v>
      </c>
      <c r="F76" s="68">
        <f>SUM(F77:F79)</f>
        <v>489.68</v>
      </c>
      <c r="G76" s="65">
        <f>IFERROR(((G77*F77) + (G78*F78) + (G79*F79) )/(D76), "")</f>
        <v>15.238619102108553</v>
      </c>
      <c r="H76" s="97">
        <f>IFERROR(AVERAGE('Vĩnh Thuận Đông'!H76,'Xà Phiên'!H76,'Lương Tâm'!H76,'Lương Nghĩa'!H76,'Vĩnh Viễn A'!H76,'Thuận Hưng'!H76,'Thuận Hòa'!H76,'Vĩnh Viễn'!H76),0)</f>
        <v>9766.6</v>
      </c>
      <c r="I76" s="97">
        <f>IFERROR(AVERAGE('Vĩnh Thuận Đông'!I76,'Xà Phiên'!I76,'Lương Tâm'!I76,'Lương Nghĩa'!I76,'Vĩnh Viễn A'!I76,'Thuận Hưng'!I76,'Thuận Hòa'!I76,'Vĩnh Viễn'!I76),0)</f>
        <v>0</v>
      </c>
      <c r="J76" s="100"/>
    </row>
    <row r="77" spans="1:10" x14ac:dyDescent="0.25">
      <c r="A77" s="41" t="s">
        <v>139</v>
      </c>
      <c r="B77" s="42" t="s">
        <v>140</v>
      </c>
      <c r="C77" s="60">
        <f>'Vĩnh Thuận Đông'!C77 + 'Xà Phiên'!C77 + 'Lương Tâm'!C77 + 'Lương Nghĩa'!C77 + 'Vĩnh Viễn A'!C77 + 'Thuận Hưng'!C77 + 'Thuận Hòa'!C77 + 'Vĩnh Viễn'!C77</f>
        <v>0</v>
      </c>
      <c r="D77" s="56">
        <f t="shared" si="5"/>
        <v>498.13</v>
      </c>
      <c r="E77" s="60">
        <f>'Vĩnh Thuận Đông'!E77 + 'Xà Phiên'!E77 + 'Lương Tâm'!E77 + 'Lương Nghĩa'!E77 + 'Vĩnh Viễn A'!E77 + 'Thuận Hưng'!E77 + 'Thuận Hòa'!E77 + 'Vĩnh Viễn'!E77</f>
        <v>8.4499999999999993</v>
      </c>
      <c r="F77" s="60">
        <f>'Vĩnh Thuận Đông'!F77 + 'Xà Phiên'!F77 + 'Lương Tâm'!F77 + 'Lương Nghĩa'!F77 + 'Vĩnh Viễn A'!F77 + 'Thuận Hưng'!F77 + 'Thuận Hòa'!F77 + 'Vĩnh Viễn'!F77</f>
        <v>489.68</v>
      </c>
      <c r="G77" s="56">
        <f>IF(F77=0,0,(('Vĩnh Thuận Đông'!F77*'Vĩnh Thuận Đông'!G77)+('Xà Phiên'!F77*'Xà Phiên'!G77)+('Lương Tâm'!F77*'Lương Tâm'!G77)+('Lương Nghĩa'!F77*'Lương Nghĩa'!G77)+('Vĩnh Viễn A'!F77*'Vĩnh Viễn A'!G77)+('Thuận Hưng'!F77*'Thuận Hưng'!G77)+('Thuận Hòa'!F77*'Thuận Hòa'!G77)+('Vĩnh Viễn'!F77*'Vĩnh Viễn'!G77))/F77)</f>
        <v>15.501579262647716</v>
      </c>
      <c r="H77" s="89">
        <f>IFERROR(AVERAGE('Vĩnh Thuận Đông'!H77,'Xà Phiên'!H77,'Lương Tâm'!H77,'Lương Nghĩa'!H77,'Vĩnh Viễn A'!H77,'Thuận Hưng'!H77,'Thuận Hòa'!H77,'Vĩnh Viễn'!H77),0)</f>
        <v>9766.6</v>
      </c>
      <c r="I77" s="89">
        <f>IFERROR(AVERAGE('Vĩnh Thuận Đông'!I77,'Xà Phiên'!I77,'Lương Tâm'!I77,'Lương Nghĩa'!I77,'Vĩnh Viễn A'!I77,'Thuận Hưng'!I77,'Thuận Hòa'!I77,'Vĩnh Viễn'!I77),0)</f>
        <v>0</v>
      </c>
      <c r="J77" s="93"/>
    </row>
    <row r="78" spans="1:10" x14ac:dyDescent="0.25">
      <c r="A78" s="41" t="s">
        <v>141</v>
      </c>
      <c r="B78" s="42" t="s">
        <v>142</v>
      </c>
      <c r="C78" s="60">
        <f>'Vĩnh Thuận Đông'!C78 + 'Xà Phiên'!C78 + 'Lương Tâm'!C78 + 'Lương Nghĩa'!C78 + 'Vĩnh Viễn A'!C78 + 'Thuận Hưng'!C78 + 'Thuận Hòa'!C78 + 'Vĩnh Viễn'!C78</f>
        <v>0</v>
      </c>
      <c r="D78" s="56">
        <f t="shared" si="5"/>
        <v>0</v>
      </c>
      <c r="E78" s="60">
        <f>'Vĩnh Thuận Đông'!E78 + 'Xà Phiên'!E78 + 'Lương Tâm'!E78 + 'Lương Nghĩa'!E78 + 'Vĩnh Viễn A'!E78 + 'Thuận Hưng'!E78 + 'Thuận Hòa'!E78 + 'Vĩnh Viễn'!E78</f>
        <v>0</v>
      </c>
      <c r="F78" s="60">
        <f>'Vĩnh Thuận Đông'!F78 + 'Xà Phiên'!F78 + 'Lương Tâm'!F78 + 'Lương Nghĩa'!F78 + 'Vĩnh Viễn A'!F78 + 'Thuận Hưng'!F78 + 'Thuận Hòa'!F78 + 'Vĩnh Viễn'!F78</f>
        <v>0</v>
      </c>
      <c r="G78" s="56">
        <f>IF(F78=0,0,(('Vĩnh Thuận Đông'!F78*'Vĩnh Thuận Đông'!G78)+('Xà Phiên'!F78*'Xà Phiên'!G78)+('Lương Tâm'!F78*'Lương Tâm'!G78)+('Lương Nghĩa'!F78*'Lương Nghĩa'!G78)+('Vĩnh Viễn A'!F78*'Vĩnh Viễn A'!G78)+('Thuận Hưng'!F78*'Thuận Hưng'!G78)+('Thuận Hòa'!F78*'Thuận Hòa'!G78)+('Vĩnh Viễn'!F78*'Vĩnh Viễn'!G78))/F78)</f>
        <v>0</v>
      </c>
      <c r="H78" s="89">
        <f>IFERROR(AVERAGE('Vĩnh Thuận Đông'!H78,'Xà Phiên'!H78,'Lương Tâm'!H78,'Lương Nghĩa'!H78,'Vĩnh Viễn A'!H78,'Thuận Hưng'!H78,'Thuận Hòa'!H78,'Vĩnh Viễn'!H78),0)</f>
        <v>0</v>
      </c>
      <c r="I78" s="89">
        <f>IFERROR(AVERAGE('Vĩnh Thuận Đông'!I78,'Xà Phiên'!I78,'Lương Tâm'!I78,'Lương Nghĩa'!I78,'Vĩnh Viễn A'!I78,'Thuận Hưng'!I78,'Thuận Hòa'!I78,'Vĩnh Viễn'!I78),0)</f>
        <v>0</v>
      </c>
      <c r="J78" s="93"/>
    </row>
    <row r="79" spans="1:10" x14ac:dyDescent="0.25">
      <c r="A79" s="41" t="s">
        <v>143</v>
      </c>
      <c r="B79" s="42" t="s">
        <v>144</v>
      </c>
      <c r="C79" s="60">
        <f>'Vĩnh Thuận Đông'!C79 + 'Xà Phiên'!C79 + 'Lương Tâm'!C79 + 'Lương Nghĩa'!C79 + 'Vĩnh Viễn A'!C79 + 'Thuận Hưng'!C79 + 'Thuận Hòa'!C79 + 'Vĩnh Viễn'!C79</f>
        <v>0</v>
      </c>
      <c r="D79" s="56">
        <f t="shared" si="5"/>
        <v>0</v>
      </c>
      <c r="E79" s="60">
        <f>'Vĩnh Thuận Đông'!E79 + 'Xà Phiên'!E79 + 'Lương Tâm'!E79 + 'Lương Nghĩa'!E79 + 'Vĩnh Viễn A'!E79 + 'Thuận Hưng'!E79 + 'Thuận Hòa'!E79 + 'Vĩnh Viễn'!E79</f>
        <v>0</v>
      </c>
      <c r="F79" s="60">
        <f>'Vĩnh Thuận Đông'!F79 + 'Xà Phiên'!F79 + 'Lương Tâm'!F79 + 'Lương Nghĩa'!F79 + 'Vĩnh Viễn A'!F79 + 'Thuận Hưng'!F79 + 'Thuận Hòa'!F79 + 'Vĩnh Viễn'!F79</f>
        <v>0</v>
      </c>
      <c r="G79" s="56">
        <f>IF(F79=0,0,(('Vĩnh Thuận Đông'!F79*'Vĩnh Thuận Đông'!G79)+('Xà Phiên'!F79*'Xà Phiên'!G79)+('Lương Tâm'!F79*'Lương Tâm'!G79)+('Lương Nghĩa'!F79*'Lương Nghĩa'!G79)+('Vĩnh Viễn A'!F79*'Vĩnh Viễn A'!G79)+('Thuận Hưng'!F79*'Thuận Hưng'!G79)+('Thuận Hòa'!F79*'Thuận Hòa'!G79)+('Vĩnh Viễn'!F79*'Vĩnh Viễn'!G79))/F79)</f>
        <v>0</v>
      </c>
      <c r="H79" s="89">
        <f>IFERROR(AVERAGE('Vĩnh Thuận Đông'!H79,'Xà Phiên'!H79,'Lương Tâm'!H79,'Lương Nghĩa'!H79,'Vĩnh Viễn A'!H79,'Thuận Hưng'!H79,'Thuận Hòa'!H79,'Vĩnh Viễn'!H79),0)</f>
        <v>0</v>
      </c>
      <c r="I79" s="89">
        <f>IFERROR(AVERAGE('Vĩnh Thuận Đông'!I79,'Xà Phiên'!I79,'Lương Tâm'!I79,'Lương Nghĩa'!I79,'Vĩnh Viễn A'!I79,'Thuận Hưng'!I79,'Thuận Hòa'!I79,'Vĩnh Viễn'!I79),0)</f>
        <v>0</v>
      </c>
      <c r="J79" s="93"/>
    </row>
    <row r="80" spans="1:10" s="7" customFormat="1" x14ac:dyDescent="0.2">
      <c r="A80" s="38" t="s">
        <v>145</v>
      </c>
      <c r="B80" s="40" t="s">
        <v>146</v>
      </c>
      <c r="C80" s="60">
        <f>'Vĩnh Thuận Đông'!C80 + 'Xà Phiên'!C80 + 'Lương Tâm'!C80 + 'Lương Nghĩa'!C80 + 'Vĩnh Viễn A'!C80 + 'Thuận Hưng'!C80 + 'Thuận Hòa'!C80 + 'Vĩnh Viễn'!C80</f>
        <v>0</v>
      </c>
      <c r="D80" s="55">
        <f t="shared" si="5"/>
        <v>7.78</v>
      </c>
      <c r="E80" s="60">
        <f>'Vĩnh Thuận Đông'!E80 + 'Xà Phiên'!E80 + 'Lương Tâm'!E80 + 'Lương Nghĩa'!E80 + 'Vĩnh Viễn A'!E80 + 'Thuận Hưng'!E80 + 'Thuận Hòa'!E80 + 'Vĩnh Viễn'!E80</f>
        <v>0</v>
      </c>
      <c r="F80" s="60">
        <f>'Vĩnh Thuận Đông'!F80 + 'Xà Phiên'!F80 + 'Lương Tâm'!F80 + 'Lương Nghĩa'!F80 + 'Vĩnh Viễn A'!F80 + 'Thuận Hưng'!F80 + 'Thuận Hòa'!F80 + 'Vĩnh Viễn'!F80</f>
        <v>7.78</v>
      </c>
      <c r="G80" s="56">
        <f>IF(F80=0,0,(('Vĩnh Thuận Đông'!F80*'Vĩnh Thuận Đông'!G80)+('Xà Phiên'!F80*'Xà Phiên'!G80)+('Lương Tâm'!F80*'Lương Tâm'!G80)+('Lương Nghĩa'!F80*'Lương Nghĩa'!G80)+('Vĩnh Viễn A'!F80*'Vĩnh Viễn A'!G80)+('Thuận Hưng'!F80*'Thuận Hưng'!G80)+('Thuận Hòa'!F80*'Thuận Hòa'!G80)+('Vĩnh Viễn'!F80*'Vĩnh Viễn'!G80))/F80)</f>
        <v>18.000000000000004</v>
      </c>
      <c r="H80" s="89">
        <f>IFERROR(AVERAGE('Vĩnh Thuận Đông'!H80,'Xà Phiên'!H80,'Lương Tâm'!H80,'Lương Nghĩa'!H80,'Vĩnh Viễn A'!H80,'Thuận Hưng'!H80,'Thuận Hòa'!H80,'Vĩnh Viễn'!H80),0)</f>
        <v>11500</v>
      </c>
      <c r="I80" s="89">
        <f>IFERROR(AVERAGE('Vĩnh Thuận Đông'!I80,'Xà Phiên'!I80,'Lương Tâm'!I80,'Lương Nghĩa'!I80,'Vĩnh Viễn A'!I80,'Thuận Hưng'!I80,'Thuận Hòa'!I80,'Vĩnh Viễn'!I80),0)</f>
        <v>0</v>
      </c>
      <c r="J80" s="101"/>
    </row>
    <row r="81" spans="1:11" s="7" customFormat="1" x14ac:dyDescent="0.2">
      <c r="A81" s="38" t="s">
        <v>147</v>
      </c>
      <c r="B81" s="40" t="s">
        <v>148</v>
      </c>
      <c r="C81" s="60">
        <f>'Vĩnh Thuận Đông'!C81 + 'Xà Phiên'!C81 + 'Lương Tâm'!C81 + 'Lương Nghĩa'!C81 + 'Vĩnh Viễn A'!C81 + 'Thuận Hưng'!C81 + 'Thuận Hòa'!C81 + 'Vĩnh Viễn'!C81</f>
        <v>0</v>
      </c>
      <c r="D81" s="55">
        <f t="shared" si="5"/>
        <v>135.44999999999999</v>
      </c>
      <c r="E81" s="60">
        <f>'Vĩnh Thuận Đông'!E81 + 'Xà Phiên'!E81 + 'Lương Tâm'!E81 + 'Lương Nghĩa'!E81 + 'Vĩnh Viễn A'!E81 + 'Thuận Hưng'!E81 + 'Thuận Hòa'!E81 + 'Vĩnh Viễn'!E81</f>
        <v>23.13</v>
      </c>
      <c r="F81" s="60">
        <f>'Vĩnh Thuận Đông'!F81 + 'Xà Phiên'!F81 + 'Lương Tâm'!F81 + 'Lương Nghĩa'!F81 + 'Vĩnh Viễn A'!F81 + 'Thuận Hưng'!F81 + 'Thuận Hòa'!F81 + 'Vĩnh Viễn'!F81</f>
        <v>112.32</v>
      </c>
      <c r="G81" s="56">
        <f>IF(F81=0,0,(('Vĩnh Thuận Đông'!F81*'Vĩnh Thuận Đông'!G81)+('Xà Phiên'!F81*'Xà Phiên'!G81)+('Lương Tâm'!F81*'Lương Tâm'!G81)+('Lương Nghĩa'!F81*'Lương Nghĩa'!G81)+('Vĩnh Viễn A'!F81*'Vĩnh Viễn A'!G81)+('Thuận Hưng'!F81*'Thuận Hưng'!G81)+('Thuận Hòa'!F81*'Thuận Hòa'!G81)+('Vĩnh Viễn'!F81*'Vĩnh Viễn'!G81))/F81)</f>
        <v>21.370104166666671</v>
      </c>
      <c r="H81" s="89">
        <f>IFERROR(AVERAGE('Vĩnh Thuận Đông'!H81,'Xà Phiên'!H81,'Lương Tâm'!H81,'Lương Nghĩa'!H81,'Vĩnh Viễn A'!H81,'Thuận Hưng'!H81,'Thuận Hòa'!H81,'Vĩnh Viễn'!H81),0)</f>
        <v>14587.5</v>
      </c>
      <c r="I81" s="89">
        <f>IFERROR(AVERAGE('Vĩnh Thuận Đông'!I81,'Xà Phiên'!I81,'Lương Tâm'!I81,'Lương Nghĩa'!I81,'Vĩnh Viễn A'!I81,'Thuận Hưng'!I81,'Thuận Hòa'!I81,'Vĩnh Viễn'!I81),0)</f>
        <v>0</v>
      </c>
      <c r="J81" s="93"/>
    </row>
    <row r="82" spans="1:11" s="7" customFormat="1" x14ac:dyDescent="0.2">
      <c r="A82" s="38" t="s">
        <v>149</v>
      </c>
      <c r="B82" s="40" t="s">
        <v>150</v>
      </c>
      <c r="C82" s="60">
        <f>'Vĩnh Thuận Đông'!C82 + 'Xà Phiên'!C82 + 'Lương Tâm'!C82 + 'Lương Nghĩa'!C82 + 'Vĩnh Viễn A'!C82 + 'Thuận Hưng'!C82 + 'Thuận Hòa'!C82 + 'Vĩnh Viễn'!C82</f>
        <v>0</v>
      </c>
      <c r="D82" s="55">
        <f t="shared" si="5"/>
        <v>4.8</v>
      </c>
      <c r="E82" s="60">
        <f>'Vĩnh Thuận Đông'!E82 + 'Xà Phiên'!E82 + 'Lương Tâm'!E82 + 'Lương Nghĩa'!E82 + 'Vĩnh Viễn A'!E82 + 'Thuận Hưng'!E82 + 'Thuận Hòa'!E82 + 'Vĩnh Viễn'!E82</f>
        <v>0</v>
      </c>
      <c r="F82" s="60">
        <f>'Vĩnh Thuận Đông'!F82 + 'Xà Phiên'!F82 + 'Lương Tâm'!F82 + 'Lương Nghĩa'!F82 + 'Vĩnh Viễn A'!F82 + 'Thuận Hưng'!F82 + 'Thuận Hòa'!F82 + 'Vĩnh Viễn'!F82</f>
        <v>4.8</v>
      </c>
      <c r="G82" s="56">
        <f>IF(F82=0,0,(('Vĩnh Thuận Đông'!F82*'Vĩnh Thuận Đông'!G82)+('Xà Phiên'!F82*'Xà Phiên'!G82)+('Lương Tâm'!F82*'Lương Tâm'!G82)+('Lương Nghĩa'!F82*'Lương Nghĩa'!G82)+('Vĩnh Viễn A'!F82*'Vĩnh Viễn A'!G82)+('Thuận Hưng'!F82*'Thuận Hưng'!G82)+('Thuận Hòa'!F82*'Thuận Hòa'!G82)+('Vĩnh Viễn'!F82*'Vĩnh Viễn'!G82))/F82)</f>
        <v>17.833333333333332</v>
      </c>
      <c r="H82" s="89">
        <f>IFERROR(AVERAGE('Vĩnh Thuận Đông'!H82,'Xà Phiên'!H82,'Lương Tâm'!H82,'Lương Nghĩa'!H82,'Vĩnh Viễn A'!H82,'Thuận Hưng'!H82,'Thuận Hòa'!H82,'Vĩnh Viễn'!H82),0)</f>
        <v>9500</v>
      </c>
      <c r="I82" s="89">
        <f>IFERROR(AVERAGE('Vĩnh Thuận Đông'!I82,'Xà Phiên'!I82,'Lương Tâm'!I82,'Lương Nghĩa'!I82,'Vĩnh Viễn A'!I82,'Thuận Hưng'!I82,'Thuận Hòa'!I82,'Vĩnh Viễn'!I82),0)</f>
        <v>0</v>
      </c>
      <c r="J82" s="93"/>
    </row>
    <row r="83" spans="1:11" s="7" customFormat="1" x14ac:dyDescent="0.2">
      <c r="A83" s="38" t="s">
        <v>151</v>
      </c>
      <c r="B83" s="40" t="s">
        <v>152</v>
      </c>
      <c r="C83" s="60">
        <f>'Vĩnh Thuận Đông'!C83 + 'Xà Phiên'!C83 + 'Lương Tâm'!C83 + 'Lương Nghĩa'!C83 + 'Vĩnh Viễn A'!C83 + 'Thuận Hưng'!C83 + 'Thuận Hòa'!C83 + 'Vĩnh Viễn'!C83</f>
        <v>0</v>
      </c>
      <c r="D83" s="55">
        <f t="shared" si="5"/>
        <v>13.89</v>
      </c>
      <c r="E83" s="60">
        <f>'Vĩnh Thuận Đông'!E83 + 'Xà Phiên'!E83 + 'Lương Tâm'!E83 + 'Lương Nghĩa'!E83 + 'Vĩnh Viễn A'!E83 + 'Thuận Hưng'!E83 + 'Thuận Hòa'!E83 + 'Vĩnh Viễn'!E83</f>
        <v>1.37</v>
      </c>
      <c r="F83" s="60">
        <f>'Vĩnh Thuận Đông'!F83 + 'Xà Phiên'!F83 + 'Lương Tâm'!F83 + 'Lương Nghĩa'!F83 + 'Vĩnh Viễn A'!F83 + 'Thuận Hưng'!F83 + 'Thuận Hòa'!F83 + 'Vĩnh Viễn'!F83</f>
        <v>12.520000000000001</v>
      </c>
      <c r="G83" s="56">
        <f>IF(F83=0,0,(('Vĩnh Thuận Đông'!F83*'Vĩnh Thuận Đông'!G83)+('Xà Phiên'!F83*'Xà Phiên'!G83)+('Lương Tâm'!F83*'Lương Tâm'!G83)+('Lương Nghĩa'!F83*'Lương Nghĩa'!G83)+('Vĩnh Viễn A'!F83*'Vĩnh Viễn A'!G83)+('Thuận Hưng'!F83*'Thuận Hưng'!G83)+('Thuận Hòa'!F83*'Thuận Hòa'!G83)+('Vĩnh Viễn'!F83*'Vĩnh Viễn'!G83))/F83)</f>
        <v>13.288877795527155</v>
      </c>
      <c r="H83" s="89">
        <f>IFERROR(AVERAGE('Vĩnh Thuận Đông'!H83,'Xà Phiên'!H83,'Lương Tâm'!H83,'Lương Nghĩa'!H83,'Vĩnh Viễn A'!H83,'Thuận Hưng'!H83,'Thuận Hòa'!H83,'Vĩnh Viễn'!H83),0)</f>
        <v>7225</v>
      </c>
      <c r="I83" s="89">
        <f>IFERROR(AVERAGE('Vĩnh Thuận Đông'!I83,'Xà Phiên'!I83,'Lương Tâm'!I83,'Lương Nghĩa'!I83,'Vĩnh Viễn A'!I83,'Thuận Hưng'!I83,'Thuận Hòa'!I83,'Vĩnh Viễn'!I83),0)</f>
        <v>0</v>
      </c>
      <c r="J83" s="93"/>
    </row>
    <row r="84" spans="1:11" s="7" customFormat="1" x14ac:dyDescent="0.2">
      <c r="A84" s="38" t="s">
        <v>153</v>
      </c>
      <c r="B84" s="40" t="s">
        <v>154</v>
      </c>
      <c r="C84" s="60">
        <f>'Vĩnh Thuận Đông'!C84 + 'Xà Phiên'!C84 + 'Lương Tâm'!C84 + 'Lương Nghĩa'!C84 + 'Vĩnh Viễn A'!C84 + 'Thuận Hưng'!C84 + 'Thuận Hòa'!C84 + 'Vĩnh Viễn'!C84</f>
        <v>0</v>
      </c>
      <c r="D84" s="55">
        <f t="shared" si="5"/>
        <v>29.68</v>
      </c>
      <c r="E84" s="60">
        <f>'Vĩnh Thuận Đông'!E84 + 'Xà Phiên'!E84 + 'Lương Tâm'!E84 + 'Lương Nghĩa'!E84 + 'Vĩnh Viễn A'!E84 + 'Thuận Hưng'!E84 + 'Thuận Hòa'!E84 + 'Vĩnh Viễn'!E84</f>
        <v>28.68</v>
      </c>
      <c r="F84" s="60">
        <f>'Vĩnh Thuận Đông'!F84 + 'Xà Phiên'!F84 + 'Lương Tâm'!F84 + 'Lương Nghĩa'!F84 + 'Vĩnh Viễn A'!F84 + 'Thuận Hưng'!F84 + 'Thuận Hòa'!F84 + 'Vĩnh Viễn'!F84</f>
        <v>1</v>
      </c>
      <c r="G84" s="56">
        <f>IF(F84=0,0,(('Vĩnh Thuận Đông'!F84*'Vĩnh Thuận Đông'!G84)+('Xà Phiên'!F84*'Xà Phiên'!G84)+('Lương Tâm'!F84*'Lương Tâm'!G84)+('Lương Nghĩa'!F84*'Lương Nghĩa'!G84)+('Vĩnh Viễn A'!F84*'Vĩnh Viễn A'!G84)+('Thuận Hưng'!F84*'Thuận Hưng'!G84)+('Thuận Hòa'!F84*'Thuận Hòa'!G84)+('Vĩnh Viễn'!F84*'Vĩnh Viễn'!G84))/F84)</f>
        <v>22.5</v>
      </c>
      <c r="H84" s="89">
        <f>IFERROR(AVERAGE('Vĩnh Thuận Đông'!H84,'Xà Phiên'!H84,'Lương Tâm'!H84,'Lương Nghĩa'!H84,'Vĩnh Viễn A'!H84,'Thuận Hưng'!H84,'Thuận Hòa'!H84,'Vĩnh Viễn'!H84),0)</f>
        <v>15000</v>
      </c>
      <c r="I84" s="89">
        <f>IFERROR(AVERAGE('Vĩnh Thuận Đông'!I84,'Xà Phiên'!I84,'Lương Tâm'!I84,'Lương Nghĩa'!I84,'Vĩnh Viễn A'!I84,'Thuận Hưng'!I84,'Thuận Hòa'!I84,'Vĩnh Viễn'!I84),0)</f>
        <v>0</v>
      </c>
      <c r="J84" s="93"/>
    </row>
    <row r="85" spans="1:11" s="7" customFormat="1" x14ac:dyDescent="0.2">
      <c r="A85" s="38" t="s">
        <v>155</v>
      </c>
      <c r="B85" s="40" t="s">
        <v>156</v>
      </c>
      <c r="C85" s="60">
        <f>'Vĩnh Thuận Đông'!C85 + 'Xà Phiên'!C85 + 'Lương Tâm'!C85 + 'Lương Nghĩa'!C85 + 'Vĩnh Viễn A'!C85 + 'Thuận Hưng'!C85 + 'Thuận Hòa'!C85 + 'Vĩnh Viễn'!C85</f>
        <v>0</v>
      </c>
      <c r="D85" s="55">
        <f t="shared" si="5"/>
        <v>12.48</v>
      </c>
      <c r="E85" s="60">
        <f>'Vĩnh Thuận Đông'!E85 + 'Xà Phiên'!E85 + 'Lương Tâm'!E85 + 'Lương Nghĩa'!E85 + 'Vĩnh Viễn A'!E85 + 'Thuận Hưng'!E85 + 'Thuận Hòa'!E85 + 'Vĩnh Viễn'!E85</f>
        <v>0.26</v>
      </c>
      <c r="F85" s="60">
        <f>'Vĩnh Thuận Đông'!F85 + 'Xà Phiên'!F85 + 'Lương Tâm'!F85 + 'Lương Nghĩa'!F85 + 'Vĩnh Viễn A'!F85 + 'Thuận Hưng'!F85 + 'Thuận Hòa'!F85 + 'Vĩnh Viễn'!F85</f>
        <v>12.22</v>
      </c>
      <c r="G85" s="56">
        <f>IF(F85=0,0,(('Vĩnh Thuận Đông'!F85*'Vĩnh Thuận Đông'!G85)+('Xà Phiên'!F85*'Xà Phiên'!G85)+('Lương Tâm'!F85*'Lương Tâm'!G85)+('Lương Nghĩa'!F85*'Lương Nghĩa'!G85)+('Vĩnh Viễn A'!F85*'Vĩnh Viễn A'!G85)+('Thuận Hưng'!F85*'Thuận Hưng'!G85)+('Thuận Hòa'!F85*'Thuận Hòa'!G85)+('Vĩnh Viễn'!F85*'Vĩnh Viễn'!G85))/F85)</f>
        <v>20</v>
      </c>
      <c r="H85" s="89">
        <f>IFERROR(AVERAGE('Vĩnh Thuận Đông'!H85,'Xà Phiên'!H85,'Lương Tâm'!H85,'Lương Nghĩa'!H85,'Vĩnh Viễn A'!H85,'Thuận Hưng'!H85,'Thuận Hòa'!H85,'Vĩnh Viễn'!H85),0)</f>
        <v>10000</v>
      </c>
      <c r="I85" s="89">
        <f>IFERROR(AVERAGE('Vĩnh Thuận Đông'!I85,'Xà Phiên'!I85,'Lương Tâm'!I85,'Lương Nghĩa'!I85,'Vĩnh Viễn A'!I85,'Thuận Hưng'!I85,'Thuận Hòa'!I85,'Vĩnh Viễn'!I85),0)</f>
        <v>0</v>
      </c>
      <c r="J85" s="93"/>
    </row>
    <row r="86" spans="1:11" s="7" customFormat="1" x14ac:dyDescent="0.2">
      <c r="A86" s="38" t="s">
        <v>157</v>
      </c>
      <c r="B86" s="40" t="s">
        <v>158</v>
      </c>
      <c r="C86" s="60">
        <f>'Vĩnh Thuận Đông'!C86 + 'Xà Phiên'!C86 + 'Lương Tâm'!C86 + 'Lương Nghĩa'!C86 + 'Vĩnh Viễn A'!C86 + 'Thuận Hưng'!C86 + 'Thuận Hòa'!C86 + 'Vĩnh Viễn'!C86</f>
        <v>0</v>
      </c>
      <c r="D86" s="55">
        <f t="shared" si="5"/>
        <v>10.450000000000001</v>
      </c>
      <c r="E86" s="60">
        <f>'Vĩnh Thuận Đông'!E86 + 'Xà Phiên'!E86 + 'Lương Tâm'!E86 + 'Lương Nghĩa'!E86 + 'Vĩnh Viễn A'!E86 + 'Thuận Hưng'!E86 + 'Thuận Hòa'!E86 + 'Vĩnh Viễn'!E86</f>
        <v>0</v>
      </c>
      <c r="F86" s="60">
        <f>'Vĩnh Thuận Đông'!F86 + 'Xà Phiên'!F86 + 'Lương Tâm'!F86 + 'Lương Nghĩa'!F86 + 'Vĩnh Viễn A'!F86 + 'Thuận Hưng'!F86 + 'Thuận Hòa'!F86 + 'Vĩnh Viễn'!F86</f>
        <v>10.450000000000001</v>
      </c>
      <c r="G86" s="56">
        <f>IF(F86=0,0,(('Vĩnh Thuận Đông'!F86*'Vĩnh Thuận Đông'!G86)+('Xà Phiên'!F86*'Xà Phiên'!G86)+('Lương Tâm'!F86*'Lương Tâm'!G86)+('Lương Nghĩa'!F86*'Lương Nghĩa'!G86)+('Vĩnh Viễn A'!F86*'Vĩnh Viễn A'!G86)+('Thuận Hưng'!F86*'Thuận Hưng'!G86)+('Thuận Hòa'!F86*'Thuận Hòa'!G86)+('Vĩnh Viễn'!F86*'Vĩnh Viễn'!G86))/F86)</f>
        <v>25.578947368421051</v>
      </c>
      <c r="H86" s="89">
        <f>IFERROR(AVERAGE('Vĩnh Thuận Đông'!H86,'Xà Phiên'!H86,'Lương Tâm'!H86,'Lương Nghĩa'!H86,'Vĩnh Viễn A'!H86,'Thuận Hưng'!H86,'Thuận Hòa'!H86,'Vĩnh Viễn'!H86),0)</f>
        <v>25500</v>
      </c>
      <c r="I86" s="89">
        <f>IFERROR(AVERAGE('Vĩnh Thuận Đông'!I86,'Xà Phiên'!I86,'Lương Tâm'!I86,'Lương Nghĩa'!I86,'Vĩnh Viễn A'!I86,'Thuận Hưng'!I86,'Thuận Hòa'!I86,'Vĩnh Viễn'!I86),0)</f>
        <v>0</v>
      </c>
      <c r="J86" s="93"/>
    </row>
    <row r="87" spans="1:11" s="7" customFormat="1" x14ac:dyDescent="0.2">
      <c r="A87" s="38" t="s">
        <v>159</v>
      </c>
      <c r="B87" s="40" t="s">
        <v>160</v>
      </c>
      <c r="C87" s="60">
        <f>'Vĩnh Thuận Đông'!C87 + 'Xà Phiên'!C87 + 'Lương Tâm'!C87 + 'Lương Nghĩa'!C87 + 'Vĩnh Viễn A'!C87 + 'Thuận Hưng'!C87 + 'Thuận Hòa'!C87 + 'Vĩnh Viễn'!C87</f>
        <v>0</v>
      </c>
      <c r="D87" s="55">
        <f t="shared" si="5"/>
        <v>8</v>
      </c>
      <c r="E87" s="60">
        <f>'Vĩnh Thuận Đông'!E87 + 'Xà Phiên'!E87 + 'Lương Tâm'!E87 + 'Lương Nghĩa'!E87 + 'Vĩnh Viễn A'!E87 + 'Thuận Hưng'!E87 + 'Thuận Hòa'!E87 + 'Vĩnh Viễn'!E87</f>
        <v>0</v>
      </c>
      <c r="F87" s="60">
        <f>'Vĩnh Thuận Đông'!F87 + 'Xà Phiên'!F87 + 'Lương Tâm'!F87 + 'Lương Nghĩa'!F87 + 'Vĩnh Viễn A'!F87 + 'Thuận Hưng'!F87 + 'Thuận Hòa'!F87 + 'Vĩnh Viễn'!F87</f>
        <v>8</v>
      </c>
      <c r="G87" s="56">
        <f>IF(F87=0,0,(('Vĩnh Thuận Đông'!F87*'Vĩnh Thuận Đông'!G87)+('Xà Phiên'!F87*'Xà Phiên'!G87)+('Lương Tâm'!F87*'Lương Tâm'!G87)+('Lương Nghĩa'!F87*'Lương Nghĩa'!G87)+('Vĩnh Viễn A'!F87*'Vĩnh Viễn A'!G87)+('Thuận Hưng'!F87*'Thuận Hưng'!G87)+('Thuận Hòa'!F87*'Thuận Hòa'!G87)+('Vĩnh Viễn'!F87*'Vĩnh Viễn'!G87))/F87)</f>
        <v>26</v>
      </c>
      <c r="H87" s="89">
        <f>IFERROR(AVERAGE('Vĩnh Thuận Đông'!H87,'Xà Phiên'!H87,'Lương Tâm'!H87,'Lương Nghĩa'!H87,'Vĩnh Viễn A'!H87,'Thuận Hưng'!H87,'Thuận Hòa'!H87,'Vĩnh Viễn'!H87),0)</f>
        <v>14000</v>
      </c>
      <c r="I87" s="89">
        <f>IFERROR(AVERAGE('Vĩnh Thuận Đông'!I87,'Xà Phiên'!I87,'Lương Tâm'!I87,'Lương Nghĩa'!I87,'Vĩnh Viễn A'!I87,'Thuận Hưng'!I87,'Thuận Hòa'!I87,'Vĩnh Viễn'!I87),0)</f>
        <v>0</v>
      </c>
      <c r="J87" s="93"/>
    </row>
    <row r="88" spans="1:11" s="7" customFormat="1" x14ac:dyDescent="0.2">
      <c r="A88" s="38" t="s">
        <v>161</v>
      </c>
      <c r="B88" s="40" t="s">
        <v>162</v>
      </c>
      <c r="C88" s="60">
        <f>'Vĩnh Thuận Đông'!C88 + 'Xà Phiên'!C88 + 'Lương Tâm'!C88 + 'Lương Nghĩa'!C88 + 'Vĩnh Viễn A'!C88 + 'Thuận Hưng'!C88 + 'Thuận Hòa'!C88 + 'Vĩnh Viễn'!C88</f>
        <v>0</v>
      </c>
      <c r="D88" s="55">
        <f t="shared" si="5"/>
        <v>1738.46</v>
      </c>
      <c r="E88" s="60">
        <f>'Vĩnh Thuận Đông'!E88 + 'Xà Phiên'!E88 + 'Lương Tâm'!E88 + 'Lương Nghĩa'!E88 + 'Vĩnh Viễn A'!E88 + 'Thuận Hưng'!E88 + 'Thuận Hòa'!E88 + 'Vĩnh Viễn'!E88</f>
        <v>217.61</v>
      </c>
      <c r="F88" s="60">
        <f>'Vĩnh Thuận Đông'!F88 + 'Xà Phiên'!F88 + 'Lương Tâm'!F88 + 'Lương Nghĩa'!F88 + 'Vĩnh Viễn A'!F88 + 'Thuận Hưng'!F88 + 'Thuận Hòa'!F88 + 'Vĩnh Viễn'!F88</f>
        <v>1520.85</v>
      </c>
      <c r="G88" s="56">
        <f>IF(F88=0,0,(('Vĩnh Thuận Đông'!F88*'Vĩnh Thuận Đông'!G88)+('Xà Phiên'!F88*'Xà Phiên'!G88)+('Lương Tâm'!F88*'Lương Tâm'!G88)+('Lương Nghĩa'!F88*'Lương Nghĩa'!G88)+('Vĩnh Viễn A'!F88*'Vĩnh Viễn A'!G88)+('Thuận Hưng'!F88*'Thuận Hưng'!G88)+('Thuận Hòa'!F88*'Thuận Hòa'!G88)+('Vĩnh Viễn'!F88*'Vĩnh Viễn'!G88))/F88)</f>
        <v>9.5392555784124493</v>
      </c>
      <c r="H88" s="89">
        <f>IFERROR(AVERAGE('Vĩnh Thuận Đông'!H88,'Xà Phiên'!H88,'Lương Tâm'!H88,'Lương Nghĩa'!H88,'Vĩnh Viễn A'!H88,'Thuận Hưng'!H88,'Thuận Hòa'!H88,'Vĩnh Viễn'!H88),0)</f>
        <v>9428.5714285714294</v>
      </c>
      <c r="I88" s="89">
        <f>IFERROR(AVERAGE('Vĩnh Thuận Đông'!I88,'Xà Phiên'!I88,'Lương Tâm'!I88,'Lương Nghĩa'!I88,'Vĩnh Viễn A'!I88,'Thuận Hưng'!I88,'Thuận Hòa'!I88,'Vĩnh Viễn'!I88),0)</f>
        <v>0</v>
      </c>
      <c r="J88" s="94"/>
    </row>
    <row r="89" spans="1:11" ht="15.75" thickBot="1" x14ac:dyDescent="0.3">
      <c r="A89" s="141" t="s">
        <v>33</v>
      </c>
      <c r="B89" s="142"/>
      <c r="C89" s="70">
        <f>SUM(C34,C37,C40,C45,C49,C54,C59,C63,C67,C72,C76,C80:C88)</f>
        <v>0</v>
      </c>
      <c r="D89" s="70">
        <f>SUM(D34,D37,D40,D45,D49,D54,D59,D63,D67,D72,D76,D80:D88)</f>
        <v>3697.92</v>
      </c>
      <c r="E89" s="70">
        <f t="shared" ref="E89" si="6">SUM(E34,E37,E40,E45,E49,E54,E59,E63,E67,E72,E76,E80:E88)</f>
        <v>384.01</v>
      </c>
      <c r="F89" s="70">
        <f>SUM(F34,F37,F40,F45,F49,F54,F59,F63,F67,F72,F76,F80:F88)</f>
        <v>3313.91</v>
      </c>
      <c r="G89" s="75"/>
      <c r="H89" s="102"/>
      <c r="I89" s="103"/>
      <c r="J89" s="96"/>
    </row>
    <row r="90" spans="1:11" x14ac:dyDescent="0.25">
      <c r="A90" s="15"/>
      <c r="B90" s="15"/>
      <c r="C90" s="16"/>
      <c r="D90" s="16"/>
      <c r="E90" s="15"/>
      <c r="F90" s="15"/>
      <c r="G90" s="15"/>
      <c r="H90" s="16"/>
      <c r="I90" s="16"/>
      <c r="J90" s="16"/>
    </row>
    <row r="91" spans="1:11" ht="15.75" thickBot="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</row>
    <row r="92" spans="1:11" ht="57" x14ac:dyDescent="0.25">
      <c r="A92" s="35" t="s">
        <v>22</v>
      </c>
      <c r="B92" s="36" t="s">
        <v>163</v>
      </c>
      <c r="C92" s="36" t="s">
        <v>11</v>
      </c>
      <c r="D92" s="36" t="s">
        <v>164</v>
      </c>
      <c r="E92" s="36" t="s">
        <v>165</v>
      </c>
      <c r="F92" s="36" t="s">
        <v>166</v>
      </c>
      <c r="G92" s="36" t="s">
        <v>15</v>
      </c>
      <c r="H92" s="36" t="s">
        <v>167</v>
      </c>
      <c r="I92" s="36" t="s">
        <v>332</v>
      </c>
      <c r="J92" s="37" t="s">
        <v>333</v>
      </c>
    </row>
    <row r="93" spans="1:11" x14ac:dyDescent="0.25">
      <c r="A93" s="1"/>
      <c r="B93" s="2" t="s">
        <v>9</v>
      </c>
      <c r="C93" s="2" t="s">
        <v>19</v>
      </c>
      <c r="D93" s="2" t="s">
        <v>42</v>
      </c>
      <c r="E93" s="2" t="s">
        <v>21</v>
      </c>
      <c r="F93" s="2" t="s">
        <v>22</v>
      </c>
      <c r="G93" s="2" t="s">
        <v>23</v>
      </c>
      <c r="H93" s="2" t="s">
        <v>168</v>
      </c>
      <c r="I93" s="2" t="s">
        <v>25</v>
      </c>
      <c r="J93" s="3" t="s">
        <v>26</v>
      </c>
    </row>
    <row r="94" spans="1:11" x14ac:dyDescent="0.25">
      <c r="A94" s="38" t="s">
        <v>169</v>
      </c>
      <c r="B94" s="40" t="s">
        <v>170</v>
      </c>
      <c r="C94" s="60">
        <f>'Vĩnh Thuận Đông'!C94 + 'Xà Phiên'!C94 + 'Lương Tâm'!C94 + 'Lương Nghĩa'!C94 + 'Vĩnh Viễn A'!C94 + 'Thuận Hưng'!C94 + 'Thuận Hòa'!C94 + 'Vĩnh Viễn'!C94</f>
        <v>0</v>
      </c>
      <c r="D94" s="60">
        <f>'Vĩnh Thuận Đông'!D94 + 'Xà Phiên'!D94 + 'Lương Tâm'!D94 + 'Lương Nghĩa'!D94 + 'Vĩnh Viễn A'!D94 + 'Thuận Hưng'!D94 + 'Thuận Hòa'!D94 + 'Vĩnh Viễn'!D94</f>
        <v>0</v>
      </c>
      <c r="E94" s="60">
        <f>'Vĩnh Thuận Đông'!E94 + 'Xà Phiên'!E94 + 'Lương Tâm'!E94 + 'Lương Nghĩa'!E94 + 'Vĩnh Viễn A'!E94 + 'Thuận Hưng'!E94 + 'Thuận Hòa'!E94 + 'Vĩnh Viễn'!E94</f>
        <v>20.100000000000001</v>
      </c>
      <c r="F94" s="60">
        <f>'Vĩnh Thuận Đông'!F94 + 'Xà Phiên'!F94 + 'Lương Tâm'!F94 + 'Lương Nghĩa'!F94 + 'Vĩnh Viễn A'!F94 + 'Thuận Hưng'!F94 + 'Thuận Hòa'!F94 + 'Vĩnh Viễn'!F94</f>
        <v>948.85000000000014</v>
      </c>
      <c r="G94" s="56">
        <f>IF(F94=0,0,(('Vĩnh Thuận Đông'!F94*'Vĩnh Thuận Đông'!G94)+('Xà Phiên'!F94*'Xà Phiên'!G94)+('Lương Tâm'!F94*'Lương Tâm'!G94)+('Lương Nghĩa'!F94*'Lương Nghĩa'!G94)+('Vĩnh Viễn A'!F94*'Vĩnh Viễn A'!G94)+('Thuận Hưng'!F94*'Thuận Hưng'!G94)+('Thuận Hòa'!F94*'Thuận Hòa'!G94)+('Vĩnh Viễn'!F94*'Vĩnh Viễn'!G94))/F94)</f>
        <v>11.399715445012383</v>
      </c>
      <c r="H94" s="60">
        <f>SUM(E94:F94)</f>
        <v>968.95000000000016</v>
      </c>
      <c r="I94" s="74">
        <f>IFERROR(AVERAGE('Vĩnh Thuận Đông'!I94,'Xà Phiên'!I94,'Lương Tâm'!I94,'Lương Nghĩa'!I94,'Vĩnh Viễn A'!I94,'Thuận Hưng'!I94,'Thuận Hòa'!I94,'Vĩnh Viễn'!I94),0)</f>
        <v>10625</v>
      </c>
      <c r="J94" s="61">
        <f>IFERROR(AVERAGE('Vĩnh Thuận Đông'!J94,'Xà Phiên'!J94,'Lương Tâm'!J94,'Lương Nghĩa'!J94,'Vĩnh Viễn A'!J94,'Thuận Hưng'!J94,'Thuận Hòa'!J94,'Vĩnh Viễn'!J94),0)</f>
        <v>0</v>
      </c>
      <c r="K94" s="7"/>
    </row>
    <row r="95" spans="1:11" x14ac:dyDescent="0.25">
      <c r="A95" s="38" t="s">
        <v>171</v>
      </c>
      <c r="B95" s="40" t="s">
        <v>172</v>
      </c>
      <c r="C95" s="60">
        <f>'Vĩnh Thuận Đông'!C95 + 'Xà Phiên'!C95 + 'Lương Tâm'!C95 + 'Lương Nghĩa'!C95 + 'Vĩnh Viễn A'!C95 + 'Thuận Hưng'!C95 + 'Thuận Hòa'!C95 + 'Vĩnh Viễn'!C95</f>
        <v>0</v>
      </c>
      <c r="D95" s="60">
        <f>'Vĩnh Thuận Đông'!D95 + 'Xà Phiên'!D95 + 'Lương Tâm'!D95 + 'Lương Nghĩa'!D95 + 'Vĩnh Viễn A'!D95 + 'Thuận Hưng'!D95 + 'Thuận Hòa'!D95 + 'Vĩnh Viễn'!D95</f>
        <v>0</v>
      </c>
      <c r="E95" s="60">
        <f>'Vĩnh Thuận Đông'!E95 + 'Xà Phiên'!E95 + 'Lương Tâm'!E95 + 'Lương Nghĩa'!E95 + 'Vĩnh Viễn A'!E95 + 'Thuận Hưng'!E95 + 'Thuận Hòa'!E95 + 'Vĩnh Viễn'!E95</f>
        <v>0</v>
      </c>
      <c r="F95" s="60">
        <f>'Vĩnh Thuận Đông'!F95 + 'Xà Phiên'!F95 + 'Lương Tâm'!F95 + 'Lương Nghĩa'!F95 + 'Vĩnh Viễn A'!F95 + 'Thuận Hưng'!F95 + 'Thuận Hòa'!F95 + 'Vĩnh Viễn'!F95</f>
        <v>0.82000000000000006</v>
      </c>
      <c r="G95" s="56">
        <f>IF(F95=0,0,(('Vĩnh Thuận Đông'!F95*'Vĩnh Thuận Đông'!G95)+('Xà Phiên'!F95*'Xà Phiên'!G95)+('Lương Tâm'!F95*'Lương Tâm'!G95)+('Lương Nghĩa'!F95*'Lương Nghĩa'!G95)+('Vĩnh Viễn A'!F95*'Vĩnh Viễn A'!G95)+('Thuận Hưng'!F95*'Thuận Hưng'!G95)+('Thuận Hòa'!F95*'Thuận Hòa'!G95)+('Vĩnh Viễn'!F95*'Vĩnh Viễn'!G95))/F95)</f>
        <v>11</v>
      </c>
      <c r="H95" s="60">
        <f t="shared" ref="H95:H120" si="7">SUM(E95:F95)</f>
        <v>0.82000000000000006</v>
      </c>
      <c r="I95" s="74">
        <f>IFERROR(AVERAGE('Vĩnh Thuận Đông'!I95,'Xà Phiên'!I95,'Lương Tâm'!I95,'Lương Nghĩa'!I95,'Vĩnh Viễn A'!I95,'Thuận Hưng'!I95,'Thuận Hòa'!I95,'Vĩnh Viễn'!I95),0)</f>
        <v>20600</v>
      </c>
      <c r="J95" s="61">
        <f>IFERROR(AVERAGE('Vĩnh Thuận Đông'!J95,'Xà Phiên'!J95,'Lương Tâm'!J95,'Lương Nghĩa'!J95,'Vĩnh Viễn A'!J95,'Thuận Hưng'!J95,'Thuận Hòa'!J95,'Vĩnh Viễn'!J95),0)</f>
        <v>0</v>
      </c>
    </row>
    <row r="96" spans="1:11" x14ac:dyDescent="0.25">
      <c r="A96" s="38" t="s">
        <v>173</v>
      </c>
      <c r="B96" s="40" t="s">
        <v>174</v>
      </c>
      <c r="C96" s="60">
        <f>'Vĩnh Thuận Đông'!C96 + 'Xà Phiên'!C96 + 'Lương Tâm'!C96 + 'Lương Nghĩa'!C96 + 'Vĩnh Viễn A'!C96 + 'Thuận Hưng'!C96 + 'Thuận Hòa'!C96 + 'Vĩnh Viễn'!C96</f>
        <v>0</v>
      </c>
      <c r="D96" s="60">
        <f>'Vĩnh Thuận Đông'!D96 + 'Xà Phiên'!D96 + 'Lương Tâm'!D96 + 'Lương Nghĩa'!D96 + 'Vĩnh Viễn A'!D96 + 'Thuận Hưng'!D96 + 'Thuận Hòa'!D96 + 'Vĩnh Viễn'!D96</f>
        <v>0</v>
      </c>
      <c r="E96" s="60">
        <f>'Vĩnh Thuận Đông'!E96 + 'Xà Phiên'!E96 + 'Lương Tâm'!E96 + 'Lương Nghĩa'!E96 + 'Vĩnh Viễn A'!E96 + 'Thuận Hưng'!E96 + 'Thuận Hòa'!E96 + 'Vĩnh Viễn'!E96</f>
        <v>0</v>
      </c>
      <c r="F96" s="60">
        <f>'Vĩnh Thuận Đông'!F96 + 'Xà Phiên'!F96 + 'Lương Tâm'!F96 + 'Lương Nghĩa'!F96 + 'Vĩnh Viễn A'!F96 + 'Thuận Hưng'!F96 + 'Thuận Hòa'!F96 + 'Vĩnh Viễn'!F96</f>
        <v>92.68</v>
      </c>
      <c r="G96" s="56">
        <f>IF(F96=0,0,(('Vĩnh Thuận Đông'!F96*'Vĩnh Thuận Đông'!G96)+('Xà Phiên'!F96*'Xà Phiên'!G96)+('Lương Tâm'!F96*'Lương Tâm'!G96)+('Lương Nghĩa'!F96*'Lương Nghĩa'!G96)+('Vĩnh Viễn A'!F96*'Vĩnh Viễn A'!G96)+('Thuận Hưng'!F96*'Thuận Hưng'!G96)+('Thuận Hòa'!F96*'Thuận Hòa'!G96)+('Vĩnh Viễn'!F96*'Vĩnh Viễn'!G96))/F96)</f>
        <v>11.513444108761329</v>
      </c>
      <c r="H96" s="60">
        <f t="shared" si="7"/>
        <v>92.68</v>
      </c>
      <c r="I96" s="74">
        <f>IFERROR(AVERAGE('Vĩnh Thuận Đông'!I96,'Xà Phiên'!I96,'Lương Tâm'!I96,'Lương Nghĩa'!I96,'Vĩnh Viễn A'!I96,'Thuận Hưng'!I96,'Thuận Hòa'!I96,'Vĩnh Viễn'!I96),0)</f>
        <v>14000</v>
      </c>
      <c r="J96" s="61">
        <f>IFERROR(AVERAGE('Vĩnh Thuận Đông'!J96,'Xà Phiên'!J96,'Lương Tâm'!J96,'Lương Nghĩa'!J96,'Vĩnh Viễn A'!J96,'Thuận Hưng'!J96,'Thuận Hòa'!J96,'Vĩnh Viễn'!J96),0)</f>
        <v>0</v>
      </c>
    </row>
    <row r="97" spans="1:11" x14ac:dyDescent="0.25">
      <c r="A97" s="38" t="s">
        <v>175</v>
      </c>
      <c r="B97" s="40" t="s">
        <v>176</v>
      </c>
      <c r="C97" s="60">
        <f>'Vĩnh Thuận Đông'!C97 + 'Xà Phiên'!C97 + 'Lương Tâm'!C97 + 'Lương Nghĩa'!C97 + 'Vĩnh Viễn A'!C97 + 'Thuận Hưng'!C97 + 'Thuận Hòa'!C97 + 'Vĩnh Viễn'!C97</f>
        <v>0</v>
      </c>
      <c r="D97" s="60">
        <f>'Vĩnh Thuận Đông'!D97 + 'Xà Phiên'!D97 + 'Lương Tâm'!D97 + 'Lương Nghĩa'!D97 + 'Vĩnh Viễn A'!D97 + 'Thuận Hưng'!D97 + 'Thuận Hòa'!D97 + 'Vĩnh Viễn'!D97</f>
        <v>0</v>
      </c>
      <c r="E97" s="60">
        <f>'Vĩnh Thuận Đông'!E97 + 'Xà Phiên'!E97 + 'Lương Tâm'!E97 + 'Lương Nghĩa'!E97 + 'Vĩnh Viễn A'!E97 + 'Thuận Hưng'!E97 + 'Thuận Hòa'!E97 + 'Vĩnh Viễn'!E97</f>
        <v>14</v>
      </c>
      <c r="F97" s="60">
        <f>'Vĩnh Thuận Đông'!F97 + 'Xà Phiên'!F97 + 'Lương Tâm'!F97 + 'Lương Nghĩa'!F97 + 'Vĩnh Viễn A'!F97 + 'Thuận Hưng'!F97 + 'Thuận Hòa'!F97 + 'Vĩnh Viễn'!F97</f>
        <v>527.26</v>
      </c>
      <c r="G97" s="56">
        <f>IF(F97=0,0,(('Vĩnh Thuận Đông'!F97*'Vĩnh Thuận Đông'!G97)+('Xà Phiên'!F97*'Xà Phiên'!G97)+('Lương Tâm'!F97*'Lương Tâm'!G97)+('Lương Nghĩa'!F97*'Lương Nghĩa'!G97)+('Vĩnh Viễn A'!F97*'Vĩnh Viễn A'!G97)+('Thuận Hưng'!F97*'Thuận Hưng'!G97)+('Thuận Hòa'!F97*'Thuận Hòa'!G97)+('Vĩnh Viễn'!F97*'Vĩnh Viễn'!G97))/F97)</f>
        <v>11.304869378620468</v>
      </c>
      <c r="H97" s="60">
        <f t="shared" si="7"/>
        <v>541.26</v>
      </c>
      <c r="I97" s="74">
        <f>IFERROR(AVERAGE('Vĩnh Thuận Đông'!I97,'Xà Phiên'!I97,'Lương Tâm'!I97,'Lương Nghĩa'!I97,'Vĩnh Viễn A'!I97,'Thuận Hưng'!I97,'Thuận Hòa'!I97,'Vĩnh Viễn'!I97),0)</f>
        <v>12971.428571428571</v>
      </c>
      <c r="J97" s="61">
        <f>IFERROR(AVERAGE('Vĩnh Thuận Đông'!J97,'Xà Phiên'!J97,'Lương Tâm'!J97,'Lương Nghĩa'!J97,'Vĩnh Viễn A'!J97,'Thuận Hưng'!J97,'Thuận Hòa'!J97,'Vĩnh Viễn'!J97),0)</f>
        <v>0</v>
      </c>
      <c r="K97" s="7"/>
    </row>
    <row r="98" spans="1:11" x14ac:dyDescent="0.25">
      <c r="A98" s="38" t="s">
        <v>177</v>
      </c>
      <c r="B98" s="40" t="s">
        <v>178</v>
      </c>
      <c r="C98" s="60">
        <f>'Vĩnh Thuận Đông'!C98 + 'Xà Phiên'!C98 + 'Lương Tâm'!C98 + 'Lương Nghĩa'!C98 + 'Vĩnh Viễn A'!C98 + 'Thuận Hưng'!C98 + 'Thuận Hòa'!C98 + 'Vĩnh Viễn'!C98</f>
        <v>0</v>
      </c>
      <c r="D98" s="60">
        <f>'Vĩnh Thuận Đông'!D98 + 'Xà Phiên'!D98 + 'Lương Tâm'!D98 + 'Lương Nghĩa'!D98 + 'Vĩnh Viễn A'!D98 + 'Thuận Hưng'!D98 + 'Thuận Hòa'!D98 + 'Vĩnh Viễn'!D98</f>
        <v>0</v>
      </c>
      <c r="E98" s="60">
        <f>'Vĩnh Thuận Đông'!E98 + 'Xà Phiên'!E98 + 'Lương Tâm'!E98 + 'Lương Nghĩa'!E98 + 'Vĩnh Viễn A'!E98 + 'Thuận Hưng'!E98 + 'Thuận Hòa'!E98 + 'Vĩnh Viễn'!E98</f>
        <v>0</v>
      </c>
      <c r="F98" s="60">
        <f>'Vĩnh Thuận Đông'!F98 + 'Xà Phiên'!F98 + 'Lương Tâm'!F98 + 'Lương Nghĩa'!F98 + 'Vĩnh Viễn A'!F98 + 'Thuận Hưng'!F98 + 'Thuận Hòa'!F98 + 'Vĩnh Viễn'!F98</f>
        <v>3.73</v>
      </c>
      <c r="G98" s="56">
        <f>IF(F98=0,0,(('Vĩnh Thuận Đông'!F98*'Vĩnh Thuận Đông'!G98)+('Xà Phiên'!F98*'Xà Phiên'!G98)+('Lương Tâm'!F98*'Lương Tâm'!G98)+('Lương Nghĩa'!F98*'Lương Nghĩa'!G98)+('Vĩnh Viễn A'!F98*'Vĩnh Viễn A'!G98)+('Thuận Hưng'!F98*'Thuận Hưng'!G98)+('Thuận Hòa'!F98*'Thuận Hòa'!G98)+('Vĩnh Viễn'!F98*'Vĩnh Viễn'!G98))/F98)</f>
        <v>20.154423592493298</v>
      </c>
      <c r="H98" s="60">
        <f t="shared" si="7"/>
        <v>3.73</v>
      </c>
      <c r="I98" s="74">
        <f>IFERROR(AVERAGE('Vĩnh Thuận Đông'!I98,'Xà Phiên'!I98,'Lương Tâm'!I98,'Lương Nghĩa'!I98,'Vĩnh Viễn A'!I98,'Thuận Hưng'!I98,'Thuận Hòa'!I98,'Vĩnh Viễn'!I98),0)</f>
        <v>26700</v>
      </c>
      <c r="J98" s="61">
        <f>IFERROR(AVERAGE('Vĩnh Thuận Đông'!J98,'Xà Phiên'!J98,'Lương Tâm'!J98,'Lương Nghĩa'!J98,'Vĩnh Viễn A'!J98,'Thuận Hưng'!J98,'Thuận Hòa'!J98,'Vĩnh Viễn'!J98),0)</f>
        <v>0</v>
      </c>
    </row>
    <row r="99" spans="1:11" x14ac:dyDescent="0.25">
      <c r="A99" s="38" t="s">
        <v>179</v>
      </c>
      <c r="B99" s="40" t="s">
        <v>180</v>
      </c>
      <c r="C99" s="60">
        <f>'Vĩnh Thuận Đông'!C99 + 'Xà Phiên'!C99 + 'Lương Tâm'!C99 + 'Lương Nghĩa'!C99 + 'Vĩnh Viễn A'!C99 + 'Thuận Hưng'!C99 + 'Thuận Hòa'!C99 + 'Vĩnh Viễn'!C99</f>
        <v>0</v>
      </c>
      <c r="D99" s="60">
        <f>'Vĩnh Thuận Đông'!D99 + 'Xà Phiên'!D99 + 'Lương Tâm'!D99 + 'Lương Nghĩa'!D99 + 'Vĩnh Viễn A'!D99 + 'Thuận Hưng'!D99 + 'Thuận Hòa'!D99 + 'Vĩnh Viễn'!D99</f>
        <v>0</v>
      </c>
      <c r="E99" s="60">
        <f>'Vĩnh Thuận Đông'!E99 + 'Xà Phiên'!E99 + 'Lương Tâm'!E99 + 'Lương Nghĩa'!E99 + 'Vĩnh Viễn A'!E99 + 'Thuận Hưng'!E99 + 'Thuận Hòa'!E99 + 'Vĩnh Viễn'!E99</f>
        <v>15.15</v>
      </c>
      <c r="F99" s="60">
        <f>'Vĩnh Thuận Đông'!F99 + 'Xà Phiên'!F99 + 'Lương Tâm'!F99 + 'Lương Nghĩa'!F99 + 'Vĩnh Viễn A'!F99 + 'Thuận Hưng'!F99 + 'Thuận Hòa'!F99 + 'Vĩnh Viễn'!F99</f>
        <v>266.19</v>
      </c>
      <c r="G99" s="56">
        <f>IF(F99=0,0,(('Vĩnh Thuận Đông'!F99*'Vĩnh Thuận Đông'!G99)+('Xà Phiên'!F99*'Xà Phiên'!G99)+('Lương Tâm'!F99*'Lương Tâm'!G99)+('Lương Nghĩa'!F99*'Lương Nghĩa'!G99)+('Vĩnh Viễn A'!F99*'Vĩnh Viễn A'!G99)+('Thuận Hưng'!F99*'Thuận Hưng'!G99)+('Thuận Hòa'!F99*'Thuận Hòa'!G99)+('Vĩnh Viễn'!F99*'Vĩnh Viễn'!G99))/F99)</f>
        <v>19.415905931853189</v>
      </c>
      <c r="H99" s="60">
        <f t="shared" si="7"/>
        <v>281.33999999999997</v>
      </c>
      <c r="I99" s="74">
        <f>IFERROR(AVERAGE('Vĩnh Thuận Đông'!I99,'Xà Phiên'!I99,'Lương Tâm'!I99,'Lương Nghĩa'!I99,'Vĩnh Viễn A'!I99,'Thuận Hưng'!I99,'Thuận Hòa'!I99,'Vĩnh Viễn'!I99),0)</f>
        <v>6400</v>
      </c>
      <c r="J99" s="61">
        <f>IFERROR(AVERAGE('Vĩnh Thuận Đông'!J99,'Xà Phiên'!J99,'Lương Tâm'!J99,'Lương Nghĩa'!J99,'Vĩnh Viễn A'!J99,'Thuận Hưng'!J99,'Thuận Hòa'!J99,'Vĩnh Viễn'!J99),0)</f>
        <v>0</v>
      </c>
    </row>
    <row r="100" spans="1:11" x14ac:dyDescent="0.25">
      <c r="A100" s="38" t="s">
        <v>181</v>
      </c>
      <c r="B100" s="40" t="s">
        <v>182</v>
      </c>
      <c r="C100" s="60">
        <f>'Vĩnh Thuận Đông'!C100 + 'Xà Phiên'!C100 + 'Lương Tâm'!C100 + 'Lương Nghĩa'!C100 + 'Vĩnh Viễn A'!C100 + 'Thuận Hưng'!C100 + 'Thuận Hòa'!C100 + 'Vĩnh Viễn'!C100</f>
        <v>0</v>
      </c>
      <c r="D100" s="60">
        <f>'Vĩnh Thuận Đông'!D100 + 'Xà Phiên'!D100 + 'Lương Tâm'!D100 + 'Lương Nghĩa'!D100 + 'Vĩnh Viễn A'!D100 + 'Thuận Hưng'!D100 + 'Thuận Hòa'!D100 + 'Vĩnh Viễn'!D100</f>
        <v>0</v>
      </c>
      <c r="E100" s="60">
        <f>'Vĩnh Thuận Đông'!E100 + 'Xà Phiên'!E100 + 'Lương Tâm'!E100 + 'Lương Nghĩa'!E100 + 'Vĩnh Viễn A'!E100 + 'Thuận Hưng'!E100 + 'Thuận Hòa'!E100 + 'Vĩnh Viễn'!E100</f>
        <v>2</v>
      </c>
      <c r="F100" s="60">
        <f>'Vĩnh Thuận Đông'!F100 + 'Xà Phiên'!F100 + 'Lương Tâm'!F100 + 'Lương Nghĩa'!F100 + 'Vĩnh Viễn A'!F100 + 'Thuận Hưng'!F100 + 'Thuận Hòa'!F100 + 'Vĩnh Viễn'!F100</f>
        <v>116.97</v>
      </c>
      <c r="G100" s="56">
        <f>IF(F100=0,0,(('Vĩnh Thuận Đông'!F100*'Vĩnh Thuận Đông'!G100)+('Xà Phiên'!F100*'Xà Phiên'!G100)+('Lương Tâm'!F100*'Lương Tâm'!G100)+('Lương Nghĩa'!F100*'Lương Nghĩa'!G100)+('Vĩnh Viễn A'!F100*'Vĩnh Viễn A'!G100)+('Thuận Hưng'!F100*'Thuận Hưng'!G100)+('Thuận Hòa'!F100*'Thuận Hòa'!G100)+('Vĩnh Viễn'!F100*'Vĩnh Viễn'!G100))/F100)</f>
        <v>20.337830212875097</v>
      </c>
      <c r="H100" s="60">
        <f t="shared" si="7"/>
        <v>118.97</v>
      </c>
      <c r="I100" s="74">
        <f>IFERROR(AVERAGE('Vĩnh Thuận Đông'!I100,'Xà Phiên'!I100,'Lương Tâm'!I100,'Lương Nghĩa'!I100,'Vĩnh Viễn A'!I100,'Thuận Hưng'!I100,'Thuận Hòa'!I100,'Vĩnh Viễn'!I100),0)</f>
        <v>10633.333333333334</v>
      </c>
      <c r="J100" s="61">
        <f>IFERROR(AVERAGE('Vĩnh Thuận Đông'!J100,'Xà Phiên'!J100,'Lương Tâm'!J100,'Lương Nghĩa'!J100,'Vĩnh Viễn A'!J100,'Thuận Hưng'!J100,'Thuận Hòa'!J100,'Vĩnh Viễn'!J100),0)</f>
        <v>0</v>
      </c>
      <c r="K100" s="7"/>
    </row>
    <row r="101" spans="1:11" x14ac:dyDescent="0.25">
      <c r="A101" s="38" t="s">
        <v>183</v>
      </c>
      <c r="B101" s="40" t="s">
        <v>184</v>
      </c>
      <c r="C101" s="60">
        <f>'Vĩnh Thuận Đông'!C101 + 'Xà Phiên'!C101 + 'Lương Tâm'!C101 + 'Lương Nghĩa'!C101 + 'Vĩnh Viễn A'!C101 + 'Thuận Hưng'!C101 + 'Thuận Hòa'!C101 + 'Vĩnh Viễn'!C101</f>
        <v>0</v>
      </c>
      <c r="D101" s="60">
        <f>'Vĩnh Thuận Đông'!D101 + 'Xà Phiên'!D101 + 'Lương Tâm'!D101 + 'Lương Nghĩa'!D101 + 'Vĩnh Viễn A'!D101 + 'Thuận Hưng'!D101 + 'Thuận Hòa'!D101 + 'Vĩnh Viễn'!D101</f>
        <v>0</v>
      </c>
      <c r="E101" s="60">
        <f>'Vĩnh Thuận Đông'!E101 + 'Xà Phiên'!E101 + 'Lương Tâm'!E101 + 'Lương Nghĩa'!E101 + 'Vĩnh Viễn A'!E101 + 'Thuận Hưng'!E101 + 'Thuận Hòa'!E101 + 'Vĩnh Viễn'!E101</f>
        <v>0</v>
      </c>
      <c r="F101" s="60">
        <f>'Vĩnh Thuận Đông'!F101 + 'Xà Phiên'!F101 + 'Lương Tâm'!F101 + 'Lương Nghĩa'!F101 + 'Vĩnh Viễn A'!F101 + 'Thuận Hưng'!F101 + 'Thuận Hòa'!F101 + 'Vĩnh Viễn'!F101</f>
        <v>0</v>
      </c>
      <c r="G101" s="56">
        <f>IF(F101=0,0,(('Vĩnh Thuận Đông'!F101*'Vĩnh Thuận Đông'!G101)+('Xà Phiên'!F101*'Xà Phiên'!G101)+('Lương Tâm'!F101*'Lương Tâm'!G101)+('Lương Nghĩa'!F101*'Lương Nghĩa'!G101)+('Vĩnh Viễn A'!F101*'Vĩnh Viễn A'!G101)+('Thuận Hưng'!F101*'Thuận Hưng'!G101)+('Thuận Hòa'!F101*'Thuận Hòa'!G101)+('Vĩnh Viễn'!F101*'Vĩnh Viễn'!G101))/F101)</f>
        <v>0</v>
      </c>
      <c r="H101" s="60">
        <f t="shared" si="7"/>
        <v>0</v>
      </c>
      <c r="I101" s="74">
        <f>IFERROR(AVERAGE('Vĩnh Thuận Đông'!I101,'Xà Phiên'!I101,'Lương Tâm'!I101,'Lương Nghĩa'!I101,'Vĩnh Viễn A'!I101,'Thuận Hưng'!I101,'Thuận Hòa'!I101,'Vĩnh Viễn'!I101),0)</f>
        <v>0</v>
      </c>
      <c r="J101" s="61">
        <f>IFERROR(AVERAGE('Vĩnh Thuận Đông'!J101,'Xà Phiên'!J101,'Lương Tâm'!J101,'Lương Nghĩa'!J101,'Vĩnh Viễn A'!J101,'Thuận Hưng'!J101,'Thuận Hòa'!J101,'Vĩnh Viễn'!J101),0)</f>
        <v>0</v>
      </c>
    </row>
    <row r="102" spans="1:11" x14ac:dyDescent="0.25">
      <c r="A102" s="38" t="s">
        <v>185</v>
      </c>
      <c r="B102" s="40" t="s">
        <v>186</v>
      </c>
      <c r="C102" s="60">
        <f>'Vĩnh Thuận Đông'!C102 + 'Xà Phiên'!C102 + 'Lương Tâm'!C102 + 'Lương Nghĩa'!C102 + 'Vĩnh Viễn A'!C102 + 'Thuận Hưng'!C102 + 'Thuận Hòa'!C102 + 'Vĩnh Viễn'!C102</f>
        <v>0</v>
      </c>
      <c r="D102" s="60">
        <f>'Vĩnh Thuận Đông'!D102 + 'Xà Phiên'!D102 + 'Lương Tâm'!D102 + 'Lương Nghĩa'!D102 + 'Vĩnh Viễn A'!D102 + 'Thuận Hưng'!D102 + 'Thuận Hòa'!D102 + 'Vĩnh Viễn'!D102</f>
        <v>0</v>
      </c>
      <c r="E102" s="60">
        <f>'Vĩnh Thuận Đông'!E102 + 'Xà Phiên'!E102 + 'Lương Tâm'!E102 + 'Lương Nghĩa'!E102 + 'Vĩnh Viễn A'!E102 + 'Thuận Hưng'!E102 + 'Thuận Hòa'!E102 + 'Vĩnh Viễn'!E102</f>
        <v>0</v>
      </c>
      <c r="F102" s="60">
        <f>'Vĩnh Thuận Đông'!F102 + 'Xà Phiên'!F102 + 'Lương Tâm'!F102 + 'Lương Nghĩa'!F102 + 'Vĩnh Viễn A'!F102 + 'Thuận Hưng'!F102 + 'Thuận Hòa'!F102 + 'Vĩnh Viễn'!F102</f>
        <v>51.679999999999993</v>
      </c>
      <c r="G102" s="56">
        <f>IF(F102=0,0,(('Vĩnh Thuận Đông'!F102*'Vĩnh Thuận Đông'!G102)+('Xà Phiên'!F102*'Xà Phiên'!G102)+('Lương Tâm'!F102*'Lương Tâm'!G102)+('Lương Nghĩa'!F102*'Lương Nghĩa'!G102)+('Vĩnh Viễn A'!F102*'Vĩnh Viễn A'!G102)+('Thuận Hưng'!F102*'Thuận Hưng'!G102)+('Thuận Hòa'!F102*'Thuận Hòa'!G102)+('Vĩnh Viễn'!F102*'Vĩnh Viễn'!G102))/F102)</f>
        <v>24.823916408668737</v>
      </c>
      <c r="H102" s="60">
        <f t="shared" si="7"/>
        <v>51.679999999999993</v>
      </c>
      <c r="I102" s="74">
        <f>IFERROR(AVERAGE('Vĩnh Thuận Đông'!I102,'Xà Phiên'!I102,'Lương Tâm'!I102,'Lương Nghĩa'!I102,'Vĩnh Viễn A'!I102,'Thuận Hưng'!I102,'Thuận Hòa'!I102,'Vĩnh Viễn'!I102),0)</f>
        <v>8000</v>
      </c>
      <c r="J102" s="61">
        <f>IFERROR(AVERAGE('Vĩnh Thuận Đông'!J102,'Xà Phiên'!J102,'Lương Tâm'!J102,'Lương Nghĩa'!J102,'Vĩnh Viễn A'!J102,'Thuận Hưng'!J102,'Thuận Hòa'!J102,'Vĩnh Viễn'!J102),0)</f>
        <v>0</v>
      </c>
    </row>
    <row r="103" spans="1:11" x14ac:dyDescent="0.25">
      <c r="A103" s="38" t="s">
        <v>187</v>
      </c>
      <c r="B103" s="40" t="s">
        <v>188</v>
      </c>
      <c r="C103" s="60">
        <f>'Vĩnh Thuận Đông'!C103 + 'Xà Phiên'!C103 + 'Lương Tâm'!C103 + 'Lương Nghĩa'!C103 + 'Vĩnh Viễn A'!C103 + 'Thuận Hưng'!C103 + 'Thuận Hòa'!C103 + 'Vĩnh Viễn'!C103</f>
        <v>0</v>
      </c>
      <c r="D103" s="60">
        <f>'Vĩnh Thuận Đông'!D103 + 'Xà Phiên'!D103 + 'Lương Tâm'!D103 + 'Lương Nghĩa'!D103 + 'Vĩnh Viễn A'!D103 + 'Thuận Hưng'!D103 + 'Thuận Hòa'!D103 + 'Vĩnh Viễn'!D103</f>
        <v>0</v>
      </c>
      <c r="E103" s="60">
        <f>'Vĩnh Thuận Đông'!E103 + 'Xà Phiên'!E103 + 'Lương Tâm'!E103 + 'Lương Nghĩa'!E103 + 'Vĩnh Viễn A'!E103 + 'Thuận Hưng'!E103 + 'Thuận Hòa'!E103 + 'Vĩnh Viễn'!E103</f>
        <v>1.3</v>
      </c>
      <c r="F103" s="60">
        <f>'Vĩnh Thuận Đông'!F103 + 'Xà Phiên'!F103 + 'Lương Tâm'!F103 + 'Lương Nghĩa'!F103 + 'Vĩnh Viễn A'!F103 + 'Thuận Hưng'!F103 + 'Thuận Hòa'!F103 + 'Vĩnh Viễn'!F103</f>
        <v>104.86</v>
      </c>
      <c r="G103" s="56">
        <f>IF(F103=0,0,(('Vĩnh Thuận Đông'!F103*'Vĩnh Thuận Đông'!G103)+('Xà Phiên'!F103*'Xà Phiên'!G103)+('Lương Tâm'!F103*'Lương Tâm'!G103)+('Lương Nghĩa'!F103*'Lương Nghĩa'!G103)+('Vĩnh Viễn A'!F103*'Vĩnh Viễn A'!G103)+('Thuận Hưng'!F103*'Thuận Hưng'!G103)+('Thuận Hòa'!F103*'Thuận Hòa'!G103)+('Vĩnh Viễn'!F103*'Vĩnh Viễn'!G103))/F103)</f>
        <v>18.584016784283808</v>
      </c>
      <c r="H103" s="60">
        <f t="shared" si="7"/>
        <v>106.16</v>
      </c>
      <c r="I103" s="74">
        <f>IFERROR(AVERAGE('Vĩnh Thuận Đông'!I103,'Xà Phiên'!I103,'Lương Tâm'!I103,'Lương Nghĩa'!I103,'Vĩnh Viễn A'!I103,'Thuận Hưng'!I103,'Thuận Hòa'!I103,'Vĩnh Viễn'!I103),0)</f>
        <v>12500</v>
      </c>
      <c r="J103" s="61">
        <f>IFERROR(AVERAGE('Vĩnh Thuận Đông'!J103,'Xà Phiên'!J103,'Lương Tâm'!J103,'Lương Nghĩa'!J103,'Vĩnh Viễn A'!J103,'Thuận Hưng'!J103,'Thuận Hòa'!J103,'Vĩnh Viễn'!J103),0)</f>
        <v>0</v>
      </c>
    </row>
    <row r="104" spans="1:11" x14ac:dyDescent="0.25">
      <c r="A104" s="38" t="s">
        <v>189</v>
      </c>
      <c r="B104" s="40" t="s">
        <v>190</v>
      </c>
      <c r="C104" s="60">
        <f>'Vĩnh Thuận Đông'!C104 + 'Xà Phiên'!C104 + 'Lương Tâm'!C104 + 'Lương Nghĩa'!C104 + 'Vĩnh Viễn A'!C104 + 'Thuận Hưng'!C104 + 'Thuận Hòa'!C104 + 'Vĩnh Viễn'!C104</f>
        <v>0</v>
      </c>
      <c r="D104" s="60">
        <f>'Vĩnh Thuận Đông'!D104 + 'Xà Phiên'!D104 + 'Lương Tâm'!D104 + 'Lương Nghĩa'!D104 + 'Vĩnh Viễn A'!D104 + 'Thuận Hưng'!D104 + 'Thuận Hòa'!D104 + 'Vĩnh Viễn'!D104</f>
        <v>0</v>
      </c>
      <c r="E104" s="60">
        <f>'Vĩnh Thuận Đông'!E104 + 'Xà Phiên'!E104 + 'Lương Tâm'!E104 + 'Lương Nghĩa'!E104 + 'Vĩnh Viễn A'!E104 + 'Thuận Hưng'!E104 + 'Thuận Hòa'!E104 + 'Vĩnh Viễn'!E104</f>
        <v>0</v>
      </c>
      <c r="F104" s="60">
        <f>'Vĩnh Thuận Đông'!F104 + 'Xà Phiên'!F104 + 'Lương Tâm'!F104 + 'Lương Nghĩa'!F104 + 'Vĩnh Viễn A'!F104 + 'Thuận Hưng'!F104 + 'Thuận Hòa'!F104 + 'Vĩnh Viễn'!F104</f>
        <v>55.120000000000005</v>
      </c>
      <c r="G104" s="56">
        <f>IF(F104=0,0,(('Vĩnh Thuận Đông'!F104*'Vĩnh Thuận Đông'!G104)+('Xà Phiên'!F104*'Xà Phiên'!G104)+('Lương Tâm'!F104*'Lương Tâm'!G104)+('Lương Nghĩa'!F104*'Lương Nghĩa'!G104)+('Vĩnh Viễn A'!F104*'Vĩnh Viễn A'!G104)+('Thuận Hưng'!F104*'Thuận Hưng'!G104)+('Thuận Hòa'!F104*'Thuận Hòa'!G104)+('Vĩnh Viễn'!F104*'Vĩnh Viễn'!G104))/F104)</f>
        <v>16.841890420899855</v>
      </c>
      <c r="H104" s="60">
        <f t="shared" si="7"/>
        <v>55.120000000000005</v>
      </c>
      <c r="I104" s="74">
        <f>IFERROR(AVERAGE('Vĩnh Thuận Đông'!I104,'Xà Phiên'!I104,'Lương Tâm'!I104,'Lương Nghĩa'!I104,'Vĩnh Viễn A'!I104,'Thuận Hưng'!I104,'Thuận Hòa'!I104,'Vĩnh Viễn'!I104),0)</f>
        <v>6900</v>
      </c>
      <c r="J104" s="61">
        <f>IFERROR(AVERAGE('Vĩnh Thuận Đông'!J104,'Xà Phiên'!J104,'Lương Tâm'!J104,'Lương Nghĩa'!J104,'Vĩnh Viễn A'!J104,'Thuận Hưng'!J104,'Thuận Hòa'!J104,'Vĩnh Viễn'!J104),0)</f>
        <v>0</v>
      </c>
      <c r="K104" s="7"/>
    </row>
    <row r="105" spans="1:11" x14ac:dyDescent="0.25">
      <c r="A105" s="38" t="s">
        <v>191</v>
      </c>
      <c r="B105" s="40" t="s">
        <v>192</v>
      </c>
      <c r="C105" s="60">
        <f>'Vĩnh Thuận Đông'!C105 + 'Xà Phiên'!C105 + 'Lương Tâm'!C105 + 'Lương Nghĩa'!C105 + 'Vĩnh Viễn A'!C105 + 'Thuận Hưng'!C105 + 'Thuận Hòa'!C105 + 'Vĩnh Viễn'!C105</f>
        <v>0</v>
      </c>
      <c r="D105" s="60">
        <f>'Vĩnh Thuận Đông'!D105 + 'Xà Phiên'!D105 + 'Lương Tâm'!D105 + 'Lương Nghĩa'!D105 + 'Vĩnh Viễn A'!D105 + 'Thuận Hưng'!D105 + 'Thuận Hòa'!D105 + 'Vĩnh Viễn'!D105</f>
        <v>0</v>
      </c>
      <c r="E105" s="60">
        <f>'Vĩnh Thuận Đông'!E105 + 'Xà Phiên'!E105 + 'Lương Tâm'!E105 + 'Lương Nghĩa'!E105 + 'Vĩnh Viễn A'!E105 + 'Thuận Hưng'!E105 + 'Thuận Hòa'!E105 + 'Vĩnh Viễn'!E105</f>
        <v>0</v>
      </c>
      <c r="F105" s="60">
        <f>'Vĩnh Thuận Đông'!F105 + 'Xà Phiên'!F105 + 'Lương Tâm'!F105 + 'Lương Nghĩa'!F105 + 'Vĩnh Viễn A'!F105 + 'Thuận Hưng'!F105 + 'Thuận Hòa'!F105 + 'Vĩnh Viễn'!F105</f>
        <v>21.02</v>
      </c>
      <c r="G105" s="56">
        <f>IF(F105=0,0,(('Vĩnh Thuận Đông'!F105*'Vĩnh Thuận Đông'!G105)+('Xà Phiên'!F105*'Xà Phiên'!G105)+('Lương Tâm'!F105*'Lương Tâm'!G105)+('Lương Nghĩa'!F105*'Lương Nghĩa'!G105)+('Vĩnh Viễn A'!F105*'Vĩnh Viễn A'!G105)+('Thuận Hưng'!F105*'Thuận Hưng'!G105)+('Thuận Hòa'!F105*'Thuận Hòa'!G105)+('Vĩnh Viễn'!F105*'Vĩnh Viễn'!G105))/F105)</f>
        <v>12.897240723120838</v>
      </c>
      <c r="H105" s="60">
        <f t="shared" si="7"/>
        <v>21.02</v>
      </c>
      <c r="I105" s="74">
        <f>IFERROR(AVERAGE('Vĩnh Thuận Đông'!I105,'Xà Phiên'!I105,'Lương Tâm'!I105,'Lương Nghĩa'!I105,'Vĩnh Viễn A'!I105,'Thuận Hưng'!I105,'Thuận Hòa'!I105,'Vĩnh Viễn'!I105),0)</f>
        <v>27500</v>
      </c>
      <c r="J105" s="61">
        <f>IFERROR(AVERAGE('Vĩnh Thuận Đông'!J105,'Xà Phiên'!J105,'Lương Tâm'!J105,'Lương Nghĩa'!J105,'Vĩnh Viễn A'!J105,'Thuận Hưng'!J105,'Thuận Hòa'!J105,'Vĩnh Viễn'!J105),0)</f>
        <v>0</v>
      </c>
    </row>
    <row r="106" spans="1:11" x14ac:dyDescent="0.25">
      <c r="A106" s="38" t="s">
        <v>193</v>
      </c>
      <c r="B106" s="40" t="s">
        <v>194</v>
      </c>
      <c r="C106" s="60">
        <f>'Vĩnh Thuận Đông'!C106 + 'Xà Phiên'!C106 + 'Lương Tâm'!C106 + 'Lương Nghĩa'!C106 + 'Vĩnh Viễn A'!C106 + 'Thuận Hưng'!C106 + 'Thuận Hòa'!C106 + 'Vĩnh Viễn'!C106</f>
        <v>0</v>
      </c>
      <c r="D106" s="60">
        <f>'Vĩnh Thuận Đông'!D106 + 'Xà Phiên'!D106 + 'Lương Tâm'!D106 + 'Lương Nghĩa'!D106 + 'Vĩnh Viễn A'!D106 + 'Thuận Hưng'!D106 + 'Thuận Hòa'!D106 + 'Vĩnh Viễn'!D106</f>
        <v>0</v>
      </c>
      <c r="E106" s="60">
        <f>'Vĩnh Thuận Đông'!E106 + 'Xà Phiên'!E106 + 'Lương Tâm'!E106 + 'Lương Nghĩa'!E106 + 'Vĩnh Viễn A'!E106 + 'Thuận Hưng'!E106 + 'Thuận Hòa'!E106 + 'Vĩnh Viễn'!E106</f>
        <v>0</v>
      </c>
      <c r="F106" s="60">
        <f>'Vĩnh Thuận Đông'!F106 + 'Xà Phiên'!F106 + 'Lương Tâm'!F106 + 'Lương Nghĩa'!F106 + 'Vĩnh Viễn A'!F106 + 'Thuận Hưng'!F106 + 'Thuận Hòa'!F106 + 'Vĩnh Viễn'!F106</f>
        <v>11.01</v>
      </c>
      <c r="G106" s="56">
        <f>IF(F106=0,0,(('Vĩnh Thuận Đông'!F106*'Vĩnh Thuận Đông'!G106)+('Xà Phiên'!F106*'Xà Phiên'!G106)+('Lương Tâm'!F106*'Lương Tâm'!G106)+('Lương Nghĩa'!F106*'Lương Nghĩa'!G106)+('Vĩnh Viễn A'!F106*'Vĩnh Viễn A'!G106)+('Thuận Hưng'!F106*'Thuận Hưng'!G106)+('Thuận Hòa'!F106*'Thuận Hòa'!G106)+('Vĩnh Viễn'!F106*'Vĩnh Viễn'!G106))/F106)</f>
        <v>8</v>
      </c>
      <c r="H106" s="60">
        <f t="shared" si="7"/>
        <v>11.01</v>
      </c>
      <c r="I106" s="74">
        <f>IFERROR(AVERAGE('Vĩnh Thuận Đông'!I106,'Xà Phiên'!I106,'Lương Tâm'!I106,'Lương Nghĩa'!I106,'Vĩnh Viễn A'!I106,'Thuận Hưng'!I106,'Thuận Hòa'!I106,'Vĩnh Viễn'!I106),0)</f>
        <v>14600</v>
      </c>
      <c r="J106" s="61">
        <f>IFERROR(AVERAGE('Vĩnh Thuận Đông'!J106,'Xà Phiên'!J106,'Lương Tâm'!J106,'Lương Nghĩa'!J106,'Vĩnh Viễn A'!J106,'Thuận Hưng'!J106,'Thuận Hòa'!J106,'Vĩnh Viễn'!J106),0)</f>
        <v>0</v>
      </c>
    </row>
    <row r="107" spans="1:11" x14ac:dyDescent="0.25">
      <c r="A107" s="38" t="s">
        <v>195</v>
      </c>
      <c r="B107" s="40" t="s">
        <v>196</v>
      </c>
      <c r="C107" s="60">
        <f>'Vĩnh Thuận Đông'!C107 + 'Xà Phiên'!C107 + 'Lương Tâm'!C107 + 'Lương Nghĩa'!C107 + 'Vĩnh Viễn A'!C107 + 'Thuận Hưng'!C107 + 'Thuận Hòa'!C107 + 'Vĩnh Viễn'!C107</f>
        <v>0</v>
      </c>
      <c r="D107" s="60">
        <f>'Vĩnh Thuận Đông'!D107 + 'Xà Phiên'!D107 + 'Lương Tâm'!D107 + 'Lương Nghĩa'!D107 + 'Vĩnh Viễn A'!D107 + 'Thuận Hưng'!D107 + 'Thuận Hòa'!D107 + 'Vĩnh Viễn'!D107</f>
        <v>0</v>
      </c>
      <c r="E107" s="60">
        <f>'Vĩnh Thuận Đông'!E107 + 'Xà Phiên'!E107 + 'Lương Tâm'!E107 + 'Lương Nghĩa'!E107 + 'Vĩnh Viễn A'!E107 + 'Thuận Hưng'!E107 + 'Thuận Hòa'!E107 + 'Vĩnh Viễn'!E107</f>
        <v>0</v>
      </c>
      <c r="F107" s="60">
        <f>'Vĩnh Thuận Đông'!F107 + 'Xà Phiên'!F107 + 'Lương Tâm'!F107 + 'Lương Nghĩa'!F107 + 'Vĩnh Viễn A'!F107 + 'Thuận Hưng'!F107 + 'Thuận Hòa'!F107 + 'Vĩnh Viễn'!F107</f>
        <v>56.35</v>
      </c>
      <c r="G107" s="56">
        <f>IF(F107=0,0,(('Vĩnh Thuận Đông'!F107*'Vĩnh Thuận Đông'!G107)+('Xà Phiên'!F107*'Xà Phiên'!G107)+('Lương Tâm'!F107*'Lương Tâm'!G107)+('Lương Nghĩa'!F107*'Lương Nghĩa'!G107)+('Vĩnh Viễn A'!F107*'Vĩnh Viễn A'!G107)+('Thuận Hưng'!F107*'Thuận Hưng'!G107)+('Thuận Hòa'!F107*'Thuận Hòa'!G107)+('Vĩnh Viễn'!F107*'Vĩnh Viễn'!G107))/F107)</f>
        <v>10.953859804791481</v>
      </c>
      <c r="H107" s="60">
        <f t="shared" si="7"/>
        <v>56.35</v>
      </c>
      <c r="I107" s="74">
        <f>IFERROR(AVERAGE('Vĩnh Thuận Đông'!I107,'Xà Phiên'!I107,'Lương Tâm'!I107,'Lương Nghĩa'!I107,'Vĩnh Viễn A'!I107,'Thuận Hưng'!I107,'Thuận Hòa'!I107,'Vĩnh Viễn'!I107),0)</f>
        <v>9300</v>
      </c>
      <c r="J107" s="61">
        <f>IFERROR(AVERAGE('Vĩnh Thuận Đông'!J107,'Xà Phiên'!J107,'Lương Tâm'!J107,'Lương Nghĩa'!J107,'Vĩnh Viễn A'!J107,'Thuận Hưng'!J107,'Thuận Hòa'!J107,'Vĩnh Viễn'!J107),0)</f>
        <v>0</v>
      </c>
    </row>
    <row r="108" spans="1:11" x14ac:dyDescent="0.25">
      <c r="A108" s="38" t="s">
        <v>197</v>
      </c>
      <c r="B108" s="40" t="s">
        <v>198</v>
      </c>
      <c r="C108" s="60">
        <f>'Vĩnh Thuận Đông'!C108 + 'Xà Phiên'!C108 + 'Lương Tâm'!C108 + 'Lương Nghĩa'!C108 + 'Vĩnh Viễn A'!C108 + 'Thuận Hưng'!C108 + 'Thuận Hòa'!C108 + 'Vĩnh Viễn'!C108</f>
        <v>0</v>
      </c>
      <c r="D108" s="60">
        <f>'Vĩnh Thuận Đông'!D108 + 'Xà Phiên'!D108 + 'Lương Tâm'!D108 + 'Lương Nghĩa'!D108 + 'Vĩnh Viễn A'!D108 + 'Thuận Hưng'!D108 + 'Thuận Hòa'!D108 + 'Vĩnh Viễn'!D108</f>
        <v>0</v>
      </c>
      <c r="E108" s="60">
        <f>'Vĩnh Thuận Đông'!E108 + 'Xà Phiên'!E108 + 'Lương Tâm'!E108 + 'Lương Nghĩa'!E108 + 'Vĩnh Viễn A'!E108 + 'Thuận Hưng'!E108 + 'Thuận Hòa'!E108 + 'Vĩnh Viễn'!E108</f>
        <v>2</v>
      </c>
      <c r="F108" s="60">
        <f>'Vĩnh Thuận Đông'!F108 + 'Xà Phiên'!F108 + 'Lương Tâm'!F108 + 'Lương Nghĩa'!F108 + 'Vĩnh Viễn A'!F108 + 'Thuận Hưng'!F108 + 'Thuận Hòa'!F108 + 'Vĩnh Viễn'!F108</f>
        <v>323.07</v>
      </c>
      <c r="G108" s="56">
        <f>IF(F108=0,0,(('Vĩnh Thuận Đông'!F108*'Vĩnh Thuận Đông'!G108)+('Xà Phiên'!F108*'Xà Phiên'!G108)+('Lương Tâm'!F108*'Lương Tâm'!G108)+('Lương Nghĩa'!F108*'Lương Nghĩa'!G108)+('Vĩnh Viễn A'!F108*'Vĩnh Viễn A'!G108)+('Thuận Hưng'!F108*'Thuận Hưng'!G108)+('Thuận Hòa'!F108*'Thuận Hòa'!G108)+('Vĩnh Viễn'!F108*'Vĩnh Viễn'!G108))/F108)</f>
        <v>12.039449654873557</v>
      </c>
      <c r="H108" s="60">
        <f t="shared" si="7"/>
        <v>325.07</v>
      </c>
      <c r="I108" s="74">
        <f>IFERROR(AVERAGE('Vĩnh Thuận Đông'!I108,'Xà Phiên'!I108,'Lương Tâm'!I108,'Lương Nghĩa'!I108,'Vĩnh Viễn A'!I108,'Thuận Hưng'!I108,'Thuận Hòa'!I108,'Vĩnh Viễn'!I108),0)</f>
        <v>11167.857142857143</v>
      </c>
      <c r="J108" s="61">
        <f>IFERROR(AVERAGE('Vĩnh Thuận Đông'!J108,'Xà Phiên'!J108,'Lương Tâm'!J108,'Lương Nghĩa'!J108,'Vĩnh Viễn A'!J108,'Thuận Hưng'!J108,'Thuận Hòa'!J108,'Vĩnh Viễn'!J108),0)</f>
        <v>0</v>
      </c>
      <c r="K108" s="7"/>
    </row>
    <row r="109" spans="1:11" x14ac:dyDescent="0.25">
      <c r="A109" s="38" t="s">
        <v>199</v>
      </c>
      <c r="B109" s="40" t="s">
        <v>200</v>
      </c>
      <c r="C109" s="60">
        <f>'Vĩnh Thuận Đông'!C109 + 'Xà Phiên'!C109 + 'Lương Tâm'!C109 + 'Lương Nghĩa'!C109 + 'Vĩnh Viễn A'!C109 + 'Thuận Hưng'!C109 + 'Thuận Hòa'!C109 + 'Vĩnh Viễn'!C109</f>
        <v>0</v>
      </c>
      <c r="D109" s="60">
        <f>'Vĩnh Thuận Đông'!D109 + 'Xà Phiên'!D109 + 'Lương Tâm'!D109 + 'Lương Nghĩa'!D109 + 'Vĩnh Viễn A'!D109 + 'Thuận Hưng'!D109 + 'Thuận Hòa'!D109 + 'Vĩnh Viễn'!D109</f>
        <v>0</v>
      </c>
      <c r="E109" s="60">
        <f>'Vĩnh Thuận Đông'!E109 + 'Xà Phiên'!E109 + 'Lương Tâm'!E109 + 'Lương Nghĩa'!E109 + 'Vĩnh Viễn A'!E109 + 'Thuận Hưng'!E109 + 'Thuận Hòa'!E109 + 'Vĩnh Viễn'!E109</f>
        <v>0</v>
      </c>
      <c r="F109" s="60">
        <f>'Vĩnh Thuận Đông'!F109 + 'Xà Phiên'!F109 + 'Lương Tâm'!F109 + 'Lương Nghĩa'!F109 + 'Vĩnh Viễn A'!F109 + 'Thuận Hưng'!F109 + 'Thuận Hòa'!F109 + 'Vĩnh Viễn'!F109</f>
        <v>65.900000000000006</v>
      </c>
      <c r="G109" s="56">
        <f>IF(F109=0,0,(('Vĩnh Thuận Đông'!F109*'Vĩnh Thuận Đông'!G109)+('Xà Phiên'!F109*'Xà Phiên'!G109)+('Lương Tâm'!F109*'Lương Tâm'!G109)+('Lương Nghĩa'!F109*'Lương Nghĩa'!G109)+('Vĩnh Viễn A'!F109*'Vĩnh Viễn A'!G109)+('Thuận Hưng'!F109*'Thuận Hưng'!G109)+('Thuận Hòa'!F109*'Thuận Hòa'!G109)+('Vĩnh Viễn'!F109*'Vĩnh Viễn'!G109))/F109)</f>
        <v>8.5427314112291342</v>
      </c>
      <c r="H109" s="60">
        <f t="shared" si="7"/>
        <v>65.900000000000006</v>
      </c>
      <c r="I109" s="74">
        <f>IFERROR(AVERAGE('Vĩnh Thuận Đông'!I109,'Xà Phiên'!I109,'Lương Tâm'!I109,'Lương Nghĩa'!I109,'Vĩnh Viễn A'!I109,'Thuận Hưng'!I109,'Thuận Hòa'!I109,'Vĩnh Viễn'!I109),0)</f>
        <v>9000</v>
      </c>
      <c r="J109" s="61">
        <f>IFERROR(AVERAGE('Vĩnh Thuận Đông'!J109,'Xà Phiên'!J109,'Lương Tâm'!J109,'Lương Nghĩa'!J109,'Vĩnh Viễn A'!J109,'Thuận Hưng'!J109,'Thuận Hòa'!J109,'Vĩnh Viễn'!J109),0)</f>
        <v>0</v>
      </c>
    </row>
    <row r="110" spans="1:11" x14ac:dyDescent="0.25">
      <c r="A110" s="38" t="s">
        <v>201</v>
      </c>
      <c r="B110" s="40" t="s">
        <v>202</v>
      </c>
      <c r="C110" s="60">
        <f>'Vĩnh Thuận Đông'!C110 + 'Xà Phiên'!C110 + 'Lương Tâm'!C110 + 'Lương Nghĩa'!C110 + 'Vĩnh Viễn A'!C110 + 'Thuận Hưng'!C110 + 'Thuận Hòa'!C110 + 'Vĩnh Viễn'!C110</f>
        <v>0</v>
      </c>
      <c r="D110" s="60">
        <f>'Vĩnh Thuận Đông'!D110 + 'Xà Phiên'!D110 + 'Lương Tâm'!D110 + 'Lương Nghĩa'!D110 + 'Vĩnh Viễn A'!D110 + 'Thuận Hưng'!D110 + 'Thuận Hòa'!D110 + 'Vĩnh Viễn'!D110</f>
        <v>0</v>
      </c>
      <c r="E110" s="60">
        <f>'Vĩnh Thuận Đông'!E110 + 'Xà Phiên'!E110 + 'Lương Tâm'!E110 + 'Lương Nghĩa'!E110 + 'Vĩnh Viễn A'!E110 + 'Thuận Hưng'!E110 + 'Thuận Hòa'!E110 + 'Vĩnh Viễn'!E110</f>
        <v>7</v>
      </c>
      <c r="F110" s="60">
        <f>'Vĩnh Thuận Đông'!F110 + 'Xà Phiên'!F110 + 'Lương Tâm'!F110 + 'Lương Nghĩa'!F110 + 'Vĩnh Viễn A'!F110 + 'Thuận Hưng'!F110 + 'Thuận Hòa'!F110 + 'Vĩnh Viễn'!F110</f>
        <v>236.56</v>
      </c>
      <c r="G110" s="56">
        <f>IF(F110=0,0,(('Vĩnh Thuận Đông'!F110*'Vĩnh Thuận Đông'!G110)+('Xà Phiên'!F110*'Xà Phiên'!G110)+('Lương Tâm'!F110*'Lương Tâm'!G110)+('Lương Nghĩa'!F110*'Lương Nghĩa'!G110)+('Vĩnh Viễn A'!F110*'Vĩnh Viễn A'!G110)+('Thuận Hưng'!F110*'Thuận Hưng'!G110)+('Thuận Hòa'!F110*'Thuận Hòa'!G110)+('Vĩnh Viễn'!F110*'Vĩnh Viễn'!G110))/F110)</f>
        <v>10.850820087926952</v>
      </c>
      <c r="H110" s="60">
        <f t="shared" si="7"/>
        <v>243.56</v>
      </c>
      <c r="I110" s="74">
        <f>IFERROR(AVERAGE('Vĩnh Thuận Đông'!I110,'Xà Phiên'!I110,'Lương Tâm'!I110,'Lương Nghĩa'!I110,'Vĩnh Viễn A'!I110,'Thuận Hưng'!I110,'Thuận Hòa'!I110,'Vĩnh Viễn'!I110),0)</f>
        <v>16000</v>
      </c>
      <c r="J110" s="61">
        <f>IFERROR(AVERAGE('Vĩnh Thuận Đông'!J110,'Xà Phiên'!J110,'Lương Tâm'!J110,'Lương Nghĩa'!J110,'Vĩnh Viễn A'!J110,'Thuận Hưng'!J110,'Thuận Hòa'!J110,'Vĩnh Viễn'!J110),0)</f>
        <v>0</v>
      </c>
    </row>
    <row r="111" spans="1:11" x14ac:dyDescent="0.25">
      <c r="A111" s="38" t="s">
        <v>203</v>
      </c>
      <c r="B111" s="40" t="s">
        <v>204</v>
      </c>
      <c r="C111" s="60">
        <f>'Vĩnh Thuận Đông'!C111 + 'Xà Phiên'!C111 + 'Lương Tâm'!C111 + 'Lương Nghĩa'!C111 + 'Vĩnh Viễn A'!C111 + 'Thuận Hưng'!C111 + 'Thuận Hòa'!C111 + 'Vĩnh Viễn'!C111</f>
        <v>0</v>
      </c>
      <c r="D111" s="60">
        <f>'Vĩnh Thuận Đông'!D111 + 'Xà Phiên'!D111 + 'Lương Tâm'!D111 + 'Lương Nghĩa'!D111 + 'Vĩnh Viễn A'!D111 + 'Thuận Hưng'!D111 + 'Thuận Hòa'!D111 + 'Vĩnh Viễn'!D111</f>
        <v>0</v>
      </c>
      <c r="E111" s="60">
        <f>'Vĩnh Thuận Đông'!E111 + 'Xà Phiên'!E111 + 'Lương Tâm'!E111 + 'Lương Nghĩa'!E111 + 'Vĩnh Viễn A'!E111 + 'Thuận Hưng'!E111 + 'Thuận Hòa'!E111 + 'Vĩnh Viễn'!E111</f>
        <v>0</v>
      </c>
      <c r="F111" s="60">
        <f>'Vĩnh Thuận Đông'!F111 + 'Xà Phiên'!F111 + 'Lương Tâm'!F111 + 'Lương Nghĩa'!F111 + 'Vĩnh Viễn A'!F111 + 'Thuận Hưng'!F111 + 'Thuận Hòa'!F111 + 'Vĩnh Viễn'!F111</f>
        <v>53.349999999999994</v>
      </c>
      <c r="G111" s="56">
        <f>IF(F111=0,0,(('Vĩnh Thuận Đông'!F111*'Vĩnh Thuận Đông'!G111)+('Xà Phiên'!F111*'Xà Phiên'!G111)+('Lương Tâm'!F111*'Lương Tâm'!G111)+('Lương Nghĩa'!F111*'Lương Nghĩa'!G111)+('Vĩnh Viễn A'!F111*'Vĩnh Viễn A'!G111)+('Thuận Hưng'!F111*'Thuận Hưng'!G111)+('Thuận Hòa'!F111*'Thuận Hòa'!G111)+('Vĩnh Viễn'!F111*'Vĩnh Viễn'!G111))/F111)</f>
        <v>6.9134208059981255</v>
      </c>
      <c r="H111" s="60">
        <f t="shared" si="7"/>
        <v>53.349999999999994</v>
      </c>
      <c r="I111" s="74">
        <f>IFERROR(AVERAGE('Vĩnh Thuận Đông'!I111,'Xà Phiên'!I111,'Lương Tâm'!I111,'Lương Nghĩa'!I111,'Vĩnh Viễn A'!I111,'Thuận Hưng'!I111,'Thuận Hòa'!I111,'Vĩnh Viễn'!I111),0)</f>
        <v>16966.666666666668</v>
      </c>
      <c r="J111" s="61">
        <f>IFERROR(AVERAGE('Vĩnh Thuận Đông'!J111,'Xà Phiên'!J111,'Lương Tâm'!J111,'Lương Nghĩa'!J111,'Vĩnh Viễn A'!J111,'Thuận Hưng'!J111,'Thuận Hòa'!J111,'Vĩnh Viễn'!J111),0)</f>
        <v>0</v>
      </c>
    </row>
    <row r="112" spans="1:11" x14ac:dyDescent="0.25">
      <c r="A112" s="38" t="s">
        <v>205</v>
      </c>
      <c r="B112" s="40" t="s">
        <v>206</v>
      </c>
      <c r="C112" s="60">
        <f>'Vĩnh Thuận Đông'!C112 + 'Xà Phiên'!C112 + 'Lương Tâm'!C112 + 'Lương Nghĩa'!C112 + 'Vĩnh Viễn A'!C112 + 'Thuận Hưng'!C112 + 'Thuận Hòa'!C112 + 'Vĩnh Viễn'!C112</f>
        <v>0</v>
      </c>
      <c r="D112" s="60">
        <f>'Vĩnh Thuận Đông'!D112 + 'Xà Phiên'!D112 + 'Lương Tâm'!D112 + 'Lương Nghĩa'!D112 + 'Vĩnh Viễn A'!D112 + 'Thuận Hưng'!D112 + 'Thuận Hòa'!D112 + 'Vĩnh Viễn'!D112</f>
        <v>0</v>
      </c>
      <c r="E112" s="60">
        <f>'Vĩnh Thuận Đông'!E112 + 'Xà Phiên'!E112 + 'Lương Tâm'!E112 + 'Lương Nghĩa'!E112 + 'Vĩnh Viễn A'!E112 + 'Thuận Hưng'!E112 + 'Thuận Hòa'!E112 + 'Vĩnh Viễn'!E112</f>
        <v>0</v>
      </c>
      <c r="F112" s="60">
        <f>'Vĩnh Thuận Đông'!F112 + 'Xà Phiên'!F112 + 'Lương Tâm'!F112 + 'Lương Nghĩa'!F112 + 'Vĩnh Viễn A'!F112 + 'Thuận Hưng'!F112 + 'Thuận Hòa'!F112 + 'Vĩnh Viễn'!F112</f>
        <v>0</v>
      </c>
      <c r="G112" s="56">
        <f>IF(F112=0,0,(('Vĩnh Thuận Đông'!F112*'Vĩnh Thuận Đông'!G112)+('Xà Phiên'!F112*'Xà Phiên'!G112)+('Lương Tâm'!F112*'Lương Tâm'!G112)+('Lương Nghĩa'!F112*'Lương Nghĩa'!G112)+('Vĩnh Viễn A'!F112*'Vĩnh Viễn A'!G112)+('Thuận Hưng'!F112*'Thuận Hưng'!G112)+('Thuận Hòa'!F112*'Thuận Hòa'!G112)+('Vĩnh Viễn'!F112*'Vĩnh Viễn'!G112))/F112)</f>
        <v>0</v>
      </c>
      <c r="H112" s="60">
        <f t="shared" si="7"/>
        <v>0</v>
      </c>
      <c r="I112" s="74">
        <f>IFERROR(AVERAGE('Vĩnh Thuận Đông'!I112,'Xà Phiên'!I112,'Lương Tâm'!I112,'Lương Nghĩa'!I112,'Vĩnh Viễn A'!I112,'Thuận Hưng'!I112,'Thuận Hòa'!I112,'Vĩnh Viễn'!I112),0)</f>
        <v>0</v>
      </c>
      <c r="J112" s="61">
        <f>IFERROR(AVERAGE('Vĩnh Thuận Đông'!J112,'Xà Phiên'!J112,'Lương Tâm'!J112,'Lương Nghĩa'!J112,'Vĩnh Viễn A'!J112,'Thuận Hưng'!J112,'Thuận Hòa'!J112,'Vĩnh Viễn'!J112),0)</f>
        <v>0</v>
      </c>
    </row>
    <row r="113" spans="1:16" x14ac:dyDescent="0.25">
      <c r="A113" s="38" t="s">
        <v>207</v>
      </c>
      <c r="B113" s="40" t="s">
        <v>208</v>
      </c>
      <c r="C113" s="60">
        <f>'Vĩnh Thuận Đông'!C113 + 'Xà Phiên'!C113 + 'Lương Tâm'!C113 + 'Lương Nghĩa'!C113 + 'Vĩnh Viễn A'!C113 + 'Thuận Hưng'!C113 + 'Thuận Hòa'!C113 + 'Vĩnh Viễn'!C113</f>
        <v>0</v>
      </c>
      <c r="D113" s="60">
        <f>'Vĩnh Thuận Đông'!D113 + 'Xà Phiên'!D113 + 'Lương Tâm'!D113 + 'Lương Nghĩa'!D113 + 'Vĩnh Viễn A'!D113 + 'Thuận Hưng'!D113 + 'Thuận Hòa'!D113 + 'Vĩnh Viễn'!D113</f>
        <v>0</v>
      </c>
      <c r="E113" s="60">
        <f>'Vĩnh Thuận Đông'!E113 + 'Xà Phiên'!E113 + 'Lương Tâm'!E113 + 'Lương Nghĩa'!E113 + 'Vĩnh Viễn A'!E113 + 'Thuận Hưng'!E113 + 'Thuận Hòa'!E113 + 'Vĩnh Viễn'!E113</f>
        <v>0</v>
      </c>
      <c r="F113" s="60">
        <f>'Vĩnh Thuận Đông'!F113 + 'Xà Phiên'!F113 + 'Lương Tâm'!F113 + 'Lương Nghĩa'!F113 + 'Vĩnh Viễn A'!F113 + 'Thuận Hưng'!F113 + 'Thuận Hòa'!F113 + 'Vĩnh Viễn'!F113</f>
        <v>0</v>
      </c>
      <c r="G113" s="56">
        <f>IF(F113=0,0,(('Vĩnh Thuận Đông'!F113*'Vĩnh Thuận Đông'!G113)+('Xà Phiên'!F113*'Xà Phiên'!G113)+('Lương Tâm'!F113*'Lương Tâm'!G113)+('Lương Nghĩa'!F113*'Lương Nghĩa'!G113)+('Vĩnh Viễn A'!F113*'Vĩnh Viễn A'!G113)+('Thuận Hưng'!F113*'Thuận Hưng'!G113)+('Thuận Hòa'!F113*'Thuận Hòa'!G113)+('Vĩnh Viễn'!F113*'Vĩnh Viễn'!G113))/F113)</f>
        <v>0</v>
      </c>
      <c r="H113" s="60">
        <f t="shared" si="7"/>
        <v>0</v>
      </c>
      <c r="I113" s="74">
        <f>IFERROR(AVERAGE('Vĩnh Thuận Đông'!I113,'Xà Phiên'!I113,'Lương Tâm'!I113,'Lương Nghĩa'!I113,'Vĩnh Viễn A'!I113,'Thuận Hưng'!I113,'Thuận Hòa'!I113,'Vĩnh Viễn'!I113),0)</f>
        <v>0</v>
      </c>
      <c r="J113" s="61">
        <f>IFERROR(AVERAGE('Vĩnh Thuận Đông'!J113,'Xà Phiên'!J113,'Lương Tâm'!J113,'Lương Nghĩa'!J113,'Vĩnh Viễn A'!J113,'Thuận Hưng'!J113,'Thuận Hòa'!J113,'Vĩnh Viễn'!J113),0)</f>
        <v>0</v>
      </c>
      <c r="K113" s="7"/>
    </row>
    <row r="114" spans="1:16" x14ac:dyDescent="0.25">
      <c r="A114" s="38" t="s">
        <v>209</v>
      </c>
      <c r="B114" s="40" t="s">
        <v>210</v>
      </c>
      <c r="C114" s="60">
        <f>'Vĩnh Thuận Đông'!C114 + 'Xà Phiên'!C114 + 'Lương Tâm'!C114 + 'Lương Nghĩa'!C114 + 'Vĩnh Viễn A'!C114 + 'Thuận Hưng'!C114 + 'Thuận Hòa'!C114 + 'Vĩnh Viễn'!C114</f>
        <v>0</v>
      </c>
      <c r="D114" s="60">
        <f>'Vĩnh Thuận Đông'!D114 + 'Xà Phiên'!D114 + 'Lương Tâm'!D114 + 'Lương Nghĩa'!D114 + 'Vĩnh Viễn A'!D114 + 'Thuận Hưng'!D114 + 'Thuận Hòa'!D114 + 'Vĩnh Viễn'!D114</f>
        <v>0</v>
      </c>
      <c r="E114" s="60">
        <f>'Vĩnh Thuận Đông'!E114 + 'Xà Phiên'!E114 + 'Lương Tâm'!E114 + 'Lương Nghĩa'!E114 + 'Vĩnh Viễn A'!E114 + 'Thuận Hưng'!E114 + 'Thuận Hòa'!E114 + 'Vĩnh Viễn'!E114</f>
        <v>0</v>
      </c>
      <c r="F114" s="60">
        <f>'Vĩnh Thuận Đông'!F114 + 'Xà Phiên'!F114 + 'Lương Tâm'!F114 + 'Lương Nghĩa'!F114 + 'Vĩnh Viễn A'!F114 + 'Thuận Hưng'!F114 + 'Thuận Hòa'!F114 + 'Vĩnh Viễn'!F114</f>
        <v>77.83</v>
      </c>
      <c r="G114" s="56">
        <f>IF(F114=0,0,(('Vĩnh Thuận Đông'!F114*'Vĩnh Thuận Đông'!G114)+('Xà Phiên'!F114*'Xà Phiên'!G114)+('Lương Tâm'!F114*'Lương Tâm'!G114)+('Lương Nghĩa'!F114*'Lương Nghĩa'!G114)+('Vĩnh Viễn A'!F114*'Vĩnh Viễn A'!G114)+('Thuận Hưng'!F114*'Thuận Hưng'!G114)+('Thuận Hòa'!F114*'Thuận Hòa'!G114)+('Vĩnh Viễn'!F114*'Vĩnh Viễn'!G114))/F114)</f>
        <v>7.6936913786457657</v>
      </c>
      <c r="H114" s="60">
        <f t="shared" si="7"/>
        <v>77.83</v>
      </c>
      <c r="I114" s="74">
        <f>IFERROR(AVERAGE('Vĩnh Thuận Đông'!I114,'Xà Phiên'!I114,'Lương Tâm'!I114,'Lương Nghĩa'!I114,'Vĩnh Viễn A'!I114,'Thuận Hưng'!I114,'Thuận Hòa'!I114,'Vĩnh Viễn'!I114),0)</f>
        <v>13466.666666666666</v>
      </c>
      <c r="J114" s="61">
        <f>IFERROR(AVERAGE('Vĩnh Thuận Đông'!J114,'Xà Phiên'!J114,'Lương Tâm'!J114,'Lương Nghĩa'!J114,'Vĩnh Viễn A'!J114,'Thuận Hưng'!J114,'Thuận Hòa'!J114,'Vĩnh Viễn'!J114),0)</f>
        <v>0</v>
      </c>
    </row>
    <row r="115" spans="1:16" x14ac:dyDescent="0.25">
      <c r="A115" s="38" t="s">
        <v>211</v>
      </c>
      <c r="B115" s="40" t="s">
        <v>212</v>
      </c>
      <c r="C115" s="60">
        <f>'Vĩnh Thuận Đông'!C115 + 'Xà Phiên'!C115 + 'Lương Tâm'!C115 + 'Lương Nghĩa'!C115 + 'Vĩnh Viễn A'!C115 + 'Thuận Hưng'!C115 + 'Thuận Hòa'!C115 + 'Vĩnh Viễn'!C115</f>
        <v>0</v>
      </c>
      <c r="D115" s="60">
        <f>'Vĩnh Thuận Đông'!D115 + 'Xà Phiên'!D115 + 'Lương Tâm'!D115 + 'Lương Nghĩa'!D115 + 'Vĩnh Viễn A'!D115 + 'Thuận Hưng'!D115 + 'Thuận Hòa'!D115 + 'Vĩnh Viễn'!D115</f>
        <v>0</v>
      </c>
      <c r="E115" s="60">
        <f>'Vĩnh Thuận Đông'!E115 + 'Xà Phiên'!E115 + 'Lương Tâm'!E115 + 'Lương Nghĩa'!E115 + 'Vĩnh Viễn A'!E115 + 'Thuận Hưng'!E115 + 'Thuận Hòa'!E115 + 'Vĩnh Viễn'!E115</f>
        <v>0</v>
      </c>
      <c r="F115" s="60">
        <f>'Vĩnh Thuận Đông'!F115 + 'Xà Phiên'!F115 + 'Lương Tâm'!F115 + 'Lương Nghĩa'!F115 + 'Vĩnh Viễn A'!F115 + 'Thuận Hưng'!F115 + 'Thuận Hòa'!F115 + 'Vĩnh Viễn'!F115</f>
        <v>19.989999999999998</v>
      </c>
      <c r="G115" s="56">
        <f>IF(F115=0,0,(('Vĩnh Thuận Đông'!F115*'Vĩnh Thuận Đông'!G115)+('Xà Phiên'!F115*'Xà Phiên'!G115)+('Lương Tâm'!F115*'Lương Tâm'!G115)+('Lương Nghĩa'!F115*'Lương Nghĩa'!G115)+('Vĩnh Viễn A'!F115*'Vĩnh Viễn A'!G115)+('Thuận Hưng'!F115*'Thuận Hưng'!G115)+('Thuận Hòa'!F115*'Thuận Hòa'!G115)+('Vĩnh Viễn'!F115*'Vĩnh Viễn'!G115))/F115)</f>
        <v>8.3246623311655839</v>
      </c>
      <c r="H115" s="60">
        <f t="shared" si="7"/>
        <v>19.989999999999998</v>
      </c>
      <c r="I115" s="74">
        <f>IFERROR(AVERAGE('Vĩnh Thuận Đông'!I115,'Xà Phiên'!I115,'Lương Tâm'!I115,'Lương Nghĩa'!I115,'Vĩnh Viễn A'!I115,'Thuận Hưng'!I115,'Thuận Hòa'!I115,'Vĩnh Viễn'!I115),0)</f>
        <v>21600</v>
      </c>
      <c r="J115" s="61">
        <f>IFERROR(AVERAGE('Vĩnh Thuận Đông'!J115,'Xà Phiên'!J115,'Lương Tâm'!J115,'Lương Nghĩa'!J115,'Vĩnh Viễn A'!J115,'Thuận Hưng'!J115,'Thuận Hòa'!J115,'Vĩnh Viễn'!J115),0)</f>
        <v>0</v>
      </c>
    </row>
    <row r="116" spans="1:16" x14ac:dyDescent="0.25">
      <c r="A116" s="38" t="s">
        <v>213</v>
      </c>
      <c r="B116" s="40" t="s">
        <v>214</v>
      </c>
      <c r="C116" s="60">
        <f>'Vĩnh Thuận Đông'!C116 + 'Xà Phiên'!C116 + 'Lương Tâm'!C116 + 'Lương Nghĩa'!C116 + 'Vĩnh Viễn A'!C116 + 'Thuận Hưng'!C116 + 'Thuận Hòa'!C116 + 'Vĩnh Viễn'!C116</f>
        <v>0</v>
      </c>
      <c r="D116" s="60">
        <f>'Vĩnh Thuận Đông'!D116 + 'Xà Phiên'!D116 + 'Lương Tâm'!D116 + 'Lương Nghĩa'!D116 + 'Vĩnh Viễn A'!D116 + 'Thuận Hưng'!D116 + 'Thuận Hòa'!D116 + 'Vĩnh Viễn'!D116</f>
        <v>0</v>
      </c>
      <c r="E116" s="60">
        <f>'Vĩnh Thuận Đông'!E116 + 'Xà Phiên'!E116 + 'Lương Tâm'!E116 + 'Lương Nghĩa'!E116 + 'Vĩnh Viễn A'!E116 + 'Thuận Hưng'!E116 + 'Thuận Hòa'!E116 + 'Vĩnh Viễn'!E116</f>
        <v>0</v>
      </c>
      <c r="F116" s="60">
        <f>'Vĩnh Thuận Đông'!F116 + 'Xà Phiên'!F116 + 'Lương Tâm'!F116 + 'Lương Nghĩa'!F116 + 'Vĩnh Viễn A'!F116 + 'Thuận Hưng'!F116 + 'Thuận Hòa'!F116 + 'Vĩnh Viễn'!F116</f>
        <v>119.77000000000001</v>
      </c>
      <c r="G116" s="56">
        <f>IF(F116=0,0,(('Vĩnh Thuận Đông'!F116*'Vĩnh Thuận Đông'!G116)+('Xà Phiên'!F116*'Xà Phiên'!G116)+('Lương Tâm'!F116*'Lương Tâm'!G116)+('Lương Nghĩa'!F116*'Lương Nghĩa'!G116)+('Vĩnh Viễn A'!F116*'Vĩnh Viễn A'!G116)+('Thuận Hưng'!F116*'Thuận Hưng'!G116)+('Thuận Hòa'!F116*'Thuận Hòa'!G116)+('Vĩnh Viễn'!F116*'Vĩnh Viễn'!G116))/F116)</f>
        <v>8.3981948735075562</v>
      </c>
      <c r="H116" s="60">
        <f t="shared" si="7"/>
        <v>119.77000000000001</v>
      </c>
      <c r="I116" s="74">
        <f>IFERROR(AVERAGE('Vĩnh Thuận Đông'!I116,'Xà Phiên'!I116,'Lương Tâm'!I116,'Lương Nghĩa'!I116,'Vĩnh Viễn A'!I116,'Thuận Hưng'!I116,'Thuận Hòa'!I116,'Vĩnh Viễn'!I116),0)</f>
        <v>6800</v>
      </c>
      <c r="J116" s="61">
        <f>IFERROR(AVERAGE('Vĩnh Thuận Đông'!J116,'Xà Phiên'!J116,'Lương Tâm'!J116,'Lương Nghĩa'!J116,'Vĩnh Viễn A'!J116,'Thuận Hưng'!J116,'Thuận Hòa'!J116,'Vĩnh Viễn'!J116),0)</f>
        <v>0</v>
      </c>
    </row>
    <row r="117" spans="1:16" x14ac:dyDescent="0.25">
      <c r="A117" s="38" t="s">
        <v>215</v>
      </c>
      <c r="B117" s="40" t="s">
        <v>216</v>
      </c>
      <c r="C117" s="60">
        <f>'Vĩnh Thuận Đông'!C117 + 'Xà Phiên'!C117 + 'Lương Tâm'!C117 + 'Lương Nghĩa'!C117 + 'Vĩnh Viễn A'!C117 + 'Thuận Hưng'!C117 + 'Thuận Hòa'!C117 + 'Vĩnh Viễn'!C117</f>
        <v>0</v>
      </c>
      <c r="D117" s="60">
        <f>'Vĩnh Thuận Đông'!D117 + 'Xà Phiên'!D117 + 'Lương Tâm'!D117 + 'Lương Nghĩa'!D117 + 'Vĩnh Viễn A'!D117 + 'Thuận Hưng'!D117 + 'Thuận Hòa'!D117 + 'Vĩnh Viễn'!D117</f>
        <v>0</v>
      </c>
      <c r="E117" s="60">
        <f>'Vĩnh Thuận Đông'!E117 + 'Xà Phiên'!E117 + 'Lương Tâm'!E117 + 'Lương Nghĩa'!E117 + 'Vĩnh Viễn A'!E117 + 'Thuận Hưng'!E117 + 'Thuận Hòa'!E117 + 'Vĩnh Viễn'!E117</f>
        <v>0</v>
      </c>
      <c r="F117" s="60">
        <f>'Vĩnh Thuận Đông'!F117 + 'Xà Phiên'!F117 + 'Lương Tâm'!F117 + 'Lương Nghĩa'!F117 + 'Vĩnh Viễn A'!F117 + 'Thuận Hưng'!F117 + 'Thuận Hòa'!F117 + 'Vĩnh Viễn'!F117</f>
        <v>0</v>
      </c>
      <c r="G117" s="56">
        <f>IF(F117=0,0,(('Vĩnh Thuận Đông'!F117*'Vĩnh Thuận Đông'!G117)+('Xà Phiên'!F117*'Xà Phiên'!G117)+('Lương Tâm'!F117*'Lương Tâm'!G117)+('Lương Nghĩa'!F117*'Lương Nghĩa'!G117)+('Vĩnh Viễn A'!F117*'Vĩnh Viễn A'!G117)+('Thuận Hưng'!F117*'Thuận Hưng'!G117)+('Thuận Hòa'!F117*'Thuận Hòa'!G117)+('Vĩnh Viễn'!F117*'Vĩnh Viễn'!G117))/F117)</f>
        <v>0</v>
      </c>
      <c r="H117" s="60">
        <f t="shared" si="7"/>
        <v>0</v>
      </c>
      <c r="I117" s="74">
        <f>IFERROR(AVERAGE('Vĩnh Thuận Đông'!I117,'Xà Phiên'!I117,'Lương Tâm'!I117,'Lương Nghĩa'!I117,'Vĩnh Viễn A'!I117,'Thuận Hưng'!I117,'Thuận Hòa'!I117,'Vĩnh Viễn'!I117),0)</f>
        <v>0</v>
      </c>
      <c r="J117" s="61">
        <f>IFERROR(AVERAGE('Vĩnh Thuận Đông'!J117,'Xà Phiên'!J117,'Lương Tâm'!J117,'Lương Nghĩa'!J117,'Vĩnh Viễn A'!J117,'Thuận Hưng'!J117,'Thuận Hòa'!J117,'Vĩnh Viễn'!J117),0)</f>
        <v>0</v>
      </c>
    </row>
    <row r="118" spans="1:16" x14ac:dyDescent="0.25">
      <c r="A118" s="38" t="s">
        <v>217</v>
      </c>
      <c r="B118" s="40" t="s">
        <v>218</v>
      </c>
      <c r="C118" s="60">
        <f>'Vĩnh Thuận Đông'!C118 + 'Xà Phiên'!C118 + 'Lương Tâm'!C118 + 'Lương Nghĩa'!C118 + 'Vĩnh Viễn A'!C118 + 'Thuận Hưng'!C118 + 'Thuận Hòa'!C118 + 'Vĩnh Viễn'!C118</f>
        <v>0</v>
      </c>
      <c r="D118" s="60">
        <f>'Vĩnh Thuận Đông'!D118 + 'Xà Phiên'!D118 + 'Lương Tâm'!D118 + 'Lương Nghĩa'!D118 + 'Vĩnh Viễn A'!D118 + 'Thuận Hưng'!D118 + 'Thuận Hòa'!D118 + 'Vĩnh Viễn'!D118</f>
        <v>0</v>
      </c>
      <c r="E118" s="60">
        <f>'Vĩnh Thuận Đông'!E118 + 'Xà Phiên'!E118 + 'Lương Tâm'!E118 + 'Lương Nghĩa'!E118 + 'Vĩnh Viễn A'!E118 + 'Thuận Hưng'!E118 + 'Thuận Hòa'!E118 + 'Vĩnh Viễn'!E118</f>
        <v>0.3</v>
      </c>
      <c r="F118" s="60">
        <f>'Vĩnh Thuận Đông'!F118 + 'Xà Phiên'!F118 + 'Lương Tâm'!F118 + 'Lương Nghĩa'!F118 + 'Vĩnh Viễn A'!F118 + 'Thuận Hưng'!F118 + 'Thuận Hòa'!F118 + 'Vĩnh Viễn'!F118</f>
        <v>3.5599999999999996</v>
      </c>
      <c r="G118" s="56">
        <f>IF(F118=0,0,(('Vĩnh Thuận Đông'!F118*'Vĩnh Thuận Đông'!G118)+('Xà Phiên'!F118*'Xà Phiên'!G118)+('Lương Tâm'!F118*'Lương Tâm'!G118)+('Lương Nghĩa'!F118*'Lương Nghĩa'!G118)+('Vĩnh Viễn A'!F118*'Vĩnh Viễn A'!G118)+('Thuận Hưng'!F118*'Thuận Hưng'!G118)+('Thuận Hòa'!F118*'Thuận Hòa'!G118)+('Vĩnh Viễn'!F118*'Vĩnh Viễn'!G118))/F118)</f>
        <v>1.0112359550561798</v>
      </c>
      <c r="H118" s="60">
        <f t="shared" si="7"/>
        <v>3.8599999999999994</v>
      </c>
      <c r="I118" s="74">
        <f>IFERROR(AVERAGE('Vĩnh Thuận Đông'!I118,'Xà Phiên'!I118,'Lương Tâm'!I118,'Lương Nghĩa'!I118,'Vĩnh Viễn A'!I118,'Thuận Hưng'!I118,'Thuận Hòa'!I118,'Vĩnh Viễn'!I118),0)</f>
        <v>10500</v>
      </c>
      <c r="J118" s="61">
        <f>IFERROR(AVERAGE('Vĩnh Thuận Đông'!J118,'Xà Phiên'!J118,'Lương Tâm'!J118,'Lương Nghĩa'!J118,'Vĩnh Viễn A'!J118,'Thuận Hưng'!J118,'Thuận Hòa'!J118,'Vĩnh Viễn'!J118),0)</f>
        <v>0</v>
      </c>
    </row>
    <row r="119" spans="1:16" x14ac:dyDescent="0.25">
      <c r="A119" s="38" t="s">
        <v>219</v>
      </c>
      <c r="B119" s="40" t="s">
        <v>220</v>
      </c>
      <c r="C119" s="60">
        <f>'Vĩnh Thuận Đông'!C119 + 'Xà Phiên'!C119 + 'Lương Tâm'!C119 + 'Lương Nghĩa'!C119 + 'Vĩnh Viễn A'!C119 + 'Thuận Hưng'!C119 + 'Thuận Hòa'!C119 + 'Vĩnh Viễn'!C119</f>
        <v>0</v>
      </c>
      <c r="D119" s="60">
        <f>'Vĩnh Thuận Đông'!D119 + 'Xà Phiên'!D119 + 'Lương Tâm'!D119 + 'Lương Nghĩa'!D119 + 'Vĩnh Viễn A'!D119 + 'Thuận Hưng'!D119 + 'Thuận Hòa'!D119 + 'Vĩnh Viễn'!D119</f>
        <v>0</v>
      </c>
      <c r="E119" s="60">
        <f>'Vĩnh Thuận Đông'!E119 + 'Xà Phiên'!E119 + 'Lương Tâm'!E119 + 'Lương Nghĩa'!E119 + 'Vĩnh Viễn A'!E119 + 'Thuận Hưng'!E119 + 'Thuận Hòa'!E119 + 'Vĩnh Viễn'!E119</f>
        <v>3</v>
      </c>
      <c r="F119" s="60">
        <f>'Vĩnh Thuận Đông'!F119 + 'Xà Phiên'!F119 + 'Lương Tâm'!F119 + 'Lương Nghĩa'!F119 + 'Vĩnh Viễn A'!F119 + 'Thuận Hưng'!F119 + 'Thuận Hòa'!F119 + 'Vĩnh Viễn'!F119</f>
        <v>861.5</v>
      </c>
      <c r="G119" s="56">
        <f>IF(F119=0,0,(('Vĩnh Thuận Đông'!F119*'Vĩnh Thuận Đông'!G119)+('Xà Phiên'!F119*'Xà Phiên'!G119)+('Lương Tâm'!F119*'Lương Tâm'!G119)+('Lương Nghĩa'!F119*'Lương Nghĩa'!G119)+('Vĩnh Viễn A'!F119*'Vĩnh Viễn A'!G119)+('Thuận Hưng'!F119*'Thuận Hưng'!G119)+('Thuận Hòa'!F119*'Thuận Hòa'!G119)+('Vĩnh Viễn'!F119*'Vĩnh Viễn'!G119))/F119)</f>
        <v>4.305919907138712</v>
      </c>
      <c r="H119" s="60">
        <f t="shared" si="7"/>
        <v>864.5</v>
      </c>
      <c r="I119" s="74">
        <f>IFERROR(AVERAGE('Vĩnh Thuận Đông'!I119,'Xà Phiên'!I119,'Lương Tâm'!I119,'Lương Nghĩa'!I119,'Vĩnh Viễn A'!I119,'Thuận Hưng'!I119,'Thuận Hòa'!I119,'Vĩnh Viễn'!I119),0)</f>
        <v>41157.142857142862</v>
      </c>
      <c r="J119" s="61">
        <f>IFERROR(AVERAGE('Vĩnh Thuận Đông'!J119,'Xà Phiên'!J119,'Lương Tâm'!J119,'Lương Nghĩa'!J119,'Vĩnh Viễn A'!J119,'Thuận Hưng'!J119,'Thuận Hòa'!J119,'Vĩnh Viễn'!J119),0)</f>
        <v>0</v>
      </c>
    </row>
    <row r="120" spans="1:16" x14ac:dyDescent="0.25">
      <c r="A120" s="38" t="s">
        <v>221</v>
      </c>
      <c r="B120" s="40" t="s">
        <v>222</v>
      </c>
      <c r="C120" s="60">
        <f>'Vĩnh Thuận Đông'!C120 + 'Xà Phiên'!C120 + 'Lương Tâm'!C120 + 'Lương Nghĩa'!C120 + 'Vĩnh Viễn A'!C120 + 'Thuận Hưng'!C120 + 'Thuận Hòa'!C120 + 'Vĩnh Viễn'!C120</f>
        <v>0</v>
      </c>
      <c r="D120" s="60">
        <f>'Vĩnh Thuận Đông'!D120 + 'Xà Phiên'!D120 + 'Lương Tâm'!D120 + 'Lương Nghĩa'!D120 + 'Vĩnh Viễn A'!D120 + 'Thuận Hưng'!D120 + 'Thuận Hòa'!D120 + 'Vĩnh Viễn'!D120</f>
        <v>0</v>
      </c>
      <c r="E120" s="60">
        <f>'Vĩnh Thuận Đông'!E120 + 'Xà Phiên'!E120 + 'Lương Tâm'!E120 + 'Lương Nghĩa'!E120 + 'Vĩnh Viễn A'!E120 + 'Thuận Hưng'!E120 + 'Thuận Hòa'!E120 + 'Vĩnh Viễn'!E120</f>
        <v>0</v>
      </c>
      <c r="F120" s="60">
        <f>'Vĩnh Thuận Đông'!F120 + 'Xà Phiên'!F120 + 'Lương Tâm'!F120 + 'Lương Nghĩa'!F120 + 'Vĩnh Viễn A'!F120 + 'Thuận Hưng'!F120 + 'Thuận Hòa'!F120 + 'Vĩnh Viễn'!F120</f>
        <v>28.98</v>
      </c>
      <c r="G120" s="56">
        <f>IF(F120=0,0,(('Vĩnh Thuận Đông'!F120*'Vĩnh Thuận Đông'!G120)+('Xà Phiên'!F120*'Xà Phiên'!G120)+('Lương Tâm'!F120*'Lương Tâm'!G120)+('Lương Nghĩa'!F120*'Lương Nghĩa'!G120)+('Vĩnh Viễn A'!F120*'Vĩnh Viễn A'!G120)+('Thuận Hưng'!F120*'Thuận Hưng'!G120)+('Thuận Hòa'!F120*'Thuận Hòa'!G120)+('Vĩnh Viễn'!F120*'Vĩnh Viễn'!G120))/F120)</f>
        <v>26.283643892339544</v>
      </c>
      <c r="H120" s="60">
        <f t="shared" si="7"/>
        <v>28.98</v>
      </c>
      <c r="I120" s="74">
        <f>IFERROR(AVERAGE('Vĩnh Thuận Đông'!I120,'Xà Phiên'!I120,'Lương Tâm'!I120,'Lương Nghĩa'!I120,'Vĩnh Viễn A'!I120,'Thuận Hưng'!I120,'Thuận Hòa'!I120,'Vĩnh Viễn'!I120),0)</f>
        <v>18666.666666666668</v>
      </c>
      <c r="J120" s="61">
        <f>IFERROR(AVERAGE('Vĩnh Thuận Đông'!J120,'Xà Phiên'!J120,'Lương Tâm'!J120,'Lương Nghĩa'!J120,'Vĩnh Viễn A'!J120,'Thuận Hưng'!J120,'Thuận Hòa'!J120,'Vĩnh Viễn'!J120),0)</f>
        <v>0</v>
      </c>
    </row>
    <row r="121" spans="1:16" ht="15.75" thickBot="1" x14ac:dyDescent="0.3">
      <c r="A121" s="141" t="s">
        <v>33</v>
      </c>
      <c r="B121" s="142"/>
      <c r="C121" s="104">
        <f>'Vĩnh Thuận Đông'!C121 + 'Xà Phiên'!C121 + 'Lương Tâm'!C121 + 'Lương Nghĩa'!C121 + 'Vĩnh Viễn A'!C121 + 'Thuận Hưng'!C121 + 'Thuận Hòa'!C121 + 'Vĩnh Viễn'!C121</f>
        <v>0</v>
      </c>
      <c r="D121" s="104">
        <f>'Vĩnh Thuận Đông'!D121 + 'Xà Phiên'!D121 + 'Lương Tâm'!D121 + 'Lương Nghĩa'!D121 + 'Vĩnh Viễn A'!D121 + 'Thuận Hưng'!D121 + 'Thuận Hòa'!D121 + 'Vĩnh Viễn'!D121</f>
        <v>0</v>
      </c>
      <c r="E121" s="104">
        <f>'Vĩnh Thuận Đông'!E121 + 'Xà Phiên'!E121 + 'Lương Tâm'!E121 + 'Lương Nghĩa'!E121 + 'Vĩnh Viễn A'!E121 + 'Thuận Hưng'!E121 + 'Thuận Hòa'!E121 + 'Vĩnh Viễn'!E121</f>
        <v>64.849999999999994</v>
      </c>
      <c r="F121" s="104">
        <f>'Vĩnh Thuận Đông'!F121 + 'Xà Phiên'!F121 + 'Lương Tâm'!F121 + 'Lương Nghĩa'!F121 + 'Vĩnh Viễn A'!F121 + 'Thuận Hưng'!F121 + 'Thuận Hòa'!F121 + 'Vĩnh Viễn'!F121</f>
        <v>4047.0499999999997</v>
      </c>
      <c r="G121" s="77"/>
      <c r="H121" s="70">
        <f>SUM(H94:H120)</f>
        <v>4111.8999999999996</v>
      </c>
      <c r="I121" s="78"/>
      <c r="J121" s="79"/>
    </row>
    <row r="122" spans="1:16" x14ac:dyDescent="0.25">
      <c r="A122" s="15"/>
      <c r="B122" s="15"/>
      <c r="C122" s="16"/>
      <c r="D122" s="16"/>
      <c r="E122" s="15"/>
      <c r="F122" s="15"/>
      <c r="G122" s="15"/>
      <c r="H122" s="16"/>
      <c r="I122" s="16"/>
      <c r="J122" s="16"/>
    </row>
    <row r="123" spans="1:16" ht="16.149999999999999" customHeight="1" x14ac:dyDescent="0.25">
      <c r="A123" s="143" t="s">
        <v>223</v>
      </c>
      <c r="B123" s="143"/>
      <c r="C123" s="143"/>
      <c r="D123" s="143"/>
      <c r="E123" s="143"/>
      <c r="F123" s="143"/>
      <c r="G123" s="143"/>
      <c r="H123" s="143"/>
      <c r="I123" s="143"/>
      <c r="J123" s="143"/>
      <c r="K123" s="25"/>
      <c r="L123" s="25"/>
      <c r="M123" s="25"/>
      <c r="N123" s="25"/>
      <c r="O123" s="25"/>
      <c r="P123" s="25"/>
    </row>
    <row r="124" spans="1:16" ht="16.149999999999999" customHeight="1" x14ac:dyDescent="0.25">
      <c r="A124" s="26" t="s">
        <v>224</v>
      </c>
      <c r="B124" s="27"/>
      <c r="C124" s="27"/>
      <c r="D124" s="27"/>
      <c r="E124" s="27"/>
      <c r="F124" s="27"/>
      <c r="G124" s="27"/>
      <c r="H124" s="27"/>
      <c r="I124" s="27"/>
      <c r="J124" s="28"/>
      <c r="N124" s="25"/>
      <c r="O124" s="25"/>
      <c r="P124" s="25"/>
    </row>
    <row r="125" spans="1:16" ht="15" customHeight="1" x14ac:dyDescent="0.25">
      <c r="A125" s="29" t="s">
        <v>334</v>
      </c>
      <c r="B125" s="30"/>
      <c r="C125" s="30"/>
      <c r="D125" s="30"/>
      <c r="E125" s="30"/>
      <c r="F125" s="30"/>
      <c r="G125" s="30"/>
      <c r="H125" s="30"/>
      <c r="I125" s="30"/>
      <c r="J125" s="30"/>
    </row>
    <row r="126" spans="1:16" ht="13.9" customHeight="1" x14ac:dyDescent="0.25">
      <c r="A126" s="31"/>
      <c r="B126" s="32"/>
      <c r="C126" s="32"/>
      <c r="D126" s="32"/>
      <c r="E126" s="32"/>
      <c r="F126" s="32"/>
      <c r="G126" s="32"/>
      <c r="H126" s="32"/>
      <c r="I126" s="32"/>
      <c r="J126" s="32"/>
    </row>
    <row r="127" spans="1:16" ht="16.899999999999999" customHeight="1" x14ac:dyDescent="0.25">
      <c r="A127" s="31"/>
      <c r="B127" s="32"/>
      <c r="C127" s="32"/>
      <c r="D127" s="32"/>
      <c r="E127" s="32"/>
      <c r="F127" s="32"/>
      <c r="G127" s="32"/>
      <c r="H127" s="32"/>
      <c r="I127" s="32"/>
      <c r="J127" s="32"/>
    </row>
    <row r="128" spans="1:16" x14ac:dyDescent="0.25">
      <c r="B128" s="33" t="s">
        <v>225</v>
      </c>
      <c r="H128" s="45" t="s">
        <v>226</v>
      </c>
    </row>
    <row r="129" spans="2:8" x14ac:dyDescent="0.25">
      <c r="B129" s="34" t="s">
        <v>227</v>
      </c>
      <c r="H129" s="44" t="s">
        <v>227</v>
      </c>
    </row>
  </sheetData>
  <sheetProtection algorithmName="SHA-512" hashValue="SkCFRBPL/Ms1d4uSJ7/gAXoom/uLG2mwLdb76M1XyXacOS6BtCfCJiTuPO91ZZJ16whGWHykA/YGcxqZxJPDsg==" saltValue="5CvFRFgLFGNIuoAIUWDxog==" spinCount="100000" sheet="1" objects="1" scenarios="1"/>
  <mergeCells count="16">
    <mergeCell ref="A2:E2"/>
    <mergeCell ref="A3:E3"/>
    <mergeCell ref="A8:A9"/>
    <mergeCell ref="B8:B9"/>
    <mergeCell ref="C8:C9"/>
    <mergeCell ref="D8:D9"/>
    <mergeCell ref="E8:G8"/>
    <mergeCell ref="A89:B89"/>
    <mergeCell ref="A121:B121"/>
    <mergeCell ref="A123:J123"/>
    <mergeCell ref="H8:H9"/>
    <mergeCell ref="I8:I9"/>
    <mergeCell ref="J8:J9"/>
    <mergeCell ref="A14:B14"/>
    <mergeCell ref="A21:B21"/>
    <mergeCell ref="A29:B29"/>
  </mergeCells>
  <dataValidations count="11">
    <dataValidation type="list" allowBlank="1" showInputMessage="1" showErrorMessage="1" sqref="C8" xr:uid="{2ACCD499-AEFB-44C2-96D4-91FCABAD8DBB}">
      <formula1>thongke</formula1>
    </dataValidation>
    <dataValidation type="list" allowBlank="1" showInputMessage="1" showErrorMessage="1" sqref="B11:B13" xr:uid="{9CED4E8E-AC34-47CE-829A-229B99EC2D03}">
      <formula1>CayLua</formula1>
    </dataValidation>
    <dataValidation type="list" allowBlank="1" showInputMessage="1" showErrorMessage="1" sqref="B92 B17 B24 B32 B8" xr:uid="{E9898F10-A16A-4BF7-9625-C572EF5B29F1}">
      <formula1>NhomCay</formula1>
    </dataValidation>
    <dataValidation type="list" allowBlank="1" showInputMessage="1" showErrorMessage="1" sqref="C92:J92 C17:J17 C24:J24 C32:J32 D8 E8:G9 H8:J8" xr:uid="{BF2DCBDA-B54D-452A-B47A-6A0C8B55728F}">
      <formula1>LoaiGiaTri</formula1>
    </dataValidation>
    <dataValidation type="list" allowBlank="1" showInputMessage="1" showErrorMessage="1" sqref="B19:B20" xr:uid="{2DDAF93C-9B39-41BD-ABAC-70329B3F36C1}">
      <formula1>CayMia</formula1>
    </dataValidation>
    <dataValidation type="list" allowBlank="1" showInputMessage="1" showErrorMessage="1" sqref="B26:B28" xr:uid="{ABB6E245-7367-4B0E-845F-7079F01B7189}">
      <formula1>CayCongNghiep</formula1>
    </dataValidation>
    <dataValidation type="list" allowBlank="1" showInputMessage="1" showErrorMessage="1" sqref="B34:B88" xr:uid="{6893CE3B-6707-4E92-BC3F-994027080C1B}">
      <formula1>CayAnTrai</formula1>
    </dataValidation>
    <dataValidation type="list" allowBlank="1" showInputMessage="1" showErrorMessage="1" sqref="B94:B120" xr:uid="{6B5430BF-430C-40A9-AE8C-D644274F36EE}">
      <formula1>CayRauMau</formula1>
    </dataValidation>
    <dataValidation type="list" allowBlank="1" showInputMessage="1" showErrorMessage="1" sqref="D6" xr:uid="{8FDF78EC-F9FE-473A-96C8-0C22272A1A66}">
      <formula1>Ngay</formula1>
    </dataValidation>
    <dataValidation type="list" allowBlank="1" showInputMessage="1" showErrorMessage="1" sqref="E6" xr:uid="{EFE78BE3-271F-46CF-B528-4EE1D2D5AE9E}">
      <formula1>Thang</formula1>
    </dataValidation>
    <dataValidation type="list" allowBlank="1" showInputMessage="1" showErrorMessage="1" sqref="F6" xr:uid="{DD411598-B3C6-4DBD-B148-CB4B9690F835}">
      <formula1>Nam</formula1>
    </dataValidation>
  </dataValidations>
  <pageMargins left="0.7" right="0.7" top="0.75" bottom="0.75" header="0.3" footer="0.3"/>
  <pageSetup paperSize="9" scale="98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6"/>
  <sheetViews>
    <sheetView workbookViewId="0">
      <selection activeCell="N48" sqref="N48"/>
    </sheetView>
  </sheetViews>
  <sheetFormatPr defaultColWidth="9.140625" defaultRowHeight="12" x14ac:dyDescent="0.2"/>
  <cols>
    <col min="1" max="3" width="9.28515625" style="128" customWidth="1"/>
    <col min="4" max="4" width="4.7109375" style="128" customWidth="1"/>
    <col min="5" max="5" width="24.28515625" style="128" bestFit="1" customWidth="1"/>
    <col min="6" max="6" width="4.5703125" style="132" customWidth="1"/>
    <col min="7" max="7" width="4.140625" style="128" customWidth="1"/>
    <col min="8" max="8" width="14.42578125" style="128" bestFit="1" customWidth="1"/>
    <col min="9" max="9" width="2.7109375" style="128" customWidth="1"/>
    <col min="10" max="10" width="4.140625" style="128" customWidth="1"/>
    <col min="11" max="11" width="12.7109375" style="128" customWidth="1"/>
    <col min="12" max="12" width="2.28515625" style="128" customWidth="1"/>
    <col min="13" max="13" width="4.5703125" style="128" customWidth="1"/>
    <col min="14" max="14" width="21.140625" style="128" customWidth="1"/>
    <col min="15" max="15" width="3.140625" style="128" customWidth="1"/>
    <col min="16" max="16" width="4.5703125" style="128" customWidth="1"/>
    <col min="17" max="17" width="15.28515625" style="128" customWidth="1"/>
    <col min="18" max="18" width="2.5703125" style="128" customWidth="1"/>
    <col min="19" max="19" width="6.42578125" style="128" customWidth="1"/>
    <col min="20" max="20" width="17" style="128" customWidth="1"/>
    <col min="21" max="21" width="3.28515625" style="128" customWidth="1"/>
    <col min="22" max="22" width="5.28515625" style="128" customWidth="1"/>
    <col min="23" max="23" width="20.28515625" style="128" customWidth="1"/>
    <col min="24" max="24" width="4" style="128" customWidth="1"/>
    <col min="25" max="25" width="24.5703125" style="128" customWidth="1"/>
    <col min="26" max="16384" width="9.140625" style="128"/>
  </cols>
  <sheetData>
    <row r="1" spans="1:23" x14ac:dyDescent="0.2">
      <c r="A1" s="126" t="s">
        <v>237</v>
      </c>
      <c r="B1" s="127" t="s">
        <v>238</v>
      </c>
      <c r="C1" s="126" t="s">
        <v>239</v>
      </c>
      <c r="E1" s="126" t="s">
        <v>240</v>
      </c>
      <c r="F1" s="129"/>
      <c r="G1" s="126"/>
      <c r="H1" s="126" t="s">
        <v>241</v>
      </c>
      <c r="J1" s="126"/>
      <c r="K1" s="126" t="s">
        <v>242</v>
      </c>
      <c r="M1" s="126"/>
      <c r="N1" s="126" t="s">
        <v>243</v>
      </c>
      <c r="P1" s="126"/>
      <c r="Q1" s="126" t="s">
        <v>244</v>
      </c>
      <c r="S1" s="126"/>
      <c r="T1" s="126" t="s">
        <v>245</v>
      </c>
      <c r="V1" s="126"/>
      <c r="W1" s="126" t="s">
        <v>246</v>
      </c>
    </row>
    <row r="2" spans="1:23" x14ac:dyDescent="0.2">
      <c r="A2" s="130" t="s">
        <v>247</v>
      </c>
      <c r="B2" s="131" t="s">
        <v>7</v>
      </c>
      <c r="C2" s="130" t="s">
        <v>248</v>
      </c>
      <c r="E2" s="130" t="s">
        <v>11</v>
      </c>
      <c r="G2" s="130" t="s">
        <v>9</v>
      </c>
      <c r="H2" s="133" t="s">
        <v>10</v>
      </c>
      <c r="J2" s="130" t="s">
        <v>27</v>
      </c>
      <c r="K2" s="133" t="s">
        <v>28</v>
      </c>
      <c r="M2" s="130" t="s">
        <v>38</v>
      </c>
      <c r="N2" s="133" t="s">
        <v>39</v>
      </c>
      <c r="P2" s="130" t="s">
        <v>46</v>
      </c>
      <c r="Q2" s="133" t="s">
        <v>47</v>
      </c>
      <c r="S2" s="134" t="s">
        <v>55</v>
      </c>
      <c r="T2" s="135" t="s">
        <v>56</v>
      </c>
      <c r="V2" s="130" t="s">
        <v>169</v>
      </c>
      <c r="W2" s="133" t="s">
        <v>170</v>
      </c>
    </row>
    <row r="3" spans="1:23" x14ac:dyDescent="0.2">
      <c r="A3" s="130" t="s">
        <v>249</v>
      </c>
      <c r="B3" s="131" t="s">
        <v>250</v>
      </c>
      <c r="C3" s="130" t="s">
        <v>6</v>
      </c>
      <c r="E3" s="130" t="s">
        <v>12</v>
      </c>
      <c r="G3" s="130" t="s">
        <v>19</v>
      </c>
      <c r="H3" s="133" t="s">
        <v>34</v>
      </c>
      <c r="J3" s="130" t="s">
        <v>29</v>
      </c>
      <c r="K3" s="133" t="s">
        <v>30</v>
      </c>
      <c r="M3" s="130" t="s">
        <v>40</v>
      </c>
      <c r="N3" s="133" t="s">
        <v>41</v>
      </c>
      <c r="P3" s="130" t="s">
        <v>48</v>
      </c>
      <c r="Q3" s="133" t="s">
        <v>49</v>
      </c>
      <c r="S3" s="130" t="s">
        <v>57</v>
      </c>
      <c r="T3" s="133" t="s">
        <v>58</v>
      </c>
      <c r="V3" s="130" t="s">
        <v>171</v>
      </c>
      <c r="W3" s="133" t="s">
        <v>172</v>
      </c>
    </row>
    <row r="4" spans="1:23" x14ac:dyDescent="0.2">
      <c r="A4" s="130" t="s">
        <v>251</v>
      </c>
      <c r="B4" s="131" t="s">
        <v>252</v>
      </c>
      <c r="C4" s="130" t="s">
        <v>253</v>
      </c>
      <c r="E4" s="130" t="s">
        <v>14</v>
      </c>
      <c r="G4" s="130" t="s">
        <v>42</v>
      </c>
      <c r="H4" s="133" t="s">
        <v>43</v>
      </c>
      <c r="J4" s="130" t="s">
        <v>31</v>
      </c>
      <c r="K4" s="133" t="s">
        <v>32</v>
      </c>
      <c r="P4" s="130" t="s">
        <v>50</v>
      </c>
      <c r="Q4" s="133" t="s">
        <v>51</v>
      </c>
      <c r="S4" s="130" t="s">
        <v>59</v>
      </c>
      <c r="T4" s="133" t="s">
        <v>60</v>
      </c>
      <c r="V4" s="130" t="s">
        <v>173</v>
      </c>
      <c r="W4" s="133" t="s">
        <v>174</v>
      </c>
    </row>
    <row r="5" spans="1:23" x14ac:dyDescent="0.2">
      <c r="A5" s="130" t="s">
        <v>254</v>
      </c>
      <c r="B5" s="131" t="s">
        <v>255</v>
      </c>
      <c r="C5" s="130" t="s">
        <v>256</v>
      </c>
      <c r="E5" s="130" t="s">
        <v>166</v>
      </c>
      <c r="G5" s="130" t="s">
        <v>21</v>
      </c>
      <c r="H5" s="133" t="s">
        <v>52</v>
      </c>
      <c r="S5" s="134" t="s">
        <v>61</v>
      </c>
      <c r="T5" s="134" t="s">
        <v>62</v>
      </c>
      <c r="V5" s="130" t="s">
        <v>175</v>
      </c>
      <c r="W5" s="130" t="s">
        <v>176</v>
      </c>
    </row>
    <row r="6" spans="1:23" x14ac:dyDescent="0.2">
      <c r="A6" s="130" t="s">
        <v>257</v>
      </c>
      <c r="B6" s="131" t="s">
        <v>258</v>
      </c>
      <c r="C6" s="130" t="s">
        <v>259</v>
      </c>
      <c r="E6" s="130" t="s">
        <v>54</v>
      </c>
      <c r="G6" s="130" t="s">
        <v>22</v>
      </c>
      <c r="H6" s="133" t="s">
        <v>163</v>
      </c>
      <c r="S6" s="130" t="s">
        <v>63</v>
      </c>
      <c r="T6" s="130" t="s">
        <v>64</v>
      </c>
      <c r="V6" s="130" t="s">
        <v>177</v>
      </c>
      <c r="W6" s="130" t="s">
        <v>178</v>
      </c>
    </row>
    <row r="7" spans="1:23" x14ac:dyDescent="0.2">
      <c r="A7" s="130" t="s">
        <v>233</v>
      </c>
      <c r="B7" s="131" t="s">
        <v>260</v>
      </c>
      <c r="C7" s="130" t="s">
        <v>261</v>
      </c>
      <c r="E7" s="130" t="s">
        <v>53</v>
      </c>
      <c r="S7" s="130" t="s">
        <v>65</v>
      </c>
      <c r="T7" s="130" t="s">
        <v>66</v>
      </c>
      <c r="V7" s="130" t="s">
        <v>179</v>
      </c>
      <c r="W7" s="130" t="s">
        <v>180</v>
      </c>
    </row>
    <row r="8" spans="1:23" x14ac:dyDescent="0.2">
      <c r="A8" s="130" t="s">
        <v>8</v>
      </c>
      <c r="B8" s="131" t="s">
        <v>262</v>
      </c>
      <c r="C8" s="130" t="s">
        <v>263</v>
      </c>
      <c r="E8" s="130" t="s">
        <v>167</v>
      </c>
      <c r="S8" s="134" t="s">
        <v>67</v>
      </c>
      <c r="T8" s="134" t="s">
        <v>68</v>
      </c>
      <c r="V8" s="130" t="s">
        <v>181</v>
      </c>
      <c r="W8" s="130" t="s">
        <v>182</v>
      </c>
    </row>
    <row r="9" spans="1:23" x14ac:dyDescent="0.2">
      <c r="A9" s="130" t="s">
        <v>264</v>
      </c>
      <c r="B9" s="131" t="s">
        <v>265</v>
      </c>
      <c r="C9" s="130" t="s">
        <v>266</v>
      </c>
      <c r="E9" s="130" t="s">
        <v>35</v>
      </c>
      <c r="S9" s="130" t="s">
        <v>69</v>
      </c>
      <c r="T9" s="130" t="s">
        <v>70</v>
      </c>
      <c r="V9" s="130" t="s">
        <v>183</v>
      </c>
      <c r="W9" s="130" t="s">
        <v>184</v>
      </c>
    </row>
    <row r="10" spans="1:23" x14ac:dyDescent="0.2">
      <c r="A10" s="130" t="s">
        <v>267</v>
      </c>
      <c r="B10" s="131" t="s">
        <v>268</v>
      </c>
      <c r="C10" s="130" t="s">
        <v>269</v>
      </c>
      <c r="E10" s="130" t="s">
        <v>36</v>
      </c>
      <c r="S10" s="130" t="s">
        <v>71</v>
      </c>
      <c r="T10" s="130" t="s">
        <v>72</v>
      </c>
      <c r="V10" s="130" t="s">
        <v>185</v>
      </c>
      <c r="W10" s="130" t="s">
        <v>186</v>
      </c>
    </row>
    <row r="11" spans="1:23" ht="11.45" customHeight="1" x14ac:dyDescent="0.2">
      <c r="A11" s="130" t="s">
        <v>270</v>
      </c>
      <c r="B11" s="131" t="s">
        <v>232</v>
      </c>
      <c r="C11" s="130" t="s">
        <v>271</v>
      </c>
      <c r="E11" s="130" t="s">
        <v>165</v>
      </c>
      <c r="S11" s="130" t="s">
        <v>73</v>
      </c>
      <c r="T11" s="130" t="s">
        <v>74</v>
      </c>
      <c r="V11" s="130" t="s">
        <v>187</v>
      </c>
      <c r="W11" s="130" t="s">
        <v>188</v>
      </c>
    </row>
    <row r="12" spans="1:23" x14ac:dyDescent="0.2">
      <c r="A12" s="130" t="s">
        <v>272</v>
      </c>
      <c r="B12" s="131" t="s">
        <v>273</v>
      </c>
      <c r="C12" s="130" t="s">
        <v>274</v>
      </c>
      <c r="E12" s="130" t="s">
        <v>164</v>
      </c>
      <c r="S12" s="130" t="s">
        <v>275</v>
      </c>
      <c r="T12" s="130" t="s">
        <v>276</v>
      </c>
      <c r="V12" s="130" t="s">
        <v>189</v>
      </c>
      <c r="W12" s="130" t="s">
        <v>190</v>
      </c>
    </row>
    <row r="13" spans="1:23" x14ac:dyDescent="0.2">
      <c r="A13" s="130" t="s">
        <v>277</v>
      </c>
      <c r="B13" s="136" t="s">
        <v>278</v>
      </c>
      <c r="C13" s="130" t="s">
        <v>279</v>
      </c>
      <c r="E13" s="130" t="s">
        <v>44</v>
      </c>
      <c r="S13" s="134" t="s">
        <v>75</v>
      </c>
      <c r="T13" s="134" t="s">
        <v>76</v>
      </c>
      <c r="V13" s="130" t="s">
        <v>191</v>
      </c>
      <c r="W13" s="130" t="s">
        <v>192</v>
      </c>
    </row>
    <row r="14" spans="1:23" ht="12" customHeight="1" x14ac:dyDescent="0.2">
      <c r="A14" s="130" t="s">
        <v>280</v>
      </c>
      <c r="B14" s="132"/>
      <c r="C14" s="130" t="s">
        <v>281</v>
      </c>
      <c r="E14" s="137" t="s">
        <v>15</v>
      </c>
      <c r="S14" s="130" t="s">
        <v>77</v>
      </c>
      <c r="T14" s="130" t="s">
        <v>78</v>
      </c>
      <c r="V14" s="130" t="s">
        <v>193</v>
      </c>
      <c r="W14" s="130" t="s">
        <v>194</v>
      </c>
    </row>
    <row r="15" spans="1:23" x14ac:dyDescent="0.2">
      <c r="A15" s="130" t="s">
        <v>282</v>
      </c>
      <c r="B15" s="132"/>
      <c r="C15" s="130" t="s">
        <v>283</v>
      </c>
      <c r="E15" s="130" t="s">
        <v>13</v>
      </c>
      <c r="S15" s="130" t="s">
        <v>79</v>
      </c>
      <c r="T15" s="130" t="s">
        <v>80</v>
      </c>
      <c r="V15" s="130" t="s">
        <v>195</v>
      </c>
      <c r="W15" s="130" t="s">
        <v>196</v>
      </c>
    </row>
    <row r="16" spans="1:23" x14ac:dyDescent="0.2">
      <c r="A16" s="130" t="s">
        <v>284</v>
      </c>
      <c r="B16" s="132"/>
      <c r="C16" s="130" t="s">
        <v>285</v>
      </c>
      <c r="E16" s="130" t="s">
        <v>16</v>
      </c>
      <c r="S16" s="130" t="s">
        <v>81</v>
      </c>
      <c r="T16" s="130" t="s">
        <v>82</v>
      </c>
      <c r="V16" s="130" t="s">
        <v>197</v>
      </c>
      <c r="W16" s="130" t="s">
        <v>198</v>
      </c>
    </row>
    <row r="17" spans="1:23" x14ac:dyDescent="0.2">
      <c r="A17" s="130" t="s">
        <v>286</v>
      </c>
      <c r="B17" s="132"/>
      <c r="C17" s="130" t="s">
        <v>287</v>
      </c>
      <c r="E17" s="130" t="s">
        <v>17</v>
      </c>
      <c r="S17" s="134" t="s">
        <v>83</v>
      </c>
      <c r="T17" s="134" t="s">
        <v>84</v>
      </c>
      <c r="V17" s="130" t="s">
        <v>199</v>
      </c>
      <c r="W17" s="130" t="s">
        <v>200</v>
      </c>
    </row>
    <row r="18" spans="1:23" x14ac:dyDescent="0.2">
      <c r="A18" s="130" t="s">
        <v>288</v>
      </c>
      <c r="B18" s="132"/>
      <c r="C18" s="130" t="s">
        <v>289</v>
      </c>
      <c r="E18" s="130" t="s">
        <v>18</v>
      </c>
      <c r="S18" s="130" t="s">
        <v>85</v>
      </c>
      <c r="T18" s="130" t="s">
        <v>86</v>
      </c>
      <c r="V18" s="130" t="s">
        <v>201</v>
      </c>
      <c r="W18" s="130" t="s">
        <v>202</v>
      </c>
    </row>
    <row r="19" spans="1:23" x14ac:dyDescent="0.2">
      <c r="A19" s="130" t="s">
        <v>290</v>
      </c>
      <c r="B19" s="132"/>
      <c r="C19" s="130" t="s">
        <v>291</v>
      </c>
      <c r="E19" s="130" t="s">
        <v>332</v>
      </c>
      <c r="S19" s="130" t="s">
        <v>87</v>
      </c>
      <c r="T19" s="130" t="s">
        <v>88</v>
      </c>
      <c r="V19" s="130" t="s">
        <v>203</v>
      </c>
      <c r="W19" s="130" t="s">
        <v>204</v>
      </c>
    </row>
    <row r="20" spans="1:23" x14ac:dyDescent="0.2">
      <c r="A20" s="130" t="s">
        <v>292</v>
      </c>
      <c r="B20" s="132"/>
      <c r="C20" s="130" t="s">
        <v>293</v>
      </c>
      <c r="E20" s="130" t="s">
        <v>333</v>
      </c>
      <c r="S20" s="130" t="s">
        <v>89</v>
      </c>
      <c r="T20" s="130" t="s">
        <v>90</v>
      </c>
      <c r="V20" s="130" t="s">
        <v>205</v>
      </c>
      <c r="W20" s="130" t="s">
        <v>206</v>
      </c>
    </row>
    <row r="21" spans="1:23" x14ac:dyDescent="0.2">
      <c r="A21" s="130" t="s">
        <v>294</v>
      </c>
      <c r="B21" s="132"/>
      <c r="C21" s="130" t="s">
        <v>295</v>
      </c>
      <c r="E21" s="130" t="s">
        <v>296</v>
      </c>
      <c r="S21" s="130" t="s">
        <v>91</v>
      </c>
      <c r="T21" s="130" t="s">
        <v>92</v>
      </c>
      <c r="V21" s="130" t="s">
        <v>207</v>
      </c>
      <c r="W21" s="130" t="s">
        <v>208</v>
      </c>
    </row>
    <row r="22" spans="1:23" x14ac:dyDescent="0.2">
      <c r="A22" s="130" t="s">
        <v>297</v>
      </c>
      <c r="B22" s="132"/>
      <c r="C22" s="130" t="s">
        <v>298</v>
      </c>
      <c r="E22" s="130" t="s">
        <v>45</v>
      </c>
      <c r="S22" s="134" t="s">
        <v>93</v>
      </c>
      <c r="T22" s="134" t="s">
        <v>94</v>
      </c>
      <c r="V22" s="130" t="s">
        <v>209</v>
      </c>
      <c r="W22" s="130" t="s">
        <v>210</v>
      </c>
    </row>
    <row r="23" spans="1:23" x14ac:dyDescent="0.2">
      <c r="A23" s="130" t="s">
        <v>299</v>
      </c>
      <c r="B23" s="132"/>
      <c r="C23" s="130" t="s">
        <v>300</v>
      </c>
      <c r="S23" s="130" t="s">
        <v>95</v>
      </c>
      <c r="T23" s="130" t="s">
        <v>96</v>
      </c>
      <c r="V23" s="130" t="s">
        <v>211</v>
      </c>
      <c r="W23" s="130" t="s">
        <v>212</v>
      </c>
    </row>
    <row r="24" spans="1:23" x14ac:dyDescent="0.2">
      <c r="A24" s="130" t="s">
        <v>301</v>
      </c>
      <c r="B24" s="132"/>
      <c r="C24" s="130" t="s">
        <v>302</v>
      </c>
      <c r="S24" s="130" t="s">
        <v>97</v>
      </c>
      <c r="T24" s="130" t="s">
        <v>98</v>
      </c>
      <c r="V24" s="130" t="s">
        <v>213</v>
      </c>
      <c r="W24" s="130" t="s">
        <v>214</v>
      </c>
    </row>
    <row r="25" spans="1:23" x14ac:dyDescent="0.2">
      <c r="A25" s="130" t="s">
        <v>303</v>
      </c>
      <c r="B25" s="132"/>
      <c r="C25" s="130" t="s">
        <v>231</v>
      </c>
      <c r="S25" s="130" t="s">
        <v>99</v>
      </c>
      <c r="T25" s="130" t="s">
        <v>100</v>
      </c>
      <c r="V25" s="130" t="s">
        <v>215</v>
      </c>
      <c r="W25" s="130" t="s">
        <v>216</v>
      </c>
    </row>
    <row r="26" spans="1:23" x14ac:dyDescent="0.2">
      <c r="A26" s="130" t="s">
        <v>304</v>
      </c>
      <c r="B26" s="132"/>
      <c r="C26" s="130" t="s">
        <v>305</v>
      </c>
      <c r="S26" s="130" t="s">
        <v>101</v>
      </c>
      <c r="T26" s="130" t="s">
        <v>102</v>
      </c>
      <c r="V26" s="130" t="s">
        <v>217</v>
      </c>
      <c r="W26" s="130" t="s">
        <v>218</v>
      </c>
    </row>
    <row r="27" spans="1:23" x14ac:dyDescent="0.2">
      <c r="A27" s="130" t="s">
        <v>306</v>
      </c>
      <c r="B27" s="132"/>
      <c r="C27" s="130" t="s">
        <v>307</v>
      </c>
      <c r="S27" s="134" t="s">
        <v>103</v>
      </c>
      <c r="T27" s="134" t="s">
        <v>104</v>
      </c>
      <c r="V27" s="130" t="s">
        <v>219</v>
      </c>
      <c r="W27" s="130" t="s">
        <v>220</v>
      </c>
    </row>
    <row r="28" spans="1:23" x14ac:dyDescent="0.2">
      <c r="A28" s="130" t="s">
        <v>308</v>
      </c>
      <c r="B28" s="132"/>
      <c r="C28" s="130" t="s">
        <v>309</v>
      </c>
      <c r="S28" s="130" t="s">
        <v>105</v>
      </c>
      <c r="T28" s="130" t="s">
        <v>106</v>
      </c>
      <c r="V28" s="130" t="s">
        <v>221</v>
      </c>
      <c r="W28" s="130" t="s">
        <v>222</v>
      </c>
    </row>
    <row r="29" spans="1:23" x14ac:dyDescent="0.2">
      <c r="A29" s="130" t="s">
        <v>310</v>
      </c>
      <c r="B29" s="132"/>
      <c r="C29" s="130" t="s">
        <v>311</v>
      </c>
      <c r="S29" s="130" t="s">
        <v>107</v>
      </c>
      <c r="T29" s="130" t="s">
        <v>108</v>
      </c>
    </row>
    <row r="30" spans="1:23" x14ac:dyDescent="0.2">
      <c r="A30" s="130" t="s">
        <v>312</v>
      </c>
      <c r="B30" s="132"/>
      <c r="C30" s="130" t="s">
        <v>313</v>
      </c>
      <c r="S30" s="130" t="s">
        <v>109</v>
      </c>
      <c r="T30" s="130" t="s">
        <v>110</v>
      </c>
    </row>
    <row r="31" spans="1:23" x14ac:dyDescent="0.2">
      <c r="A31" s="130" t="s">
        <v>314</v>
      </c>
      <c r="B31" s="132"/>
      <c r="C31" s="130" t="s">
        <v>315</v>
      </c>
      <c r="S31" s="134" t="s">
        <v>111</v>
      </c>
      <c r="T31" s="134" t="s">
        <v>112</v>
      </c>
    </row>
    <row r="32" spans="1:23" x14ac:dyDescent="0.2">
      <c r="A32" s="130" t="s">
        <v>316</v>
      </c>
      <c r="B32" s="132"/>
      <c r="C32" s="130" t="s">
        <v>317</v>
      </c>
      <c r="S32" s="130" t="s">
        <v>113</v>
      </c>
      <c r="T32" s="130" t="s">
        <v>114</v>
      </c>
    </row>
    <row r="33" spans="1:20" x14ac:dyDescent="0.2">
      <c r="A33" s="130" t="s">
        <v>318</v>
      </c>
      <c r="B33" s="132"/>
      <c r="C33" s="132"/>
      <c r="S33" s="130" t="s">
        <v>115</v>
      </c>
      <c r="T33" s="130" t="s">
        <v>116</v>
      </c>
    </row>
    <row r="34" spans="1:20" x14ac:dyDescent="0.2">
      <c r="A34" s="130" t="s">
        <v>319</v>
      </c>
      <c r="B34" s="132"/>
      <c r="C34" s="132"/>
      <c r="S34" s="130" t="s">
        <v>117</v>
      </c>
      <c r="T34" s="130" t="s">
        <v>118</v>
      </c>
    </row>
    <row r="35" spans="1:20" x14ac:dyDescent="0.2">
      <c r="A35" s="130" t="s">
        <v>320</v>
      </c>
      <c r="B35" s="132"/>
      <c r="C35" s="132"/>
      <c r="S35" s="130" t="s">
        <v>119</v>
      </c>
      <c r="T35" s="130" t="s">
        <v>120</v>
      </c>
    </row>
    <row r="36" spans="1:20" x14ac:dyDescent="0.2">
      <c r="A36" s="130" t="s">
        <v>321</v>
      </c>
      <c r="B36" s="132"/>
      <c r="C36" s="132"/>
      <c r="S36" s="130" t="s">
        <v>121</v>
      </c>
      <c r="T36" s="130" t="s">
        <v>122</v>
      </c>
    </row>
    <row r="37" spans="1:20" x14ac:dyDescent="0.2">
      <c r="A37" s="130" t="s">
        <v>322</v>
      </c>
      <c r="B37" s="132"/>
      <c r="C37" s="132"/>
      <c r="S37" s="130" t="s">
        <v>123</v>
      </c>
      <c r="T37" s="130" t="s">
        <v>124</v>
      </c>
    </row>
    <row r="38" spans="1:20" x14ac:dyDescent="0.2">
      <c r="C38" s="132"/>
      <c r="S38" s="130" t="s">
        <v>125</v>
      </c>
      <c r="T38" s="130" t="s">
        <v>126</v>
      </c>
    </row>
    <row r="39" spans="1:20" x14ac:dyDescent="0.2">
      <c r="C39" s="132"/>
      <c r="S39" s="130" t="s">
        <v>127</v>
      </c>
      <c r="T39" s="130" t="s">
        <v>128</v>
      </c>
    </row>
    <row r="40" spans="1:20" x14ac:dyDescent="0.2">
      <c r="C40" s="132"/>
      <c r="S40" s="134" t="s">
        <v>129</v>
      </c>
      <c r="T40" s="134" t="s">
        <v>130</v>
      </c>
    </row>
    <row r="41" spans="1:20" x14ac:dyDescent="0.2">
      <c r="S41" s="130" t="s">
        <v>131</v>
      </c>
      <c r="T41" s="130" t="s">
        <v>132</v>
      </c>
    </row>
    <row r="42" spans="1:20" x14ac:dyDescent="0.2">
      <c r="S42" s="130" t="s">
        <v>133</v>
      </c>
      <c r="T42" s="130" t="s">
        <v>134</v>
      </c>
    </row>
    <row r="43" spans="1:20" x14ac:dyDescent="0.2">
      <c r="S43" s="130" t="s">
        <v>135</v>
      </c>
      <c r="T43" s="130" t="s">
        <v>136</v>
      </c>
    </row>
    <row r="44" spans="1:20" x14ac:dyDescent="0.2">
      <c r="S44" s="134" t="s">
        <v>137</v>
      </c>
      <c r="T44" s="134" t="s">
        <v>138</v>
      </c>
    </row>
    <row r="45" spans="1:20" x14ac:dyDescent="0.2">
      <c r="S45" s="130" t="s">
        <v>139</v>
      </c>
      <c r="T45" s="130" t="s">
        <v>140</v>
      </c>
    </row>
    <row r="46" spans="1:20" x14ac:dyDescent="0.2">
      <c r="S46" s="130" t="s">
        <v>141</v>
      </c>
      <c r="T46" s="130" t="s">
        <v>142</v>
      </c>
    </row>
    <row r="47" spans="1:20" x14ac:dyDescent="0.2">
      <c r="S47" s="130" t="s">
        <v>143</v>
      </c>
      <c r="T47" s="130" t="s">
        <v>144</v>
      </c>
    </row>
    <row r="48" spans="1:20" x14ac:dyDescent="0.2">
      <c r="S48" s="134" t="s">
        <v>145</v>
      </c>
      <c r="T48" s="134" t="s">
        <v>146</v>
      </c>
    </row>
    <row r="49" spans="19:20" x14ac:dyDescent="0.2">
      <c r="S49" s="134" t="s">
        <v>147</v>
      </c>
      <c r="T49" s="134" t="s">
        <v>148</v>
      </c>
    </row>
    <row r="50" spans="19:20" x14ac:dyDescent="0.2">
      <c r="S50" s="134" t="s">
        <v>149</v>
      </c>
      <c r="T50" s="134" t="s">
        <v>150</v>
      </c>
    </row>
    <row r="51" spans="19:20" x14ac:dyDescent="0.2">
      <c r="S51" s="134" t="s">
        <v>151</v>
      </c>
      <c r="T51" s="134" t="s">
        <v>152</v>
      </c>
    </row>
    <row r="52" spans="19:20" x14ac:dyDescent="0.2">
      <c r="S52" s="134" t="s">
        <v>153</v>
      </c>
      <c r="T52" s="134" t="s">
        <v>154</v>
      </c>
    </row>
    <row r="53" spans="19:20" x14ac:dyDescent="0.2">
      <c r="S53" s="134" t="s">
        <v>155</v>
      </c>
      <c r="T53" s="134" t="s">
        <v>156</v>
      </c>
    </row>
    <row r="54" spans="19:20" x14ac:dyDescent="0.2">
      <c r="S54" s="134" t="s">
        <v>157</v>
      </c>
      <c r="T54" s="134" t="s">
        <v>158</v>
      </c>
    </row>
    <row r="55" spans="19:20" x14ac:dyDescent="0.2">
      <c r="S55" s="134" t="s">
        <v>159</v>
      </c>
      <c r="T55" s="134" t="s">
        <v>160</v>
      </c>
    </row>
    <row r="56" spans="19:20" x14ac:dyDescent="0.2">
      <c r="S56" s="134" t="s">
        <v>161</v>
      </c>
      <c r="T56" s="134" t="s">
        <v>162</v>
      </c>
    </row>
  </sheetData>
  <sheetProtection algorithmName="SHA-512" hashValue="NkVBgJXx4c8OWQBhPow1iKTmEgLqVGxKfzFIPkKOe+rIJl2syTKIVYvQgh6vPEdcCZnZA6rmwQVznC/CRS9Anw==" saltValue="rrmqNHsOE/qtQs8nhj0BFA==" spinCount="100000" sheet="1" objects="1" scenarios="1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FF6F-D19F-40F1-AD97-8EF15CEF56EB}">
  <sheetPr>
    <pageSetUpPr fitToPage="1"/>
  </sheetPr>
  <dimension ref="A1:P129"/>
  <sheetViews>
    <sheetView tabSelected="1" zoomScaleNormal="100" workbookViewId="0">
      <selection activeCell="J13" sqref="J13"/>
    </sheetView>
  </sheetViews>
  <sheetFormatPr defaultColWidth="9.140625" defaultRowHeight="15" x14ac:dyDescent="0.25"/>
  <cols>
    <col min="1" max="1" width="7.140625" style="6" customWidth="1"/>
    <col min="2" max="2" width="28" style="6" customWidth="1"/>
    <col min="3" max="3" width="10.42578125" style="6" customWidth="1"/>
    <col min="4" max="4" width="13.7109375" style="6" customWidth="1"/>
    <col min="5" max="5" width="11.7109375" style="6" customWidth="1"/>
    <col min="6" max="6" width="14.28515625" style="6" customWidth="1"/>
    <col min="7" max="7" width="12.42578125" style="6" customWidth="1"/>
    <col min="8" max="8" width="10.85546875" style="6" customWidth="1"/>
    <col min="9" max="9" width="12.85546875" style="6" customWidth="1"/>
    <col min="10" max="10" width="16.85546875" style="6" bestFit="1" customWidth="1"/>
    <col min="11" max="16384" width="9.140625" style="6"/>
  </cols>
  <sheetData>
    <row r="1" spans="1:10" s="4" customFormat="1" x14ac:dyDescent="0.25">
      <c r="A1" s="118">
        <v>93</v>
      </c>
      <c r="B1" s="118">
        <v>936</v>
      </c>
      <c r="C1" s="118">
        <v>31486</v>
      </c>
      <c r="D1" s="118"/>
      <c r="E1" s="118"/>
      <c r="F1" s="118"/>
      <c r="G1" s="118"/>
      <c r="H1" s="118"/>
      <c r="I1" s="118"/>
      <c r="J1" s="119" t="s">
        <v>228</v>
      </c>
    </row>
    <row r="2" spans="1:10" x14ac:dyDescent="0.25">
      <c r="A2" s="150" t="s">
        <v>229</v>
      </c>
      <c r="B2" s="150"/>
      <c r="C2" s="150"/>
      <c r="D2" s="150"/>
      <c r="E2" s="150"/>
      <c r="G2" s="7" t="s">
        <v>2</v>
      </c>
      <c r="H2" s="7"/>
      <c r="I2" s="7"/>
      <c r="J2" s="7"/>
    </row>
    <row r="3" spans="1:10" x14ac:dyDescent="0.25">
      <c r="A3" s="151" t="s">
        <v>230</v>
      </c>
      <c r="B3" s="151"/>
      <c r="C3" s="151"/>
      <c r="D3" s="151"/>
      <c r="E3" s="151"/>
      <c r="G3" s="7"/>
      <c r="H3" s="7" t="s">
        <v>4</v>
      </c>
      <c r="I3" s="7"/>
      <c r="J3" s="7"/>
    </row>
    <row r="4" spans="1:10" ht="18" customHeight="1" x14ac:dyDescent="0.25"/>
    <row r="5" spans="1:10" ht="15.75" x14ac:dyDescent="0.25">
      <c r="C5" s="8" t="s">
        <v>5</v>
      </c>
      <c r="D5" s="8"/>
      <c r="E5" s="8"/>
      <c r="F5" s="8"/>
      <c r="G5" s="8"/>
      <c r="H5" s="8"/>
    </row>
    <row r="6" spans="1:10" x14ac:dyDescent="0.25">
      <c r="C6" s="9"/>
      <c r="D6" s="10" t="s">
        <v>305</v>
      </c>
      <c r="E6" s="10" t="s">
        <v>232</v>
      </c>
      <c r="F6" s="10" t="s">
        <v>233</v>
      </c>
      <c r="G6" s="9"/>
      <c r="H6" s="11"/>
    </row>
    <row r="7" spans="1:10" ht="15.75" thickBot="1" x14ac:dyDescent="0.3"/>
    <row r="8" spans="1:10" ht="22.15" customHeight="1" x14ac:dyDescent="0.25">
      <c r="A8" s="155" t="s">
        <v>9</v>
      </c>
      <c r="B8" s="157" t="s">
        <v>10</v>
      </c>
      <c r="C8" s="157" t="s">
        <v>11</v>
      </c>
      <c r="D8" s="157" t="s">
        <v>12</v>
      </c>
      <c r="E8" s="159" t="s">
        <v>13</v>
      </c>
      <c r="F8" s="159"/>
      <c r="G8" s="159"/>
      <c r="H8" s="157" t="s">
        <v>14</v>
      </c>
      <c r="I8" s="157" t="s">
        <v>15</v>
      </c>
      <c r="J8" s="160" t="s">
        <v>332</v>
      </c>
    </row>
    <row r="9" spans="1:10" ht="28.15" customHeight="1" x14ac:dyDescent="0.25">
      <c r="A9" s="156"/>
      <c r="B9" s="158"/>
      <c r="C9" s="158"/>
      <c r="D9" s="158"/>
      <c r="E9" s="64" t="s">
        <v>16</v>
      </c>
      <c r="F9" s="64" t="s">
        <v>17</v>
      </c>
      <c r="G9" s="64" t="s">
        <v>18</v>
      </c>
      <c r="H9" s="158"/>
      <c r="I9" s="158"/>
      <c r="J9" s="161"/>
    </row>
    <row r="10" spans="1:10" ht="15.75" customHeight="1" x14ac:dyDescent="0.25">
      <c r="A10" s="1"/>
      <c r="B10" s="2" t="s">
        <v>9</v>
      </c>
      <c r="C10" s="2" t="s">
        <v>19</v>
      </c>
      <c r="D10" s="2" t="s">
        <v>20</v>
      </c>
      <c r="E10" s="2" t="s">
        <v>21</v>
      </c>
      <c r="F10" s="2" t="s">
        <v>22</v>
      </c>
      <c r="G10" s="2" t="s">
        <v>23</v>
      </c>
      <c r="H10" s="2" t="s">
        <v>24</v>
      </c>
      <c r="I10" s="2" t="s">
        <v>25</v>
      </c>
      <c r="J10" s="3" t="s">
        <v>26</v>
      </c>
    </row>
    <row r="11" spans="1:10" ht="17.45" customHeight="1" x14ac:dyDescent="0.25">
      <c r="A11" s="38" t="s">
        <v>27</v>
      </c>
      <c r="B11" s="39" t="s">
        <v>28</v>
      </c>
      <c r="C11" s="50"/>
      <c r="D11" s="56">
        <f>SUM(E11:G11)</f>
        <v>1818</v>
      </c>
      <c r="E11" s="49">
        <v>35</v>
      </c>
      <c r="F11" s="49">
        <v>1501</v>
      </c>
      <c r="G11" s="49">
        <v>282</v>
      </c>
      <c r="H11" s="50">
        <v>2033</v>
      </c>
      <c r="I11" s="50">
        <v>8</v>
      </c>
      <c r="J11" s="14">
        <v>5900</v>
      </c>
    </row>
    <row r="12" spans="1:10" x14ac:dyDescent="0.25">
      <c r="A12" s="38" t="s">
        <v>29</v>
      </c>
      <c r="B12" s="39" t="s">
        <v>30</v>
      </c>
      <c r="C12" s="50"/>
      <c r="D12" s="56">
        <f>SUM(E12:G12)</f>
        <v>2037.32</v>
      </c>
      <c r="E12" s="49">
        <v>123</v>
      </c>
      <c r="F12" s="49">
        <v>1709.32</v>
      </c>
      <c r="G12" s="49">
        <v>205</v>
      </c>
      <c r="H12" s="50">
        <v>2037.32</v>
      </c>
      <c r="I12" s="50">
        <v>6.6</v>
      </c>
      <c r="J12" s="14">
        <v>5000</v>
      </c>
    </row>
    <row r="13" spans="1:10" x14ac:dyDescent="0.25">
      <c r="A13" s="38" t="s">
        <v>31</v>
      </c>
      <c r="B13" s="39" t="s">
        <v>32</v>
      </c>
      <c r="C13" s="50"/>
      <c r="D13" s="56">
        <f>SUM(E13:G13)</f>
        <v>2000</v>
      </c>
      <c r="E13" s="49">
        <v>32</v>
      </c>
      <c r="F13" s="49">
        <v>1857</v>
      </c>
      <c r="G13" s="49">
        <v>111</v>
      </c>
      <c r="H13" s="50">
        <v>10</v>
      </c>
      <c r="I13" s="50">
        <v>5.4</v>
      </c>
      <c r="J13" s="14">
        <v>4000</v>
      </c>
    </row>
    <row r="14" spans="1:10" ht="16.149999999999999" customHeight="1" thickBot="1" x14ac:dyDescent="0.3">
      <c r="A14" s="162" t="s">
        <v>33</v>
      </c>
      <c r="B14" s="163"/>
      <c r="C14" s="73">
        <f>SUM(C11:C13)</f>
        <v>0</v>
      </c>
      <c r="D14" s="73">
        <f>SUM(D11:D13)</f>
        <v>5855.32</v>
      </c>
      <c r="E14" s="73">
        <f t="shared" ref="E14:G14" si="0">SUM(E11:E13)</f>
        <v>190</v>
      </c>
      <c r="F14" s="73">
        <f t="shared" si="0"/>
        <v>5067.32</v>
      </c>
      <c r="G14" s="73">
        <f t="shared" si="0"/>
        <v>598</v>
      </c>
      <c r="H14" s="73">
        <f>SUM(H11:H13)</f>
        <v>4080.3199999999997</v>
      </c>
      <c r="I14" s="120"/>
      <c r="J14" s="121"/>
    </row>
    <row r="15" spans="1:10" ht="16.149999999999999" customHeight="1" x14ac:dyDescent="0.25">
      <c r="A15" s="15"/>
      <c r="B15" s="15"/>
      <c r="C15" s="16"/>
      <c r="D15" s="16"/>
      <c r="E15" s="15"/>
      <c r="F15" s="15"/>
      <c r="G15" s="15"/>
      <c r="H15" s="16"/>
      <c r="I15" s="16"/>
      <c r="J15" s="16"/>
    </row>
    <row r="16" spans="1:10" ht="16.149999999999999" customHeight="1" thickBo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</row>
    <row r="17" spans="1:10" ht="53.45" customHeight="1" x14ac:dyDescent="0.25">
      <c r="A17" s="80" t="s">
        <v>19</v>
      </c>
      <c r="B17" s="81" t="s">
        <v>34</v>
      </c>
      <c r="C17" s="81" t="s">
        <v>11</v>
      </c>
      <c r="D17" s="81" t="s">
        <v>12</v>
      </c>
      <c r="E17" s="81" t="s">
        <v>35</v>
      </c>
      <c r="F17" s="81" t="s">
        <v>36</v>
      </c>
      <c r="G17" s="81" t="s">
        <v>14</v>
      </c>
      <c r="H17" s="81" t="s">
        <v>15</v>
      </c>
      <c r="I17" s="81" t="s">
        <v>332</v>
      </c>
      <c r="J17" s="82" t="s">
        <v>333</v>
      </c>
    </row>
    <row r="18" spans="1:10" x14ac:dyDescent="0.25">
      <c r="A18" s="1"/>
      <c r="B18" s="2" t="s">
        <v>9</v>
      </c>
      <c r="C18" s="2" t="s">
        <v>19</v>
      </c>
      <c r="D18" s="2" t="s">
        <v>37</v>
      </c>
      <c r="E18" s="2" t="s">
        <v>21</v>
      </c>
      <c r="F18" s="2" t="s">
        <v>22</v>
      </c>
      <c r="G18" s="2" t="s">
        <v>23</v>
      </c>
      <c r="H18" s="2" t="s">
        <v>24</v>
      </c>
      <c r="I18" s="2" t="s">
        <v>25</v>
      </c>
      <c r="J18" s="3" t="s">
        <v>26</v>
      </c>
    </row>
    <row r="19" spans="1:10" ht="22.9" customHeight="1" x14ac:dyDescent="0.25">
      <c r="A19" s="38" t="s">
        <v>38</v>
      </c>
      <c r="B19" s="39" t="s">
        <v>39</v>
      </c>
      <c r="C19" s="50"/>
      <c r="D19" s="56">
        <f>SUM(E19:F19)</f>
        <v>0</v>
      </c>
      <c r="E19" s="49"/>
      <c r="F19" s="49"/>
      <c r="G19" s="49"/>
      <c r="H19" s="50"/>
      <c r="I19" s="18"/>
      <c r="J19" s="14"/>
    </row>
    <row r="20" spans="1:10" ht="22.15" customHeight="1" x14ac:dyDescent="0.25">
      <c r="A20" s="38" t="s">
        <v>40</v>
      </c>
      <c r="B20" s="39" t="s">
        <v>41</v>
      </c>
      <c r="C20" s="50"/>
      <c r="D20" s="56">
        <f>SUM(E20:F20)</f>
        <v>0</v>
      </c>
      <c r="E20" s="49"/>
      <c r="F20" s="49"/>
      <c r="G20" s="49"/>
      <c r="H20" s="50"/>
      <c r="I20" s="18"/>
      <c r="J20" s="14"/>
    </row>
    <row r="21" spans="1:10" ht="15.75" thickBot="1" x14ac:dyDescent="0.3">
      <c r="A21" s="141" t="s">
        <v>33</v>
      </c>
      <c r="B21" s="142"/>
      <c r="C21" s="70">
        <f>SUM(C19:C20)</f>
        <v>0</v>
      </c>
      <c r="D21" s="70">
        <f>SUM(D19:D20)</f>
        <v>0</v>
      </c>
      <c r="E21" s="70">
        <f t="shared" ref="E21:F21" si="1">SUM(E19:E20)</f>
        <v>0</v>
      </c>
      <c r="F21" s="70">
        <f t="shared" si="1"/>
        <v>0</v>
      </c>
      <c r="G21" s="72">
        <f>SUM(G19:G20)</f>
        <v>0</v>
      </c>
      <c r="H21" s="125"/>
      <c r="I21" s="95"/>
      <c r="J21" s="121"/>
    </row>
    <row r="22" spans="1:10" x14ac:dyDescent="0.25">
      <c r="A22" s="15"/>
      <c r="B22" s="15"/>
      <c r="C22" s="16"/>
      <c r="D22" s="16"/>
      <c r="E22" s="15"/>
      <c r="F22" s="15"/>
      <c r="G22" s="15"/>
      <c r="H22" s="16"/>
      <c r="I22" s="16"/>
      <c r="J22" s="16"/>
    </row>
    <row r="23" spans="1:10" ht="15.75" thickBo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</row>
    <row r="24" spans="1:10" ht="42.75" x14ac:dyDescent="0.25">
      <c r="A24" s="80" t="s">
        <v>42</v>
      </c>
      <c r="B24" s="81" t="s">
        <v>43</v>
      </c>
      <c r="C24" s="81" t="s">
        <v>11</v>
      </c>
      <c r="D24" s="81" t="s">
        <v>44</v>
      </c>
      <c r="E24" s="81" t="s">
        <v>36</v>
      </c>
      <c r="F24" s="81" t="s">
        <v>14</v>
      </c>
      <c r="G24" s="81" t="s">
        <v>15</v>
      </c>
      <c r="H24" s="81" t="s">
        <v>332</v>
      </c>
      <c r="I24" s="81" t="s">
        <v>333</v>
      </c>
      <c r="J24" s="82" t="s">
        <v>45</v>
      </c>
    </row>
    <row r="25" spans="1:10" x14ac:dyDescent="0.25">
      <c r="A25" s="1"/>
      <c r="B25" s="2" t="s">
        <v>9</v>
      </c>
      <c r="C25" s="2" t="s">
        <v>19</v>
      </c>
      <c r="D25" s="2" t="s">
        <v>37</v>
      </c>
      <c r="E25" s="2" t="s">
        <v>21</v>
      </c>
      <c r="F25" s="2" t="s">
        <v>22</v>
      </c>
      <c r="G25" s="2" t="s">
        <v>23</v>
      </c>
      <c r="H25" s="2" t="s">
        <v>24</v>
      </c>
      <c r="I25" s="2" t="s">
        <v>25</v>
      </c>
      <c r="J25" s="3" t="s">
        <v>26</v>
      </c>
    </row>
    <row r="26" spans="1:10" x14ac:dyDescent="0.25">
      <c r="A26" s="38" t="s">
        <v>46</v>
      </c>
      <c r="B26" s="40" t="s">
        <v>47</v>
      </c>
      <c r="C26" s="49"/>
      <c r="D26" s="56">
        <f>SUM(E26:F26)</f>
        <v>57.660000000000004</v>
      </c>
      <c r="E26" s="49">
        <v>34.24</v>
      </c>
      <c r="F26" s="49">
        <v>23.42</v>
      </c>
      <c r="G26" s="49">
        <v>9.1</v>
      </c>
      <c r="H26" s="19">
        <v>65000</v>
      </c>
      <c r="I26" s="19"/>
      <c r="J26" s="20" t="s">
        <v>234</v>
      </c>
    </row>
    <row r="27" spans="1:10" x14ac:dyDescent="0.25">
      <c r="A27" s="38" t="s">
        <v>48</v>
      </c>
      <c r="B27" s="40" t="s">
        <v>49</v>
      </c>
      <c r="C27" s="49"/>
      <c r="D27" s="56">
        <f>SUM(E27:F27)</f>
        <v>4.8499999999999996</v>
      </c>
      <c r="E27" s="49">
        <v>0.55000000000000004</v>
      </c>
      <c r="F27" s="49">
        <v>4.3</v>
      </c>
      <c r="G27" s="49">
        <v>5</v>
      </c>
      <c r="H27" s="19">
        <v>45000</v>
      </c>
      <c r="I27" s="19"/>
      <c r="J27" s="20" t="s">
        <v>235</v>
      </c>
    </row>
    <row r="28" spans="1:10" x14ac:dyDescent="0.25">
      <c r="A28" s="38" t="s">
        <v>50</v>
      </c>
      <c r="B28" s="40" t="s">
        <v>51</v>
      </c>
      <c r="C28" s="50"/>
      <c r="D28" s="56">
        <f>SUM(E28:F28)</f>
        <v>0</v>
      </c>
      <c r="E28" s="49"/>
      <c r="F28" s="49"/>
      <c r="G28" s="49"/>
      <c r="H28" s="19"/>
      <c r="I28" s="19"/>
      <c r="J28" s="21" t="s">
        <v>331</v>
      </c>
    </row>
    <row r="29" spans="1:10" ht="15.75" thickBot="1" x14ac:dyDescent="0.3">
      <c r="A29" s="141" t="s">
        <v>33</v>
      </c>
      <c r="B29" s="142"/>
      <c r="C29" s="70">
        <f>SUM(C26:C28)</f>
        <v>0</v>
      </c>
      <c r="D29" s="70">
        <f>SUM(D26:D28)</f>
        <v>62.510000000000005</v>
      </c>
      <c r="E29" s="70">
        <f t="shared" ref="E29:F29" si="2">SUM(E26:E28)</f>
        <v>34.79</v>
      </c>
      <c r="F29" s="70">
        <f t="shared" si="2"/>
        <v>27.720000000000002</v>
      </c>
      <c r="G29" s="120"/>
      <c r="H29" s="95"/>
      <c r="I29" s="95"/>
      <c r="J29" s="96"/>
    </row>
    <row r="30" spans="1:10" x14ac:dyDescent="0.25">
      <c r="A30" s="15"/>
      <c r="B30" s="15"/>
      <c r="C30" s="16"/>
      <c r="D30" s="16"/>
      <c r="E30" s="15"/>
      <c r="F30" s="15"/>
      <c r="G30" s="15"/>
      <c r="H30" s="16"/>
      <c r="I30" s="16"/>
      <c r="J30" s="16"/>
    </row>
    <row r="31" spans="1:10" ht="15.75" thickBo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 spans="1:10" ht="42.75" x14ac:dyDescent="0.25">
      <c r="A32" s="80" t="s">
        <v>21</v>
      </c>
      <c r="B32" s="81" t="s">
        <v>52</v>
      </c>
      <c r="C32" s="81" t="s">
        <v>11</v>
      </c>
      <c r="D32" s="81" t="s">
        <v>44</v>
      </c>
      <c r="E32" s="81" t="s">
        <v>53</v>
      </c>
      <c r="F32" s="81" t="s">
        <v>54</v>
      </c>
      <c r="G32" s="81" t="s">
        <v>15</v>
      </c>
      <c r="H32" s="81" t="s">
        <v>332</v>
      </c>
      <c r="I32" s="81" t="s">
        <v>333</v>
      </c>
      <c r="J32" s="82" t="s">
        <v>45</v>
      </c>
    </row>
    <row r="33" spans="1:10" x14ac:dyDescent="0.25">
      <c r="A33" s="1"/>
      <c r="B33" s="2" t="s">
        <v>9</v>
      </c>
      <c r="C33" s="2" t="s">
        <v>19</v>
      </c>
      <c r="D33" s="2" t="s">
        <v>37</v>
      </c>
      <c r="E33" s="2" t="s">
        <v>21</v>
      </c>
      <c r="F33" s="2" t="s">
        <v>22</v>
      </c>
      <c r="G33" s="2" t="s">
        <v>23</v>
      </c>
      <c r="H33" s="2" t="s">
        <v>24</v>
      </c>
      <c r="I33" s="2" t="s">
        <v>25</v>
      </c>
      <c r="J33" s="3" t="s">
        <v>26</v>
      </c>
    </row>
    <row r="34" spans="1:10" s="7" customFormat="1" ht="14.25" x14ac:dyDescent="0.2">
      <c r="A34" s="38" t="s">
        <v>55</v>
      </c>
      <c r="B34" s="40" t="s">
        <v>56</v>
      </c>
      <c r="C34" s="65">
        <f>SUM(C35:C36)</f>
        <v>0</v>
      </c>
      <c r="D34" s="66">
        <f t="shared" ref="D34:D66" si="3">SUM(E34:F34)</f>
        <v>64.039999999999992</v>
      </c>
      <c r="E34" s="66">
        <f>SUM(E35:E36)</f>
        <v>2.62</v>
      </c>
      <c r="F34" s="65">
        <f>SUM(F35:F36)</f>
        <v>61.419999999999995</v>
      </c>
      <c r="G34" s="65">
        <f>IFERROR(((G35*F35)+(G36*F36))/(F34),"")</f>
        <v>14.925105828720287</v>
      </c>
      <c r="H34" s="97">
        <f>IFERROR(AVERAGE(H35:H36),"")</f>
        <v>27500</v>
      </c>
      <c r="I34" s="97" t="str">
        <f>IFERROR(AVERAGE(I35:I36),"")</f>
        <v/>
      </c>
      <c r="J34" s="99"/>
    </row>
    <row r="35" spans="1:10" x14ac:dyDescent="0.25">
      <c r="A35" s="41" t="s">
        <v>57</v>
      </c>
      <c r="B35" s="42" t="s">
        <v>58</v>
      </c>
      <c r="C35" s="51"/>
      <c r="D35" s="56">
        <f t="shared" si="3"/>
        <v>61.739999999999995</v>
      </c>
      <c r="E35" s="49">
        <v>2.62</v>
      </c>
      <c r="F35" s="49">
        <v>59.12</v>
      </c>
      <c r="G35" s="51">
        <v>15</v>
      </c>
      <c r="H35" s="23">
        <v>35000</v>
      </c>
      <c r="I35" s="23"/>
      <c r="J35" s="20"/>
    </row>
    <row r="36" spans="1:10" x14ac:dyDescent="0.25">
      <c r="A36" s="41" t="s">
        <v>59</v>
      </c>
      <c r="B36" s="42" t="s">
        <v>60</v>
      </c>
      <c r="C36" s="51"/>
      <c r="D36" s="56">
        <f t="shared" si="3"/>
        <v>2.2999999999999998</v>
      </c>
      <c r="E36" s="49">
        <v>0</v>
      </c>
      <c r="F36" s="49">
        <v>2.2999999999999998</v>
      </c>
      <c r="G36" s="51">
        <v>13</v>
      </c>
      <c r="H36" s="23">
        <v>20000</v>
      </c>
      <c r="I36" s="23"/>
      <c r="J36" s="20"/>
    </row>
    <row r="37" spans="1:10" s="7" customFormat="1" ht="14.25" x14ac:dyDescent="0.2">
      <c r="A37" s="38" t="s">
        <v>61</v>
      </c>
      <c r="B37" s="40" t="s">
        <v>62</v>
      </c>
      <c r="C37" s="65">
        <f>SUM(C38:C39)</f>
        <v>0</v>
      </c>
      <c r="D37" s="66">
        <f t="shared" si="3"/>
        <v>18.600000000000001</v>
      </c>
      <c r="E37" s="68">
        <f>SUM(E38:E39)</f>
        <v>0</v>
      </c>
      <c r="F37" s="68">
        <f>SUM(F38:F39)</f>
        <v>18.600000000000001</v>
      </c>
      <c r="G37" s="65">
        <f>IFERROR( ((G38*F38)+(G39*F39))/(F37),"")</f>
        <v>13</v>
      </c>
      <c r="H37" s="97">
        <f>IFERROR(AVERAGE(H38:H39),"")</f>
        <v>26000</v>
      </c>
      <c r="I37" s="97" t="str">
        <f>IFERROR(AVERAGE(I38:I39),"")</f>
        <v/>
      </c>
      <c r="J37" s="100"/>
    </row>
    <row r="38" spans="1:10" x14ac:dyDescent="0.25">
      <c r="A38" s="41" t="s">
        <v>63</v>
      </c>
      <c r="B38" s="42" t="s">
        <v>64</v>
      </c>
      <c r="C38" s="51"/>
      <c r="D38" s="56">
        <f t="shared" si="3"/>
        <v>18.600000000000001</v>
      </c>
      <c r="E38" s="49"/>
      <c r="F38" s="49">
        <v>18.600000000000001</v>
      </c>
      <c r="G38" s="51">
        <v>13</v>
      </c>
      <c r="H38" s="23">
        <v>26000</v>
      </c>
      <c r="I38" s="23"/>
      <c r="J38" s="20"/>
    </row>
    <row r="39" spans="1:10" x14ac:dyDescent="0.25">
      <c r="A39" s="41" t="s">
        <v>65</v>
      </c>
      <c r="B39" s="42" t="s">
        <v>66</v>
      </c>
      <c r="C39" s="51"/>
      <c r="D39" s="56">
        <f t="shared" si="3"/>
        <v>0</v>
      </c>
      <c r="E39" s="49"/>
      <c r="F39" s="49"/>
      <c r="G39" s="51"/>
      <c r="H39" s="23"/>
      <c r="I39" s="23"/>
      <c r="J39" s="20"/>
    </row>
    <row r="40" spans="1:10" s="7" customFormat="1" ht="14.25" x14ac:dyDescent="0.2">
      <c r="A40" s="38" t="s">
        <v>67</v>
      </c>
      <c r="B40" s="40" t="s">
        <v>68</v>
      </c>
      <c r="C40" s="65">
        <f>SUM(C41:C43)</f>
        <v>0</v>
      </c>
      <c r="D40" s="66">
        <f t="shared" si="3"/>
        <v>63.25</v>
      </c>
      <c r="E40" s="68">
        <f>SUM(E41:E44)</f>
        <v>0</v>
      </c>
      <c r="F40" s="68">
        <f>SUM(F41:F44)</f>
        <v>63.25</v>
      </c>
      <c r="G40" s="65">
        <f>IFERROR(((G41*F41) + (G42*F42) + (G43*F43) + (G44*F44))/(F40),"")</f>
        <v>14.474308300395258</v>
      </c>
      <c r="H40" s="97">
        <f>IFERROR(AVERAGE(H41:H44),"")</f>
        <v>12500</v>
      </c>
      <c r="I40" s="97" t="str">
        <f>IFERROR(AVERAGE(I41:I44),"")</f>
        <v/>
      </c>
      <c r="J40" s="100"/>
    </row>
    <row r="41" spans="1:10" x14ac:dyDescent="0.25">
      <c r="A41" s="41" t="s">
        <v>69</v>
      </c>
      <c r="B41" s="42" t="s">
        <v>70</v>
      </c>
      <c r="C41" s="51"/>
      <c r="D41" s="56">
        <f t="shared" si="3"/>
        <v>30</v>
      </c>
      <c r="E41" s="49"/>
      <c r="F41" s="49">
        <v>30</v>
      </c>
      <c r="G41" s="51">
        <v>15</v>
      </c>
      <c r="H41" s="23">
        <v>9000</v>
      </c>
      <c r="I41" s="23"/>
      <c r="J41" s="20"/>
    </row>
    <row r="42" spans="1:10" x14ac:dyDescent="0.25">
      <c r="A42" s="41" t="s">
        <v>71</v>
      </c>
      <c r="B42" s="42" t="s">
        <v>72</v>
      </c>
      <c r="C42" s="51"/>
      <c r="D42" s="56">
        <f>SUM(E42:F42)</f>
        <v>33.25</v>
      </c>
      <c r="E42" s="49"/>
      <c r="F42" s="49">
        <v>33.25</v>
      </c>
      <c r="G42" s="51">
        <v>14</v>
      </c>
      <c r="H42" s="23">
        <v>16000</v>
      </c>
      <c r="I42" s="23"/>
      <c r="J42" s="20"/>
    </row>
    <row r="43" spans="1:10" x14ac:dyDescent="0.25">
      <c r="A43" s="41" t="s">
        <v>73</v>
      </c>
      <c r="B43" s="42" t="s">
        <v>74</v>
      </c>
      <c r="C43" s="51"/>
      <c r="D43" s="56">
        <f t="shared" si="3"/>
        <v>0</v>
      </c>
      <c r="E43" s="49"/>
      <c r="F43" s="49"/>
      <c r="G43" s="51"/>
      <c r="H43" s="23"/>
      <c r="I43" s="23"/>
      <c r="J43" s="20"/>
    </row>
    <row r="44" spans="1:10" x14ac:dyDescent="0.25">
      <c r="A44" s="41" t="s">
        <v>275</v>
      </c>
      <c r="B44" s="42" t="s">
        <v>276</v>
      </c>
      <c r="C44" s="51"/>
      <c r="D44" s="56">
        <f>SUM(E44:F44)</f>
        <v>0</v>
      </c>
      <c r="E44" s="49"/>
      <c r="F44" s="49"/>
      <c r="G44" s="51"/>
      <c r="H44" s="23"/>
      <c r="I44" s="23"/>
      <c r="J44" s="20"/>
    </row>
    <row r="45" spans="1:10" s="7" customFormat="1" ht="14.25" x14ac:dyDescent="0.2">
      <c r="A45" s="38" t="s">
        <v>75</v>
      </c>
      <c r="B45" s="40" t="s">
        <v>76</v>
      </c>
      <c r="C45" s="65">
        <f>SUM(C46:C48)</f>
        <v>0</v>
      </c>
      <c r="D45" s="66">
        <f t="shared" si="3"/>
        <v>46.11</v>
      </c>
      <c r="E45" s="68">
        <f>SUM(E46:E48)</f>
        <v>0</v>
      </c>
      <c r="F45" s="68">
        <f>SUM(F46:F48)</f>
        <v>46.11</v>
      </c>
      <c r="G45" s="65">
        <f>IFERROR(((G46*F46) + (G47*F47) + (G48*F48) )/(F45),"")</f>
        <v>15.171546302320538</v>
      </c>
      <c r="H45" s="97">
        <f>IFERROR(AVERAGE(H46:H48),"")</f>
        <v>10333.333333333334</v>
      </c>
      <c r="I45" s="97" t="str">
        <f>IFERROR(AVERAGE(I46:I48),"")</f>
        <v/>
      </c>
      <c r="J45" s="100"/>
    </row>
    <row r="46" spans="1:10" x14ac:dyDescent="0.25">
      <c r="A46" s="41" t="s">
        <v>77</v>
      </c>
      <c r="B46" s="42" t="s">
        <v>78</v>
      </c>
      <c r="C46" s="51"/>
      <c r="D46" s="56">
        <f t="shared" si="3"/>
        <v>28.91</v>
      </c>
      <c r="E46" s="49"/>
      <c r="F46" s="49">
        <v>28.91</v>
      </c>
      <c r="G46" s="51">
        <v>16</v>
      </c>
      <c r="H46" s="23">
        <v>11000</v>
      </c>
      <c r="I46" s="23"/>
      <c r="J46" s="20"/>
    </row>
    <row r="47" spans="1:10" x14ac:dyDescent="0.25">
      <c r="A47" s="41" t="s">
        <v>79</v>
      </c>
      <c r="B47" s="42" t="s">
        <v>80</v>
      </c>
      <c r="C47" s="51"/>
      <c r="D47" s="56">
        <f t="shared" si="3"/>
        <v>13</v>
      </c>
      <c r="E47" s="49"/>
      <c r="F47" s="49">
        <v>13</v>
      </c>
      <c r="G47" s="51">
        <v>15</v>
      </c>
      <c r="H47" s="23">
        <v>10000</v>
      </c>
      <c r="I47" s="23"/>
      <c r="J47" s="20"/>
    </row>
    <row r="48" spans="1:10" x14ac:dyDescent="0.25">
      <c r="A48" s="41" t="s">
        <v>81</v>
      </c>
      <c r="B48" s="42" t="s">
        <v>82</v>
      </c>
      <c r="C48" s="51"/>
      <c r="D48" s="56">
        <f t="shared" si="3"/>
        <v>4.2</v>
      </c>
      <c r="E48" s="49"/>
      <c r="F48" s="49">
        <v>4.2</v>
      </c>
      <c r="G48" s="51">
        <v>10</v>
      </c>
      <c r="H48" s="23">
        <v>10000</v>
      </c>
      <c r="I48" s="23"/>
      <c r="J48" s="20"/>
    </row>
    <row r="49" spans="1:10" s="7" customFormat="1" ht="14.25" x14ac:dyDescent="0.2">
      <c r="A49" s="38" t="s">
        <v>83</v>
      </c>
      <c r="B49" s="40" t="s">
        <v>84</v>
      </c>
      <c r="C49" s="65">
        <f>SUM(C50:C53)</f>
        <v>0</v>
      </c>
      <c r="D49" s="66">
        <f t="shared" si="3"/>
        <v>8.23</v>
      </c>
      <c r="E49" s="68">
        <f>SUM(E50:E53)</f>
        <v>0</v>
      </c>
      <c r="F49" s="68">
        <f>SUM(F50:F53)</f>
        <v>8.23</v>
      </c>
      <c r="G49" s="65">
        <f>IFERROR(((G50*F50) + (G51*F51) + (G52*F52) + (F53+G53) )/(F49), "")</f>
        <v>19.392466585662213</v>
      </c>
      <c r="H49" s="97">
        <f>IFERROR(AVERAGE(H50:H53),"")</f>
        <v>42500</v>
      </c>
      <c r="I49" s="97" t="str">
        <f>IFERROR(AVERAGE(I50:I53),"")</f>
        <v/>
      </c>
      <c r="J49" s="100"/>
    </row>
    <row r="50" spans="1:10" x14ac:dyDescent="0.25">
      <c r="A50" s="41" t="s">
        <v>85</v>
      </c>
      <c r="B50" s="42" t="s">
        <v>86</v>
      </c>
      <c r="C50" s="51"/>
      <c r="D50" s="56">
        <f t="shared" si="3"/>
        <v>5.73</v>
      </c>
      <c r="E50" s="49"/>
      <c r="F50" s="49">
        <v>5.73</v>
      </c>
      <c r="G50" s="51">
        <v>20</v>
      </c>
      <c r="H50" s="23">
        <v>45000</v>
      </c>
      <c r="I50" s="23"/>
      <c r="J50" s="20"/>
    </row>
    <row r="51" spans="1:10" x14ac:dyDescent="0.25">
      <c r="A51" s="41" t="s">
        <v>87</v>
      </c>
      <c r="B51" s="42" t="s">
        <v>88</v>
      </c>
      <c r="C51" s="51"/>
      <c r="D51" s="56">
        <f t="shared" si="3"/>
        <v>2.5</v>
      </c>
      <c r="E51" s="49"/>
      <c r="F51" s="49">
        <v>2.5</v>
      </c>
      <c r="G51" s="51">
        <v>18</v>
      </c>
      <c r="H51" s="23">
        <v>40000</v>
      </c>
      <c r="I51" s="23"/>
      <c r="J51" s="20"/>
    </row>
    <row r="52" spans="1:10" x14ac:dyDescent="0.25">
      <c r="A52" s="41" t="s">
        <v>89</v>
      </c>
      <c r="B52" s="42" t="s">
        <v>90</v>
      </c>
      <c r="C52" s="51"/>
      <c r="D52" s="56">
        <f t="shared" si="3"/>
        <v>0</v>
      </c>
      <c r="E52" s="49"/>
      <c r="F52" s="49"/>
      <c r="G52" s="51"/>
      <c r="H52" s="23"/>
      <c r="I52" s="23"/>
      <c r="J52" s="20"/>
    </row>
    <row r="53" spans="1:10" x14ac:dyDescent="0.25">
      <c r="A53" s="41" t="s">
        <v>91</v>
      </c>
      <c r="B53" s="42" t="s">
        <v>92</v>
      </c>
      <c r="C53" s="51"/>
      <c r="D53" s="56">
        <f t="shared" si="3"/>
        <v>0</v>
      </c>
      <c r="E53" s="49"/>
      <c r="F53" s="49"/>
      <c r="G53" s="51"/>
      <c r="H53" s="23"/>
      <c r="I53" s="23"/>
      <c r="J53" s="20"/>
    </row>
    <row r="54" spans="1:10" s="7" customFormat="1" ht="14.25" x14ac:dyDescent="0.2">
      <c r="A54" s="38" t="s">
        <v>93</v>
      </c>
      <c r="B54" s="40" t="s">
        <v>94</v>
      </c>
      <c r="C54" s="65">
        <f>SUM(C55:C58)</f>
        <v>0</v>
      </c>
      <c r="D54" s="66">
        <f t="shared" si="3"/>
        <v>1.9000000000000001</v>
      </c>
      <c r="E54" s="68">
        <f>SUM(E55:E58)</f>
        <v>0</v>
      </c>
      <c r="F54" s="68">
        <f>SUM(F55:F58)</f>
        <v>1.9000000000000001</v>
      </c>
      <c r="G54" s="65">
        <f>IFERROR(((G55*F55) + (G56*F56) + (G57*F57) + (F58+G58) )/(F54), "")</f>
        <v>10.315789473684211</v>
      </c>
      <c r="H54" s="97">
        <f>IFERROR(AVERAGE(H55:H58),"")</f>
        <v>15000</v>
      </c>
      <c r="I54" s="97" t="str">
        <f>IFERROR(AVERAGE(I55:I58),"")</f>
        <v/>
      </c>
      <c r="J54" s="100"/>
    </row>
    <row r="55" spans="1:10" x14ac:dyDescent="0.25">
      <c r="A55" s="41" t="s">
        <v>95</v>
      </c>
      <c r="B55" s="42" t="s">
        <v>96</v>
      </c>
      <c r="C55" s="51"/>
      <c r="D55" s="56">
        <f t="shared" si="3"/>
        <v>1.1000000000000001</v>
      </c>
      <c r="E55" s="49"/>
      <c r="F55" s="49">
        <v>1.1000000000000001</v>
      </c>
      <c r="G55" s="51">
        <v>12</v>
      </c>
      <c r="H55" s="23">
        <v>20000</v>
      </c>
      <c r="I55" s="23"/>
      <c r="J55" s="20"/>
    </row>
    <row r="56" spans="1:10" x14ac:dyDescent="0.25">
      <c r="A56" s="41" t="s">
        <v>97</v>
      </c>
      <c r="B56" s="42" t="s">
        <v>98</v>
      </c>
      <c r="C56" s="51"/>
      <c r="D56" s="56">
        <f t="shared" si="3"/>
        <v>0.8</v>
      </c>
      <c r="E56" s="49"/>
      <c r="F56" s="49">
        <v>0.8</v>
      </c>
      <c r="G56" s="51">
        <v>8</v>
      </c>
      <c r="H56" s="23">
        <v>10000</v>
      </c>
      <c r="I56" s="23"/>
      <c r="J56" s="20"/>
    </row>
    <row r="57" spans="1:10" x14ac:dyDescent="0.25">
      <c r="A57" s="41" t="s">
        <v>99</v>
      </c>
      <c r="B57" s="42" t="s">
        <v>100</v>
      </c>
      <c r="C57" s="51"/>
      <c r="D57" s="56">
        <f t="shared" si="3"/>
        <v>0</v>
      </c>
      <c r="E57" s="49"/>
      <c r="F57" s="49"/>
      <c r="G57" s="51"/>
      <c r="H57" s="23"/>
      <c r="I57" s="23"/>
      <c r="J57" s="20"/>
    </row>
    <row r="58" spans="1:10" x14ac:dyDescent="0.25">
      <c r="A58" s="41" t="s">
        <v>101</v>
      </c>
      <c r="B58" s="42" t="s">
        <v>102</v>
      </c>
      <c r="C58" s="51"/>
      <c r="D58" s="56">
        <f t="shared" si="3"/>
        <v>0</v>
      </c>
      <c r="E58" s="49"/>
      <c r="F58" s="49"/>
      <c r="G58" s="51"/>
      <c r="H58" s="23"/>
      <c r="I58" s="23"/>
      <c r="J58" s="20"/>
    </row>
    <row r="59" spans="1:10" x14ac:dyDescent="0.25">
      <c r="A59" s="38" t="s">
        <v>103</v>
      </c>
      <c r="B59" s="40" t="s">
        <v>104</v>
      </c>
      <c r="C59" s="65">
        <f>SUM(C60:C62)</f>
        <v>0</v>
      </c>
      <c r="D59" s="66">
        <f t="shared" si="3"/>
        <v>8.65</v>
      </c>
      <c r="E59" s="68">
        <f>SUM(E60:E62)</f>
        <v>0</v>
      </c>
      <c r="F59" s="68">
        <f>SUM(F60:F62)</f>
        <v>8.65</v>
      </c>
      <c r="G59" s="65">
        <f>IFERROR(((G60*F60) + (G61*F61) + (G62*F62) )/(F59), "")</f>
        <v>17.803468208092486</v>
      </c>
      <c r="H59" s="97">
        <f>IFERROR(AVERAGE(H60:H62),"")</f>
        <v>10500</v>
      </c>
      <c r="I59" s="97" t="str">
        <f>IFERROR(AVERAGE(I60:I62),"")</f>
        <v/>
      </c>
      <c r="J59" s="100"/>
    </row>
    <row r="60" spans="1:10" x14ac:dyDescent="0.25">
      <c r="A60" s="41" t="s">
        <v>105</v>
      </c>
      <c r="B60" s="42" t="s">
        <v>106</v>
      </c>
      <c r="C60" s="51"/>
      <c r="D60" s="56">
        <f t="shared" si="3"/>
        <v>6.95</v>
      </c>
      <c r="E60" s="49"/>
      <c r="F60" s="49">
        <v>6.95</v>
      </c>
      <c r="G60" s="51">
        <v>18</v>
      </c>
      <c r="H60" s="23">
        <v>10000</v>
      </c>
      <c r="I60" s="23"/>
      <c r="J60" s="20"/>
    </row>
    <row r="61" spans="1:10" x14ac:dyDescent="0.25">
      <c r="A61" s="41" t="s">
        <v>107</v>
      </c>
      <c r="B61" s="42" t="s">
        <v>108</v>
      </c>
      <c r="C61" s="51"/>
      <c r="D61" s="56">
        <f t="shared" si="3"/>
        <v>1.7</v>
      </c>
      <c r="E61" s="49"/>
      <c r="F61" s="49">
        <v>1.7</v>
      </c>
      <c r="G61" s="51">
        <v>17</v>
      </c>
      <c r="H61" s="23">
        <v>11000</v>
      </c>
      <c r="I61" s="23"/>
      <c r="J61" s="20"/>
    </row>
    <row r="62" spans="1:10" x14ac:dyDescent="0.25">
      <c r="A62" s="41" t="s">
        <v>109</v>
      </c>
      <c r="B62" s="42" t="s">
        <v>110</v>
      </c>
      <c r="C62" s="51"/>
      <c r="D62" s="56">
        <f t="shared" si="3"/>
        <v>0</v>
      </c>
      <c r="E62" s="49"/>
      <c r="F62" s="49"/>
      <c r="G62" s="51"/>
      <c r="H62" s="23"/>
      <c r="I62" s="23"/>
      <c r="J62" s="20"/>
    </row>
    <row r="63" spans="1:10" s="7" customFormat="1" ht="14.25" x14ac:dyDescent="0.2">
      <c r="A63" s="38" t="s">
        <v>111</v>
      </c>
      <c r="B63" s="40" t="s">
        <v>112</v>
      </c>
      <c r="C63" s="65">
        <f>SUM(C64:C66)</f>
        <v>0</v>
      </c>
      <c r="D63" s="66">
        <f t="shared" si="3"/>
        <v>1.2000000000000002</v>
      </c>
      <c r="E63" s="68">
        <f>SUM(E64:E66)</f>
        <v>0.4</v>
      </c>
      <c r="F63" s="68">
        <f>SUM(F64:F66)</f>
        <v>0.8</v>
      </c>
      <c r="G63" s="65">
        <f>IFERROR(((G64*F64) + (G65*F65) + (G66*F66) )/(F63), "")</f>
        <v>12.000000000000002</v>
      </c>
      <c r="H63" s="97">
        <f>IFERROR(AVERAGE(H64:H66),"")</f>
        <v>23000</v>
      </c>
      <c r="I63" s="97" t="str">
        <f>IFERROR(AVERAGE(I64:I66),"")</f>
        <v/>
      </c>
      <c r="J63" s="100"/>
    </row>
    <row r="64" spans="1:10" x14ac:dyDescent="0.25">
      <c r="A64" s="41" t="s">
        <v>113</v>
      </c>
      <c r="B64" s="42" t="s">
        <v>114</v>
      </c>
      <c r="C64" s="51"/>
      <c r="D64" s="56">
        <f t="shared" si="3"/>
        <v>1.2000000000000002</v>
      </c>
      <c r="E64" s="49">
        <v>0.4</v>
      </c>
      <c r="F64" s="49">
        <v>0.8</v>
      </c>
      <c r="G64" s="51">
        <v>12</v>
      </c>
      <c r="H64" s="23">
        <v>23000</v>
      </c>
      <c r="I64" s="23"/>
      <c r="J64" s="20"/>
    </row>
    <row r="65" spans="1:10" x14ac:dyDescent="0.25">
      <c r="A65" s="41" t="s">
        <v>115</v>
      </c>
      <c r="B65" s="42" t="s">
        <v>116</v>
      </c>
      <c r="C65" s="51"/>
      <c r="D65" s="56">
        <f t="shared" si="3"/>
        <v>0</v>
      </c>
      <c r="E65" s="49"/>
      <c r="F65" s="49"/>
      <c r="G65" s="51"/>
      <c r="H65" s="23"/>
      <c r="I65" s="23"/>
      <c r="J65" s="20"/>
    </row>
    <row r="66" spans="1:10" x14ac:dyDescent="0.25">
      <c r="A66" s="41" t="s">
        <v>117</v>
      </c>
      <c r="B66" s="42" t="s">
        <v>118</v>
      </c>
      <c r="C66" s="51"/>
      <c r="D66" s="56">
        <f t="shared" si="3"/>
        <v>0</v>
      </c>
      <c r="E66" s="49"/>
      <c r="F66" s="49"/>
      <c r="G66" s="51"/>
      <c r="H66" s="23"/>
      <c r="I66" s="23"/>
      <c r="J66" s="20"/>
    </row>
    <row r="67" spans="1:10" s="7" customFormat="1" ht="14.25" x14ac:dyDescent="0.2">
      <c r="A67" s="38" t="s">
        <v>119</v>
      </c>
      <c r="B67" s="40" t="s">
        <v>120</v>
      </c>
      <c r="C67" s="65">
        <f>SUM(C68:C71)</f>
        <v>0</v>
      </c>
      <c r="D67" s="66">
        <f t="shared" ref="D67:D88" si="4">SUM(E67:F67)</f>
        <v>0</v>
      </c>
      <c r="E67" s="68">
        <f>SUM(E68:E71)</f>
        <v>0</v>
      </c>
      <c r="F67" s="68">
        <f>SUM(F68:F71)</f>
        <v>0</v>
      </c>
      <c r="G67" s="65" t="str">
        <f>IFERROR(((G68*F68) + (G69*F69) + (G70*F70) + (F71+G71) )/(F67), "")</f>
        <v/>
      </c>
      <c r="H67" s="97" t="str">
        <f>IFERROR(AVERAGE(H68:H71),"")</f>
        <v/>
      </c>
      <c r="I67" s="97" t="str">
        <f>IFERROR(AVERAGE(I68:I71),"")</f>
        <v/>
      </c>
      <c r="J67" s="100"/>
    </row>
    <row r="68" spans="1:10" x14ac:dyDescent="0.25">
      <c r="A68" s="41" t="s">
        <v>121</v>
      </c>
      <c r="B68" s="42" t="s">
        <v>122</v>
      </c>
      <c r="C68" s="51"/>
      <c r="D68" s="56">
        <f t="shared" si="4"/>
        <v>0</v>
      </c>
      <c r="E68" s="49"/>
      <c r="F68" s="49"/>
      <c r="G68" s="51"/>
      <c r="H68" s="23"/>
      <c r="I68" s="23"/>
      <c r="J68" s="20"/>
    </row>
    <row r="69" spans="1:10" x14ac:dyDescent="0.25">
      <c r="A69" s="41" t="s">
        <v>123</v>
      </c>
      <c r="B69" s="42" t="s">
        <v>124</v>
      </c>
      <c r="C69" s="51"/>
      <c r="D69" s="56">
        <f t="shared" si="4"/>
        <v>0</v>
      </c>
      <c r="E69" s="49"/>
      <c r="F69" s="49"/>
      <c r="G69" s="51"/>
      <c r="H69" s="23"/>
      <c r="I69" s="23"/>
      <c r="J69" s="20"/>
    </row>
    <row r="70" spans="1:10" x14ac:dyDescent="0.25">
      <c r="A70" s="41" t="s">
        <v>125</v>
      </c>
      <c r="B70" s="42" t="s">
        <v>126</v>
      </c>
      <c r="C70" s="51"/>
      <c r="D70" s="56">
        <f t="shared" si="4"/>
        <v>0</v>
      </c>
      <c r="E70" s="49"/>
      <c r="F70" s="49"/>
      <c r="G70" s="51"/>
      <c r="H70" s="23"/>
      <c r="I70" s="23"/>
      <c r="J70" s="20"/>
    </row>
    <row r="71" spans="1:10" x14ac:dyDescent="0.25">
      <c r="A71" s="41" t="s">
        <v>127</v>
      </c>
      <c r="B71" s="42" t="s">
        <v>128</v>
      </c>
      <c r="C71" s="51"/>
      <c r="D71" s="56">
        <f t="shared" si="4"/>
        <v>0</v>
      </c>
      <c r="E71" s="49"/>
      <c r="F71" s="49"/>
      <c r="G71" s="51"/>
      <c r="H71" s="23"/>
      <c r="I71" s="23"/>
      <c r="J71" s="20"/>
    </row>
    <row r="72" spans="1:10" s="7" customFormat="1" ht="14.25" x14ac:dyDescent="0.2">
      <c r="A72" s="38" t="s">
        <v>129</v>
      </c>
      <c r="B72" s="40" t="s">
        <v>130</v>
      </c>
      <c r="C72" s="65">
        <f>SUM(C73:C75)</f>
        <v>0</v>
      </c>
      <c r="D72" s="66">
        <f t="shared" si="4"/>
        <v>36.5</v>
      </c>
      <c r="E72" s="68">
        <f>SUM(E73:E75)</f>
        <v>0</v>
      </c>
      <c r="F72" s="68">
        <f>SUM(F73:F75)</f>
        <v>36.5</v>
      </c>
      <c r="G72" s="65">
        <f>IFERROR(((G73*F73) + (G74*F74) + (G75*F75) )/(F72), "")</f>
        <v>17</v>
      </c>
      <c r="H72" s="97">
        <f>IFERROR(AVERAGE(H73:H75),"")</f>
        <v>4000</v>
      </c>
      <c r="I72" s="97" t="str">
        <f>IFERROR(AVERAGE(I73:I75),"")</f>
        <v/>
      </c>
      <c r="J72" s="100"/>
    </row>
    <row r="73" spans="1:10" x14ac:dyDescent="0.25">
      <c r="A73" s="41" t="s">
        <v>131</v>
      </c>
      <c r="B73" s="42" t="s">
        <v>132</v>
      </c>
      <c r="C73" s="51"/>
      <c r="D73" s="56">
        <f t="shared" si="4"/>
        <v>36.5</v>
      </c>
      <c r="E73" s="49"/>
      <c r="F73" s="49">
        <v>36.5</v>
      </c>
      <c r="G73" s="51">
        <v>17</v>
      </c>
      <c r="H73" s="23">
        <v>4000</v>
      </c>
      <c r="I73" s="23"/>
      <c r="J73" s="20"/>
    </row>
    <row r="74" spans="1:10" x14ac:dyDescent="0.25">
      <c r="A74" s="41" t="s">
        <v>133</v>
      </c>
      <c r="B74" s="42" t="s">
        <v>134</v>
      </c>
      <c r="C74" s="51"/>
      <c r="D74" s="56">
        <f t="shared" si="4"/>
        <v>0</v>
      </c>
      <c r="E74" s="49"/>
      <c r="F74" s="49"/>
      <c r="G74" s="51"/>
      <c r="H74" s="23"/>
      <c r="I74" s="23"/>
      <c r="J74" s="20"/>
    </row>
    <row r="75" spans="1:10" ht="13.15" customHeight="1" x14ac:dyDescent="0.25">
      <c r="A75" s="41" t="s">
        <v>135</v>
      </c>
      <c r="B75" s="42" t="s">
        <v>136</v>
      </c>
      <c r="C75" s="51"/>
      <c r="D75" s="56">
        <f t="shared" si="4"/>
        <v>0</v>
      </c>
      <c r="E75" s="49"/>
      <c r="F75" s="49"/>
      <c r="G75" s="51"/>
      <c r="H75" s="23"/>
      <c r="I75" s="23"/>
      <c r="J75" s="20"/>
    </row>
    <row r="76" spans="1:10" s="7" customFormat="1" ht="14.25" x14ac:dyDescent="0.2">
      <c r="A76" s="38" t="s">
        <v>137</v>
      </c>
      <c r="B76" s="40" t="s">
        <v>138</v>
      </c>
      <c r="C76" s="65">
        <f>SUM(C77:C79)</f>
        <v>0</v>
      </c>
      <c r="D76" s="66">
        <f t="shared" si="4"/>
        <v>4.6999999999999993</v>
      </c>
      <c r="E76" s="68">
        <f>SUM(E77:E79)</f>
        <v>1.9</v>
      </c>
      <c r="F76" s="68">
        <f>SUM(F77:F79)</f>
        <v>2.8</v>
      </c>
      <c r="G76" s="65">
        <f>IFERROR(((G77*F77) + (G78*F78) + (G79*F79) )/(F76),"")</f>
        <v>15.000000000000002</v>
      </c>
      <c r="H76" s="97">
        <f>IFERROR(AVERAGE(H77:H79),"")</f>
        <v>10000</v>
      </c>
      <c r="I76" s="97" t="str">
        <f>IFERROR(AVERAGE(I77:I79),"")</f>
        <v/>
      </c>
      <c r="J76" s="100"/>
    </row>
    <row r="77" spans="1:10" x14ac:dyDescent="0.25">
      <c r="A77" s="41" t="s">
        <v>139</v>
      </c>
      <c r="B77" s="42" t="s">
        <v>140</v>
      </c>
      <c r="C77" s="51"/>
      <c r="D77" s="56">
        <f t="shared" si="4"/>
        <v>4.6999999999999993</v>
      </c>
      <c r="E77" s="49">
        <v>1.9</v>
      </c>
      <c r="F77" s="49">
        <v>2.8</v>
      </c>
      <c r="G77" s="51">
        <v>15</v>
      </c>
      <c r="H77" s="23">
        <v>10000</v>
      </c>
      <c r="I77" s="23"/>
      <c r="J77" s="20"/>
    </row>
    <row r="78" spans="1:10" x14ac:dyDescent="0.25">
      <c r="A78" s="41" t="s">
        <v>141</v>
      </c>
      <c r="B78" s="42" t="s">
        <v>142</v>
      </c>
      <c r="C78" s="51"/>
      <c r="D78" s="56">
        <f t="shared" si="4"/>
        <v>0</v>
      </c>
      <c r="E78" s="49"/>
      <c r="F78" s="49"/>
      <c r="G78" s="51"/>
      <c r="H78" s="23"/>
      <c r="I78" s="23"/>
      <c r="J78" s="20"/>
    </row>
    <row r="79" spans="1:10" x14ac:dyDescent="0.25">
      <c r="A79" s="41" t="s">
        <v>143</v>
      </c>
      <c r="B79" s="42" t="s">
        <v>144</v>
      </c>
      <c r="C79" s="51"/>
      <c r="D79" s="56">
        <f t="shared" si="4"/>
        <v>0</v>
      </c>
      <c r="E79" s="49"/>
      <c r="F79" s="49"/>
      <c r="G79" s="51"/>
      <c r="H79" s="23"/>
      <c r="I79" s="23"/>
      <c r="J79" s="20"/>
    </row>
    <row r="80" spans="1:10" s="7" customFormat="1" ht="14.25" x14ac:dyDescent="0.2">
      <c r="A80" s="38" t="s">
        <v>145</v>
      </c>
      <c r="B80" s="40" t="s">
        <v>146</v>
      </c>
      <c r="C80" s="53"/>
      <c r="D80" s="55">
        <f t="shared" si="4"/>
        <v>5.78</v>
      </c>
      <c r="E80" s="54"/>
      <c r="F80" s="54">
        <v>5.78</v>
      </c>
      <c r="G80" s="53">
        <v>18</v>
      </c>
      <c r="H80" s="22">
        <v>13000</v>
      </c>
      <c r="I80" s="22"/>
      <c r="J80" s="24"/>
    </row>
    <row r="81" spans="1:11" s="7" customFormat="1" x14ac:dyDescent="0.2">
      <c r="A81" s="38" t="s">
        <v>147</v>
      </c>
      <c r="B81" s="40" t="s">
        <v>148</v>
      </c>
      <c r="C81" s="53"/>
      <c r="D81" s="55">
        <f t="shared" si="4"/>
        <v>2.42</v>
      </c>
      <c r="E81" s="54"/>
      <c r="F81" s="54">
        <v>2.42</v>
      </c>
      <c r="G81" s="53">
        <v>18</v>
      </c>
      <c r="H81" s="22">
        <v>12000</v>
      </c>
      <c r="I81" s="22"/>
      <c r="J81" s="20"/>
    </row>
    <row r="82" spans="1:11" s="7" customFormat="1" x14ac:dyDescent="0.2">
      <c r="A82" s="38" t="s">
        <v>149</v>
      </c>
      <c r="B82" s="40" t="s">
        <v>150</v>
      </c>
      <c r="C82" s="53"/>
      <c r="D82" s="55">
        <f t="shared" si="4"/>
        <v>0.8</v>
      </c>
      <c r="E82" s="54"/>
      <c r="F82" s="54">
        <v>0.8</v>
      </c>
      <c r="G82" s="53">
        <v>17</v>
      </c>
      <c r="H82" s="22">
        <v>14000</v>
      </c>
      <c r="I82" s="22"/>
      <c r="J82" s="20"/>
    </row>
    <row r="83" spans="1:11" s="7" customFormat="1" x14ac:dyDescent="0.2">
      <c r="A83" s="38" t="s">
        <v>151</v>
      </c>
      <c r="B83" s="40" t="s">
        <v>152</v>
      </c>
      <c r="C83" s="53"/>
      <c r="D83" s="55">
        <f t="shared" si="4"/>
        <v>0</v>
      </c>
      <c r="E83" s="54"/>
      <c r="F83" s="54"/>
      <c r="G83" s="53"/>
      <c r="H83" s="22"/>
      <c r="I83" s="22"/>
      <c r="J83" s="20"/>
    </row>
    <row r="84" spans="1:11" s="7" customFormat="1" x14ac:dyDescent="0.2">
      <c r="A84" s="38" t="s">
        <v>153</v>
      </c>
      <c r="B84" s="40" t="s">
        <v>154</v>
      </c>
      <c r="C84" s="53"/>
      <c r="D84" s="55">
        <f t="shared" si="4"/>
        <v>8</v>
      </c>
      <c r="E84" s="54">
        <v>8</v>
      </c>
      <c r="F84" s="54"/>
      <c r="G84" s="53"/>
      <c r="H84" s="22"/>
      <c r="I84" s="22"/>
      <c r="J84" s="20"/>
    </row>
    <row r="85" spans="1:11" s="7" customFormat="1" x14ac:dyDescent="0.2">
      <c r="A85" s="38" t="s">
        <v>155</v>
      </c>
      <c r="B85" s="40" t="s">
        <v>156</v>
      </c>
      <c r="C85" s="53"/>
      <c r="D85" s="55">
        <f t="shared" si="4"/>
        <v>12.22</v>
      </c>
      <c r="E85" s="54"/>
      <c r="F85" s="54">
        <v>12.22</v>
      </c>
      <c r="G85" s="53">
        <v>20</v>
      </c>
      <c r="H85" s="22">
        <v>10000</v>
      </c>
      <c r="I85" s="22"/>
      <c r="J85" s="20"/>
    </row>
    <row r="86" spans="1:11" s="7" customFormat="1" x14ac:dyDescent="0.2">
      <c r="A86" s="38" t="s">
        <v>157</v>
      </c>
      <c r="B86" s="40" t="s">
        <v>158</v>
      </c>
      <c r="C86" s="53"/>
      <c r="D86" s="55">
        <f t="shared" si="4"/>
        <v>10.050000000000001</v>
      </c>
      <c r="E86" s="54"/>
      <c r="F86" s="54">
        <v>10.050000000000001</v>
      </c>
      <c r="G86" s="53">
        <v>26</v>
      </c>
      <c r="H86" s="22">
        <v>29000</v>
      </c>
      <c r="I86" s="22"/>
      <c r="J86" s="20"/>
    </row>
    <row r="87" spans="1:11" s="7" customFormat="1" x14ac:dyDescent="0.2">
      <c r="A87" s="38" t="s">
        <v>159</v>
      </c>
      <c r="B87" s="40" t="s">
        <v>160</v>
      </c>
      <c r="C87" s="53"/>
      <c r="D87" s="55">
        <f t="shared" si="4"/>
        <v>8</v>
      </c>
      <c r="E87" s="54"/>
      <c r="F87" s="54">
        <v>8</v>
      </c>
      <c r="G87" s="53">
        <v>26</v>
      </c>
      <c r="H87" s="22">
        <v>14000</v>
      </c>
      <c r="I87" s="22"/>
      <c r="J87" s="20"/>
    </row>
    <row r="88" spans="1:11" s="7" customFormat="1" x14ac:dyDescent="0.2">
      <c r="A88" s="38" t="s">
        <v>161</v>
      </c>
      <c r="B88" s="40" t="s">
        <v>162</v>
      </c>
      <c r="C88" s="53"/>
      <c r="D88" s="55">
        <f t="shared" si="4"/>
        <v>159.02000000000001</v>
      </c>
      <c r="E88" s="54">
        <v>20</v>
      </c>
      <c r="F88" s="54">
        <v>139.02000000000001</v>
      </c>
      <c r="G88" s="53">
        <v>8</v>
      </c>
      <c r="H88" s="22">
        <v>8000</v>
      </c>
      <c r="I88" s="22"/>
      <c r="J88" s="21"/>
    </row>
    <row r="89" spans="1:11" ht="15.75" thickBot="1" x14ac:dyDescent="0.3">
      <c r="A89" s="141" t="s">
        <v>33</v>
      </c>
      <c r="B89" s="142"/>
      <c r="C89" s="70">
        <f>SUM(C34,C37,C40,C45,C49,C54,C59,C63,C67,C72,C76,C80:C88)</f>
        <v>0</v>
      </c>
      <c r="D89" s="70">
        <f>SUM(D34,D37,D40,D45,D49,D54,D59,D63,D67,D72,D76,D80:D88)</f>
        <v>459.47</v>
      </c>
      <c r="E89" s="70">
        <f t="shared" ref="E89" si="5">SUM(E34,E37,E40,E45,E49,E54,E59,E63,E67,E72,E76,E80:E88)</f>
        <v>32.92</v>
      </c>
      <c r="F89" s="70">
        <f>SUM(F34,F37,F40,F45,F49,F54,F59,F63,F67,F72,F76,F80:F88)</f>
        <v>426.55000000000007</v>
      </c>
      <c r="G89" s="122"/>
      <c r="H89" s="102"/>
      <c r="I89" s="102"/>
      <c r="J89" s="96"/>
    </row>
    <row r="90" spans="1:11" x14ac:dyDescent="0.25">
      <c r="A90" s="15"/>
      <c r="B90" s="15"/>
      <c r="C90" s="16"/>
      <c r="D90" s="59"/>
      <c r="E90" s="15"/>
      <c r="F90" s="15"/>
      <c r="G90" s="15"/>
      <c r="H90" s="16"/>
      <c r="I90" s="16"/>
      <c r="J90" s="16"/>
    </row>
    <row r="91" spans="1:11" ht="15.75" thickBot="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</row>
    <row r="92" spans="1:11" ht="57" x14ac:dyDescent="0.25">
      <c r="A92" s="80" t="s">
        <v>22</v>
      </c>
      <c r="B92" s="81" t="s">
        <v>163</v>
      </c>
      <c r="C92" s="81" t="s">
        <v>11</v>
      </c>
      <c r="D92" s="81" t="s">
        <v>164</v>
      </c>
      <c r="E92" s="81" t="s">
        <v>165</v>
      </c>
      <c r="F92" s="81" t="s">
        <v>166</v>
      </c>
      <c r="G92" s="81" t="s">
        <v>15</v>
      </c>
      <c r="H92" s="81" t="s">
        <v>167</v>
      </c>
      <c r="I92" s="81" t="s">
        <v>332</v>
      </c>
      <c r="J92" s="82" t="s">
        <v>333</v>
      </c>
    </row>
    <row r="93" spans="1:11" x14ac:dyDescent="0.25">
      <c r="A93" s="1"/>
      <c r="B93" s="2" t="s">
        <v>9</v>
      </c>
      <c r="C93" s="2" t="s">
        <v>19</v>
      </c>
      <c r="D93" s="2" t="s">
        <v>42</v>
      </c>
      <c r="E93" s="2" t="s">
        <v>21</v>
      </c>
      <c r="F93" s="2" t="s">
        <v>22</v>
      </c>
      <c r="G93" s="2" t="s">
        <v>23</v>
      </c>
      <c r="H93" s="2" t="s">
        <v>168</v>
      </c>
      <c r="I93" s="2" t="s">
        <v>25</v>
      </c>
      <c r="J93" s="3" t="s">
        <v>26</v>
      </c>
    </row>
    <row r="94" spans="1:11" x14ac:dyDescent="0.25">
      <c r="A94" s="38" t="s">
        <v>169</v>
      </c>
      <c r="B94" s="40" t="s">
        <v>170</v>
      </c>
      <c r="C94" s="13"/>
      <c r="D94" s="13"/>
      <c r="E94" s="13"/>
      <c r="F94" s="13">
        <v>129</v>
      </c>
      <c r="G94" s="13">
        <v>8</v>
      </c>
      <c r="H94" s="60">
        <f t="shared" ref="H94:H120" si="6">SUM(E94,F94)</f>
        <v>129</v>
      </c>
      <c r="I94" s="19">
        <v>8000</v>
      </c>
      <c r="J94" s="43"/>
      <c r="K94" s="7"/>
    </row>
    <row r="95" spans="1:11" x14ac:dyDescent="0.25">
      <c r="A95" s="38" t="s">
        <v>171</v>
      </c>
      <c r="B95" s="40" t="s">
        <v>172</v>
      </c>
      <c r="C95" s="13"/>
      <c r="D95" s="13"/>
      <c r="E95" s="13"/>
      <c r="F95" s="13"/>
      <c r="G95" s="13"/>
      <c r="H95" s="60">
        <f t="shared" si="6"/>
        <v>0</v>
      </c>
      <c r="I95" s="19"/>
      <c r="J95" s="43"/>
    </row>
    <row r="96" spans="1:11" x14ac:dyDescent="0.25">
      <c r="A96" s="38" t="s">
        <v>173</v>
      </c>
      <c r="B96" s="40" t="s">
        <v>174</v>
      </c>
      <c r="C96" s="13"/>
      <c r="D96" s="13"/>
      <c r="E96" s="13"/>
      <c r="F96" s="13">
        <v>39</v>
      </c>
      <c r="G96" s="13">
        <v>11</v>
      </c>
      <c r="H96" s="60">
        <f t="shared" si="6"/>
        <v>39</v>
      </c>
      <c r="I96" s="19">
        <v>11000</v>
      </c>
      <c r="J96" s="43"/>
    </row>
    <row r="97" spans="1:11" x14ac:dyDescent="0.25">
      <c r="A97" s="38" t="s">
        <v>175</v>
      </c>
      <c r="B97" s="40" t="s">
        <v>176</v>
      </c>
      <c r="C97" s="13"/>
      <c r="D97" s="13"/>
      <c r="E97" s="13"/>
      <c r="F97" s="13">
        <v>87</v>
      </c>
      <c r="G97" s="13">
        <v>6.2</v>
      </c>
      <c r="H97" s="60">
        <f t="shared" si="6"/>
        <v>87</v>
      </c>
      <c r="I97" s="19">
        <v>10000</v>
      </c>
      <c r="J97" s="43"/>
      <c r="K97" s="7"/>
    </row>
    <row r="98" spans="1:11" x14ac:dyDescent="0.25">
      <c r="A98" s="38" t="s">
        <v>177</v>
      </c>
      <c r="B98" s="40" t="s">
        <v>178</v>
      </c>
      <c r="C98" s="13"/>
      <c r="D98" s="13"/>
      <c r="E98" s="13"/>
      <c r="F98" s="13"/>
      <c r="G98" s="13"/>
      <c r="H98" s="60">
        <f t="shared" si="6"/>
        <v>0</v>
      </c>
      <c r="I98" s="19"/>
      <c r="J98" s="43"/>
    </row>
    <row r="99" spans="1:11" x14ac:dyDescent="0.25">
      <c r="A99" s="38" t="s">
        <v>179</v>
      </c>
      <c r="B99" s="40" t="s">
        <v>180</v>
      </c>
      <c r="C99" s="13"/>
      <c r="D99" s="13"/>
      <c r="E99" s="13"/>
      <c r="F99" s="13">
        <v>177.24</v>
      </c>
      <c r="G99" s="13">
        <v>23</v>
      </c>
      <c r="H99" s="60">
        <f t="shared" si="6"/>
        <v>177.24</v>
      </c>
      <c r="I99" s="19">
        <v>5500</v>
      </c>
      <c r="J99" s="43"/>
    </row>
    <row r="100" spans="1:11" x14ac:dyDescent="0.25">
      <c r="A100" s="38" t="s">
        <v>181</v>
      </c>
      <c r="B100" s="40" t="s">
        <v>182</v>
      </c>
      <c r="C100" s="13"/>
      <c r="D100" s="13"/>
      <c r="E100" s="13"/>
      <c r="F100" s="13">
        <v>39</v>
      </c>
      <c r="G100" s="13">
        <v>25</v>
      </c>
      <c r="H100" s="60">
        <f t="shared" si="6"/>
        <v>39</v>
      </c>
      <c r="I100" s="19">
        <v>9000</v>
      </c>
      <c r="J100" s="43"/>
      <c r="K100" s="7"/>
    </row>
    <row r="101" spans="1:11" x14ac:dyDescent="0.25">
      <c r="A101" s="38" t="s">
        <v>183</v>
      </c>
      <c r="B101" s="40" t="s">
        <v>184</v>
      </c>
      <c r="C101" s="13"/>
      <c r="D101" s="13"/>
      <c r="E101" s="13"/>
      <c r="F101" s="13"/>
      <c r="G101" s="13"/>
      <c r="H101" s="60">
        <f t="shared" si="6"/>
        <v>0</v>
      </c>
      <c r="I101" s="19"/>
      <c r="J101" s="43"/>
    </row>
    <row r="102" spans="1:11" x14ac:dyDescent="0.25">
      <c r="A102" s="38" t="s">
        <v>185</v>
      </c>
      <c r="B102" s="40" t="s">
        <v>186</v>
      </c>
      <c r="C102" s="13"/>
      <c r="D102" s="13"/>
      <c r="E102" s="13"/>
      <c r="F102" s="13"/>
      <c r="G102" s="13"/>
      <c r="H102" s="60">
        <f t="shared" si="6"/>
        <v>0</v>
      </c>
      <c r="I102" s="19"/>
      <c r="J102" s="43"/>
    </row>
    <row r="103" spans="1:11" x14ac:dyDescent="0.25">
      <c r="A103" s="38" t="s">
        <v>187</v>
      </c>
      <c r="B103" s="40" t="s">
        <v>188</v>
      </c>
      <c r="C103" s="13"/>
      <c r="D103" s="13"/>
      <c r="E103" s="13"/>
      <c r="F103" s="13">
        <v>42</v>
      </c>
      <c r="G103" s="13">
        <v>27</v>
      </c>
      <c r="H103" s="60">
        <f t="shared" si="6"/>
        <v>42</v>
      </c>
      <c r="I103" s="19">
        <v>13000</v>
      </c>
      <c r="J103" s="43"/>
    </row>
    <row r="104" spans="1:11" x14ac:dyDescent="0.25">
      <c r="A104" s="38" t="s">
        <v>189</v>
      </c>
      <c r="B104" s="40" t="s">
        <v>190</v>
      </c>
      <c r="C104" s="13"/>
      <c r="D104" s="13"/>
      <c r="E104" s="13"/>
      <c r="F104" s="13">
        <v>1</v>
      </c>
      <c r="G104" s="13">
        <v>16</v>
      </c>
      <c r="H104" s="60">
        <f t="shared" si="6"/>
        <v>1</v>
      </c>
      <c r="I104" s="19">
        <v>6000</v>
      </c>
      <c r="J104" s="43"/>
      <c r="K104" s="7"/>
    </row>
    <row r="105" spans="1:11" x14ac:dyDescent="0.25">
      <c r="A105" s="38" t="s">
        <v>191</v>
      </c>
      <c r="B105" s="40" t="s">
        <v>192</v>
      </c>
      <c r="C105" s="13"/>
      <c r="D105" s="13"/>
      <c r="E105" s="13"/>
      <c r="F105" s="13"/>
      <c r="G105" s="13"/>
      <c r="H105" s="60">
        <f t="shared" si="6"/>
        <v>0</v>
      </c>
      <c r="I105" s="19"/>
      <c r="J105" s="43"/>
    </row>
    <row r="106" spans="1:11" x14ac:dyDescent="0.25">
      <c r="A106" s="38" t="s">
        <v>193</v>
      </c>
      <c r="B106" s="40" t="s">
        <v>194</v>
      </c>
      <c r="C106" s="13"/>
      <c r="D106" s="13"/>
      <c r="E106" s="13"/>
      <c r="F106" s="13"/>
      <c r="G106" s="13"/>
      <c r="H106" s="60">
        <f t="shared" si="6"/>
        <v>0</v>
      </c>
      <c r="I106" s="19"/>
      <c r="J106" s="43"/>
    </row>
    <row r="107" spans="1:11" x14ac:dyDescent="0.25">
      <c r="A107" s="38" t="s">
        <v>195</v>
      </c>
      <c r="B107" s="40" t="s">
        <v>196</v>
      </c>
      <c r="C107" s="13"/>
      <c r="D107" s="13"/>
      <c r="E107" s="13"/>
      <c r="F107" s="13">
        <v>27</v>
      </c>
      <c r="G107" s="13">
        <v>9</v>
      </c>
      <c r="H107" s="60">
        <f t="shared" si="6"/>
        <v>27</v>
      </c>
      <c r="I107" s="19">
        <v>10000</v>
      </c>
      <c r="J107" s="43"/>
    </row>
    <row r="108" spans="1:11" x14ac:dyDescent="0.25">
      <c r="A108" s="38" t="s">
        <v>197</v>
      </c>
      <c r="B108" s="40" t="s">
        <v>198</v>
      </c>
      <c r="C108" s="13"/>
      <c r="D108" s="13"/>
      <c r="E108" s="13"/>
      <c r="F108" s="13">
        <v>42</v>
      </c>
      <c r="G108" s="13">
        <v>8.3000000000000007</v>
      </c>
      <c r="H108" s="60">
        <f t="shared" si="6"/>
        <v>42</v>
      </c>
      <c r="I108" s="19">
        <v>15000</v>
      </c>
      <c r="J108" s="43"/>
      <c r="K108" s="7"/>
    </row>
    <row r="109" spans="1:11" x14ac:dyDescent="0.25">
      <c r="A109" s="38" t="s">
        <v>199</v>
      </c>
      <c r="B109" s="40" t="s">
        <v>200</v>
      </c>
      <c r="C109" s="13"/>
      <c r="D109" s="13"/>
      <c r="E109" s="13"/>
      <c r="F109" s="13">
        <v>26</v>
      </c>
      <c r="G109" s="13">
        <v>8</v>
      </c>
      <c r="H109" s="60">
        <f t="shared" si="6"/>
        <v>26</v>
      </c>
      <c r="I109" s="19">
        <v>9000</v>
      </c>
      <c r="J109" s="43"/>
    </row>
    <row r="110" spans="1:11" x14ac:dyDescent="0.25">
      <c r="A110" s="38" t="s">
        <v>201</v>
      </c>
      <c r="B110" s="40" t="s">
        <v>202</v>
      </c>
      <c r="C110" s="13"/>
      <c r="D110" s="13"/>
      <c r="E110" s="13"/>
      <c r="F110" s="13"/>
      <c r="G110" s="13"/>
      <c r="H110" s="60">
        <f t="shared" si="6"/>
        <v>0</v>
      </c>
      <c r="I110" s="19"/>
      <c r="J110" s="43"/>
    </row>
    <row r="111" spans="1:11" x14ac:dyDescent="0.25">
      <c r="A111" s="38" t="s">
        <v>203</v>
      </c>
      <c r="B111" s="40" t="s">
        <v>204</v>
      </c>
      <c r="C111" s="13"/>
      <c r="D111" s="13"/>
      <c r="E111" s="13"/>
      <c r="F111" s="13">
        <v>31.5</v>
      </c>
      <c r="G111" s="13">
        <v>5.3</v>
      </c>
      <c r="H111" s="60">
        <f t="shared" si="6"/>
        <v>31.5</v>
      </c>
      <c r="I111" s="19">
        <v>6000</v>
      </c>
      <c r="J111" s="43"/>
    </row>
    <row r="112" spans="1:11" x14ac:dyDescent="0.25">
      <c r="A112" s="38" t="s">
        <v>205</v>
      </c>
      <c r="B112" s="40" t="s">
        <v>206</v>
      </c>
      <c r="C112" s="13"/>
      <c r="D112" s="13"/>
      <c r="E112" s="13"/>
      <c r="F112" s="13"/>
      <c r="G112" s="13"/>
      <c r="H112" s="60">
        <f t="shared" si="6"/>
        <v>0</v>
      </c>
      <c r="I112" s="19"/>
      <c r="J112" s="43"/>
    </row>
    <row r="113" spans="1:16" x14ac:dyDescent="0.25">
      <c r="A113" s="38" t="s">
        <v>207</v>
      </c>
      <c r="B113" s="40" t="s">
        <v>208</v>
      </c>
      <c r="C113" s="13"/>
      <c r="D113" s="13"/>
      <c r="E113" s="13"/>
      <c r="F113" s="13"/>
      <c r="G113" s="13"/>
      <c r="H113" s="60">
        <f t="shared" si="6"/>
        <v>0</v>
      </c>
      <c r="I113" s="19"/>
      <c r="J113" s="43"/>
      <c r="K113" s="7"/>
    </row>
    <row r="114" spans="1:16" x14ac:dyDescent="0.25">
      <c r="A114" s="38" t="s">
        <v>209</v>
      </c>
      <c r="B114" s="40" t="s">
        <v>210</v>
      </c>
      <c r="C114" s="13"/>
      <c r="D114" s="13"/>
      <c r="E114" s="13"/>
      <c r="F114" s="13"/>
      <c r="G114" s="13"/>
      <c r="H114" s="60">
        <f t="shared" si="6"/>
        <v>0</v>
      </c>
      <c r="I114" s="19"/>
      <c r="J114" s="43"/>
    </row>
    <row r="115" spans="1:16" x14ac:dyDescent="0.25">
      <c r="A115" s="38" t="s">
        <v>211</v>
      </c>
      <c r="B115" s="40" t="s">
        <v>212</v>
      </c>
      <c r="C115" s="13"/>
      <c r="D115" s="13"/>
      <c r="E115" s="13"/>
      <c r="F115" s="13"/>
      <c r="G115" s="13"/>
      <c r="H115" s="60">
        <f t="shared" si="6"/>
        <v>0</v>
      </c>
      <c r="I115" s="19"/>
      <c r="J115" s="43"/>
    </row>
    <row r="116" spans="1:16" x14ac:dyDescent="0.25">
      <c r="A116" s="38" t="s">
        <v>213</v>
      </c>
      <c r="B116" s="40" t="s">
        <v>214</v>
      </c>
      <c r="C116" s="13"/>
      <c r="D116" s="13"/>
      <c r="E116" s="13"/>
      <c r="F116" s="13"/>
      <c r="G116" s="13"/>
      <c r="H116" s="60">
        <f t="shared" si="6"/>
        <v>0</v>
      </c>
      <c r="I116" s="19"/>
      <c r="J116" s="43"/>
    </row>
    <row r="117" spans="1:16" x14ac:dyDescent="0.25">
      <c r="A117" s="38" t="s">
        <v>215</v>
      </c>
      <c r="B117" s="40" t="s">
        <v>216</v>
      </c>
      <c r="C117" s="13"/>
      <c r="D117" s="13"/>
      <c r="E117" s="13"/>
      <c r="F117" s="13"/>
      <c r="G117" s="13"/>
      <c r="H117" s="60">
        <f t="shared" si="6"/>
        <v>0</v>
      </c>
      <c r="I117" s="19"/>
      <c r="J117" s="43"/>
    </row>
    <row r="118" spans="1:16" x14ac:dyDescent="0.25">
      <c r="A118" s="38" t="s">
        <v>217</v>
      </c>
      <c r="B118" s="40" t="s">
        <v>218</v>
      </c>
      <c r="C118" s="13"/>
      <c r="D118" s="13"/>
      <c r="E118" s="13"/>
      <c r="F118" s="13">
        <v>3.26</v>
      </c>
      <c r="G118" s="13"/>
      <c r="H118" s="60">
        <f t="shared" si="6"/>
        <v>3.26</v>
      </c>
      <c r="I118" s="19">
        <v>5000</v>
      </c>
      <c r="J118" s="43"/>
    </row>
    <row r="119" spans="1:16" x14ac:dyDescent="0.25">
      <c r="A119" s="38" t="s">
        <v>219</v>
      </c>
      <c r="B119" s="40" t="s">
        <v>220</v>
      </c>
      <c r="C119" s="13"/>
      <c r="D119" s="13"/>
      <c r="E119" s="13"/>
      <c r="F119" s="13">
        <v>66</v>
      </c>
      <c r="G119" s="13">
        <v>1.3</v>
      </c>
      <c r="H119" s="60">
        <f t="shared" si="6"/>
        <v>66</v>
      </c>
      <c r="I119" s="19">
        <v>50000</v>
      </c>
      <c r="J119" s="43"/>
    </row>
    <row r="120" spans="1:16" x14ac:dyDescent="0.25">
      <c r="A120" s="38" t="s">
        <v>221</v>
      </c>
      <c r="B120" s="40" t="s">
        <v>222</v>
      </c>
      <c r="C120" s="13"/>
      <c r="D120" s="13"/>
      <c r="E120" s="13"/>
      <c r="F120" s="13"/>
      <c r="G120" s="13"/>
      <c r="H120" s="60">
        <f t="shared" si="6"/>
        <v>0</v>
      </c>
      <c r="I120" s="19"/>
      <c r="J120" s="43" t="s">
        <v>236</v>
      </c>
    </row>
    <row r="121" spans="1:16" ht="15.75" thickBot="1" x14ac:dyDescent="0.3">
      <c r="A121" s="141" t="s">
        <v>33</v>
      </c>
      <c r="B121" s="142"/>
      <c r="C121" s="70">
        <f t="shared" ref="C121:F121" si="7">SUM(C94:C120)</f>
        <v>0</v>
      </c>
      <c r="D121" s="70">
        <f t="shared" si="7"/>
        <v>0</v>
      </c>
      <c r="E121" s="72">
        <f t="shared" si="7"/>
        <v>0</v>
      </c>
      <c r="F121" s="72">
        <f t="shared" si="7"/>
        <v>710</v>
      </c>
      <c r="G121" s="75"/>
      <c r="H121" s="76"/>
      <c r="I121" s="102"/>
      <c r="J121" s="123"/>
    </row>
    <row r="122" spans="1:16" x14ac:dyDescent="0.25">
      <c r="A122" s="15"/>
      <c r="B122" s="15"/>
      <c r="C122" s="16"/>
      <c r="D122" s="16"/>
      <c r="E122" s="15"/>
      <c r="F122" s="15"/>
      <c r="G122" s="15"/>
      <c r="H122" s="16"/>
      <c r="I122" s="16"/>
      <c r="J122" s="16"/>
    </row>
    <row r="123" spans="1:16" ht="16.149999999999999" customHeight="1" x14ac:dyDescent="0.25">
      <c r="A123" s="143" t="s">
        <v>223</v>
      </c>
      <c r="B123" s="143"/>
      <c r="C123" s="143"/>
      <c r="D123" s="143"/>
      <c r="E123" s="143"/>
      <c r="F123" s="143"/>
      <c r="G123" s="143"/>
      <c r="H123" s="143"/>
      <c r="I123" s="143"/>
      <c r="J123" s="143"/>
      <c r="K123" s="25"/>
      <c r="L123" s="25"/>
      <c r="M123" s="25"/>
      <c r="N123" s="25"/>
      <c r="O123" s="25"/>
      <c r="P123" s="25"/>
    </row>
    <row r="124" spans="1:16" ht="16.149999999999999" customHeight="1" x14ac:dyDescent="0.25">
      <c r="A124" s="26" t="s">
        <v>224</v>
      </c>
      <c r="B124" s="27"/>
      <c r="C124" s="27"/>
      <c r="D124" s="27"/>
      <c r="E124" s="27"/>
      <c r="F124" s="27"/>
      <c r="G124" s="27"/>
      <c r="H124" s="27"/>
      <c r="I124" s="27"/>
      <c r="J124" s="28"/>
      <c r="N124" s="25"/>
      <c r="O124" s="25"/>
      <c r="P124" s="25"/>
    </row>
    <row r="125" spans="1:16" ht="15" customHeight="1" x14ac:dyDescent="0.25">
      <c r="A125" s="29" t="s">
        <v>334</v>
      </c>
      <c r="B125" s="30"/>
      <c r="C125" s="30"/>
      <c r="D125" s="30"/>
      <c r="E125" s="30"/>
      <c r="F125" s="30"/>
      <c r="G125" s="30"/>
      <c r="H125" s="30"/>
      <c r="I125" s="30"/>
      <c r="J125" s="30"/>
    </row>
    <row r="126" spans="1:16" ht="13.9" customHeight="1" x14ac:dyDescent="0.25">
      <c r="A126" s="31"/>
      <c r="B126" s="32"/>
      <c r="C126" s="32"/>
      <c r="D126" s="32"/>
      <c r="E126" s="32"/>
      <c r="F126" s="32"/>
      <c r="G126" s="32"/>
      <c r="H126" s="32"/>
      <c r="I126" s="32"/>
      <c r="J126" s="32"/>
    </row>
    <row r="127" spans="1:16" ht="16.899999999999999" customHeight="1" x14ac:dyDescent="0.25">
      <c r="A127" s="31"/>
      <c r="B127" s="32"/>
      <c r="C127" s="32"/>
      <c r="D127" s="32"/>
      <c r="E127" s="32"/>
      <c r="F127" s="32"/>
      <c r="G127" s="32"/>
      <c r="H127" s="32"/>
      <c r="I127" s="32"/>
      <c r="J127" s="32"/>
    </row>
    <row r="128" spans="1:16" x14ac:dyDescent="0.25">
      <c r="B128" s="33" t="s">
        <v>225</v>
      </c>
      <c r="H128" s="63" t="s">
        <v>226</v>
      </c>
    </row>
    <row r="129" spans="2:8" x14ac:dyDescent="0.25">
      <c r="B129" s="34" t="s">
        <v>227</v>
      </c>
      <c r="H129" s="62" t="s">
        <v>227</v>
      </c>
    </row>
  </sheetData>
  <sheetProtection algorithmName="SHA-512" hashValue="8xetlgO2NnibViJ+77czTKXX0AjRwSwP6JwZwk5OSsGCNqXH7kvbi2ETbaXz7kD8d7Z2D5igeVZwfRRr1bS19A==" saltValue="pY8+RONEN1xcn4n/hZbpeg==" spinCount="100000" sheet="1" objects="1" scenarios="1"/>
  <mergeCells count="16">
    <mergeCell ref="A89:B89"/>
    <mergeCell ref="A121:B121"/>
    <mergeCell ref="A123:J123"/>
    <mergeCell ref="H8:H9"/>
    <mergeCell ref="I8:I9"/>
    <mergeCell ref="J8:J9"/>
    <mergeCell ref="A14:B14"/>
    <mergeCell ref="A21:B21"/>
    <mergeCell ref="A29:B29"/>
    <mergeCell ref="A2:E2"/>
    <mergeCell ref="A3:E3"/>
    <mergeCell ref="A8:A9"/>
    <mergeCell ref="B8:B9"/>
    <mergeCell ref="C8:C9"/>
    <mergeCell ref="D8:D9"/>
    <mergeCell ref="E8:G8"/>
  </mergeCells>
  <dataValidations count="11">
    <dataValidation type="list" allowBlank="1" showInputMessage="1" showErrorMessage="1" sqref="F6" xr:uid="{E5A0E439-33AE-47EE-B6B5-0604CB6C2DA1}">
      <formula1>Nam</formula1>
    </dataValidation>
    <dataValidation type="list" allowBlank="1" showInputMessage="1" showErrorMessage="1" sqref="E6" xr:uid="{0AE152E1-C0D1-4122-A70D-EBAD9464AAB2}">
      <formula1>Thang</formula1>
    </dataValidation>
    <dataValidation type="list" allowBlank="1" showInputMessage="1" showErrorMessage="1" sqref="D6" xr:uid="{C2941BAF-439C-444F-A870-73A799F31422}">
      <formula1>Ngay</formula1>
    </dataValidation>
    <dataValidation type="list" allowBlank="1" showInputMessage="1" showErrorMessage="1" sqref="B94:B120" xr:uid="{8C7C437E-C029-48CC-B920-2135A29CF09F}">
      <formula1>CayRauMau</formula1>
    </dataValidation>
    <dataValidation type="list" allowBlank="1" showInputMessage="1" showErrorMessage="1" sqref="B34:B88" xr:uid="{17B90543-DFF9-4788-9F3B-E74FE77BCCF2}">
      <formula1>CayAnTrai</formula1>
    </dataValidation>
    <dataValidation type="list" allowBlank="1" showInputMessage="1" showErrorMessage="1" sqref="B26:B28" xr:uid="{B0DD76E9-6F17-4F6F-A100-14CA60C80859}">
      <formula1>CayCongNghiep</formula1>
    </dataValidation>
    <dataValidation type="list" allowBlank="1" showInputMessage="1" showErrorMessage="1" sqref="B19:B20" xr:uid="{892AB758-8CD6-43E4-A89A-967C79D289E6}">
      <formula1>CayMia</formula1>
    </dataValidation>
    <dataValidation type="list" allowBlank="1" showInputMessage="1" showErrorMessage="1" sqref="C92:J92 C17:J17 C24:J24 C32:J32 D8 E8:G9 H8:J8" xr:uid="{12876F0E-F14D-41FE-9456-8EE652DB7702}">
      <formula1>LoaiGiaTri</formula1>
    </dataValidation>
    <dataValidation type="list" allowBlank="1" showInputMessage="1" showErrorMessage="1" sqref="B92 B17 B24 B32 B8" xr:uid="{299F7F91-CBAD-4D06-9396-3921DA8B8443}">
      <formula1>NhomCay</formula1>
    </dataValidation>
    <dataValidation type="list" allowBlank="1" showInputMessage="1" showErrorMessage="1" sqref="B11:B13" xr:uid="{B162CB47-B5D3-4583-B234-03907D0E1D86}">
      <formula1>CayLua</formula1>
    </dataValidation>
    <dataValidation type="list" allowBlank="1" showInputMessage="1" showErrorMessage="1" sqref="C8" xr:uid="{7928BDC2-2EDD-45C4-A55B-383ADE99CC55}">
      <formula1>thongke</formula1>
    </dataValidation>
  </dataValidations>
  <pageMargins left="0.7" right="0.7" top="0.75" bottom="0.75" header="0.3" footer="0.3"/>
  <pageSetup paperSize="9" scale="98" fitToHeight="0" orientation="landscape" r:id="rId1"/>
  <ignoredErrors>
    <ignoredError sqref="D34 D89" formula="1"/>
    <ignoredError sqref="F76 D26:D27 D11:D13 D42 D44" formulaRange="1"/>
    <ignoredError sqref="D45:D88 D35:D41 D43" formula="1" formulaRange="1"/>
    <ignoredError sqref="H14 G46:G48 G73:G75 G35:G36 G38:G39 G50:G53 G55:G58 G60:G62 G64:G66 G68:G71 G77:G88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0C4C7-3A4F-4B8A-B7DF-966284FD230F}">
  <sheetPr>
    <pageSetUpPr fitToPage="1"/>
  </sheetPr>
  <dimension ref="A1:P129"/>
  <sheetViews>
    <sheetView zoomScaleNormal="100" workbookViewId="0">
      <selection activeCell="C1" sqref="C1"/>
    </sheetView>
  </sheetViews>
  <sheetFormatPr defaultColWidth="9.140625" defaultRowHeight="15" x14ac:dyDescent="0.25"/>
  <cols>
    <col min="1" max="1" width="7.140625" style="6" customWidth="1"/>
    <col min="2" max="2" width="28" style="6" customWidth="1"/>
    <col min="3" max="3" width="10.42578125" style="6" customWidth="1"/>
    <col min="4" max="4" width="13.7109375" style="6" customWidth="1"/>
    <col min="5" max="5" width="11.7109375" style="6" customWidth="1"/>
    <col min="6" max="6" width="14.28515625" style="6" customWidth="1"/>
    <col min="7" max="7" width="12.42578125" style="6" customWidth="1"/>
    <col min="8" max="8" width="10.85546875" style="6" customWidth="1"/>
    <col min="9" max="9" width="12.85546875" style="6" customWidth="1"/>
    <col min="10" max="10" width="16.85546875" style="6" bestFit="1" customWidth="1"/>
    <col min="11" max="16384" width="9.140625" style="6"/>
  </cols>
  <sheetData>
    <row r="1" spans="1:10" s="4" customFormat="1" x14ac:dyDescent="0.25">
      <c r="A1" s="118">
        <v>93</v>
      </c>
      <c r="B1" s="118">
        <v>936</v>
      </c>
      <c r="C1" s="118">
        <v>31495</v>
      </c>
      <c r="D1" s="118"/>
      <c r="E1" s="118"/>
      <c r="F1" s="118"/>
      <c r="G1" s="118"/>
      <c r="H1" s="118"/>
      <c r="I1" s="118"/>
      <c r="J1" s="119" t="s">
        <v>228</v>
      </c>
    </row>
    <row r="2" spans="1:10" x14ac:dyDescent="0.25">
      <c r="A2" s="150" t="s">
        <v>229</v>
      </c>
      <c r="B2" s="150"/>
      <c r="C2" s="150"/>
      <c r="D2" s="150"/>
      <c r="E2" s="150"/>
      <c r="G2" s="7" t="s">
        <v>2</v>
      </c>
      <c r="H2" s="7"/>
      <c r="I2" s="7"/>
      <c r="J2" s="7"/>
    </row>
    <row r="3" spans="1:10" x14ac:dyDescent="0.25">
      <c r="A3" s="151" t="s">
        <v>323</v>
      </c>
      <c r="B3" s="151"/>
      <c r="C3" s="151"/>
      <c r="D3" s="151"/>
      <c r="E3" s="151"/>
      <c r="G3" s="7"/>
      <c r="H3" s="7" t="s">
        <v>4</v>
      </c>
      <c r="I3" s="7"/>
      <c r="J3" s="7"/>
    </row>
    <row r="4" spans="1:10" ht="18" customHeight="1" x14ac:dyDescent="0.25"/>
    <row r="5" spans="1:10" ht="15.75" x14ac:dyDescent="0.25">
      <c r="C5" s="8" t="s">
        <v>5</v>
      </c>
      <c r="D5" s="8"/>
      <c r="E5" s="8"/>
      <c r="F5" s="8"/>
      <c r="G5" s="8"/>
      <c r="H5" s="8"/>
    </row>
    <row r="6" spans="1:10" x14ac:dyDescent="0.25">
      <c r="C6" s="9"/>
      <c r="D6" s="10" t="s">
        <v>305</v>
      </c>
      <c r="E6" s="10" t="s">
        <v>232</v>
      </c>
      <c r="F6" s="10" t="s">
        <v>233</v>
      </c>
      <c r="G6" s="9"/>
      <c r="H6" s="11"/>
    </row>
    <row r="7" spans="1:10" ht="15.75" thickBot="1" x14ac:dyDescent="0.3"/>
    <row r="8" spans="1:10" ht="22.15" customHeight="1" x14ac:dyDescent="0.25">
      <c r="A8" s="155" t="s">
        <v>9</v>
      </c>
      <c r="B8" s="157" t="s">
        <v>10</v>
      </c>
      <c r="C8" s="157" t="s">
        <v>11</v>
      </c>
      <c r="D8" s="157" t="s">
        <v>12</v>
      </c>
      <c r="E8" s="159" t="s">
        <v>13</v>
      </c>
      <c r="F8" s="159"/>
      <c r="G8" s="159"/>
      <c r="H8" s="157" t="s">
        <v>14</v>
      </c>
      <c r="I8" s="157" t="s">
        <v>15</v>
      </c>
      <c r="J8" s="160" t="s">
        <v>332</v>
      </c>
    </row>
    <row r="9" spans="1:10" ht="28.15" customHeight="1" x14ac:dyDescent="0.25">
      <c r="A9" s="156"/>
      <c r="B9" s="158"/>
      <c r="C9" s="158"/>
      <c r="D9" s="158"/>
      <c r="E9" s="64" t="s">
        <v>16</v>
      </c>
      <c r="F9" s="64" t="s">
        <v>17</v>
      </c>
      <c r="G9" s="64" t="s">
        <v>18</v>
      </c>
      <c r="H9" s="158"/>
      <c r="I9" s="158"/>
      <c r="J9" s="161"/>
    </row>
    <row r="10" spans="1:10" ht="15.75" customHeight="1" x14ac:dyDescent="0.25">
      <c r="A10" s="1"/>
      <c r="B10" s="2" t="s">
        <v>9</v>
      </c>
      <c r="C10" s="2" t="s">
        <v>19</v>
      </c>
      <c r="D10" s="2" t="s">
        <v>20</v>
      </c>
      <c r="E10" s="2" t="s">
        <v>21</v>
      </c>
      <c r="F10" s="2" t="s">
        <v>22</v>
      </c>
      <c r="G10" s="2" t="s">
        <v>23</v>
      </c>
      <c r="H10" s="2" t="s">
        <v>24</v>
      </c>
      <c r="I10" s="2" t="s">
        <v>25</v>
      </c>
      <c r="J10" s="3" t="s">
        <v>26</v>
      </c>
    </row>
    <row r="11" spans="1:10" ht="17.45" customHeight="1" x14ac:dyDescent="0.25">
      <c r="A11" s="38" t="s">
        <v>27</v>
      </c>
      <c r="B11" s="39" t="s">
        <v>28</v>
      </c>
      <c r="C11" s="50"/>
      <c r="D11" s="56">
        <f>SUM(E11:G11)</f>
        <v>3585</v>
      </c>
      <c r="E11" s="49">
        <v>185</v>
      </c>
      <c r="F11" s="49">
        <v>3147</v>
      </c>
      <c r="G11" s="49">
        <v>253</v>
      </c>
      <c r="H11" s="50">
        <v>3585</v>
      </c>
      <c r="I11" s="50">
        <v>7.8</v>
      </c>
      <c r="J11" s="14">
        <v>5300</v>
      </c>
    </row>
    <row r="12" spans="1:10" x14ac:dyDescent="0.25">
      <c r="A12" s="38" t="s">
        <v>29</v>
      </c>
      <c r="B12" s="39" t="s">
        <v>30</v>
      </c>
      <c r="C12" s="50"/>
      <c r="D12" s="56">
        <f>SUM(E12:G12)</f>
        <v>3585</v>
      </c>
      <c r="E12" s="49">
        <v>600</v>
      </c>
      <c r="F12" s="49">
        <v>2625</v>
      </c>
      <c r="G12" s="49">
        <v>360</v>
      </c>
      <c r="H12" s="50">
        <v>3585</v>
      </c>
      <c r="I12" s="50">
        <v>6.56</v>
      </c>
      <c r="J12" s="14"/>
    </row>
    <row r="13" spans="1:10" x14ac:dyDescent="0.25">
      <c r="A13" s="38" t="s">
        <v>31</v>
      </c>
      <c r="B13" s="39" t="s">
        <v>32</v>
      </c>
      <c r="C13" s="50"/>
      <c r="D13" s="56">
        <f>SUM(E13:G13)</f>
        <v>142</v>
      </c>
      <c r="E13" s="49">
        <v>33</v>
      </c>
      <c r="F13" s="49">
        <v>109</v>
      </c>
      <c r="G13" s="49"/>
      <c r="H13" s="50"/>
      <c r="I13" s="50"/>
      <c r="J13" s="14"/>
    </row>
    <row r="14" spans="1:10" ht="16.149999999999999" customHeight="1" thickBot="1" x14ac:dyDescent="0.3">
      <c r="A14" s="162" t="s">
        <v>33</v>
      </c>
      <c r="B14" s="163"/>
      <c r="C14" s="73">
        <f>SUM(C11:C13)</f>
        <v>0</v>
      </c>
      <c r="D14" s="73">
        <f>SUM(D11:D13)</f>
        <v>7312</v>
      </c>
      <c r="E14" s="73">
        <f t="shared" ref="E14:G14" si="0">SUM(E11:E13)</f>
        <v>818</v>
      </c>
      <c r="F14" s="73">
        <f t="shared" si="0"/>
        <v>5881</v>
      </c>
      <c r="G14" s="73">
        <f t="shared" si="0"/>
        <v>613</v>
      </c>
      <c r="H14" s="73">
        <f>SUM(H11:H13)</f>
        <v>7170</v>
      </c>
      <c r="I14" s="120"/>
      <c r="J14" s="121"/>
    </row>
    <row r="15" spans="1:10" ht="16.149999999999999" customHeight="1" x14ac:dyDescent="0.25">
      <c r="A15" s="15"/>
      <c r="B15" s="15"/>
      <c r="C15" s="16"/>
      <c r="D15" s="16"/>
      <c r="E15" s="15"/>
      <c r="F15" s="15"/>
      <c r="G15" s="15"/>
      <c r="H15" s="16"/>
      <c r="I15" s="16"/>
      <c r="J15" s="16"/>
    </row>
    <row r="16" spans="1:10" ht="16.149999999999999" customHeight="1" thickBo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</row>
    <row r="17" spans="1:10" ht="53.45" customHeight="1" x14ac:dyDescent="0.25">
      <c r="A17" s="80" t="s">
        <v>19</v>
      </c>
      <c r="B17" s="81" t="s">
        <v>34</v>
      </c>
      <c r="C17" s="81" t="s">
        <v>11</v>
      </c>
      <c r="D17" s="81" t="s">
        <v>12</v>
      </c>
      <c r="E17" s="81" t="s">
        <v>35</v>
      </c>
      <c r="F17" s="81" t="s">
        <v>36</v>
      </c>
      <c r="G17" s="81" t="s">
        <v>14</v>
      </c>
      <c r="H17" s="81" t="s">
        <v>15</v>
      </c>
      <c r="I17" s="81" t="s">
        <v>332</v>
      </c>
      <c r="J17" s="82" t="s">
        <v>333</v>
      </c>
    </row>
    <row r="18" spans="1:10" x14ac:dyDescent="0.25">
      <c r="A18" s="1"/>
      <c r="B18" s="2" t="s">
        <v>9</v>
      </c>
      <c r="C18" s="2" t="s">
        <v>19</v>
      </c>
      <c r="D18" s="2" t="s">
        <v>37</v>
      </c>
      <c r="E18" s="2" t="s">
        <v>21</v>
      </c>
      <c r="F18" s="2" t="s">
        <v>22</v>
      </c>
      <c r="G18" s="2" t="s">
        <v>23</v>
      </c>
      <c r="H18" s="2" t="s">
        <v>24</v>
      </c>
      <c r="I18" s="2" t="s">
        <v>25</v>
      </c>
      <c r="J18" s="3" t="s">
        <v>26</v>
      </c>
    </row>
    <row r="19" spans="1:10" ht="22.9" customHeight="1" x14ac:dyDescent="0.25">
      <c r="A19" s="38" t="s">
        <v>38</v>
      </c>
      <c r="B19" s="39" t="s">
        <v>39</v>
      </c>
      <c r="C19" s="50"/>
      <c r="D19" s="56">
        <f>SUM(E19:F19)</f>
        <v>0</v>
      </c>
      <c r="E19" s="49"/>
      <c r="F19" s="49"/>
      <c r="G19" s="49"/>
      <c r="H19" s="50"/>
      <c r="I19" s="18"/>
      <c r="J19" s="14"/>
    </row>
    <row r="20" spans="1:10" ht="22.15" customHeight="1" x14ac:dyDescent="0.25">
      <c r="A20" s="38" t="s">
        <v>40</v>
      </c>
      <c r="B20" s="39" t="s">
        <v>41</v>
      </c>
      <c r="C20" s="50"/>
      <c r="D20" s="56">
        <f>SUM(E20:F20)</f>
        <v>0</v>
      </c>
      <c r="E20" s="49"/>
      <c r="F20" s="49"/>
      <c r="G20" s="49"/>
      <c r="H20" s="50"/>
      <c r="I20" s="18"/>
      <c r="J20" s="14"/>
    </row>
    <row r="21" spans="1:10" ht="15.75" thickBot="1" x14ac:dyDescent="0.3">
      <c r="A21" s="141" t="s">
        <v>33</v>
      </c>
      <c r="B21" s="142"/>
      <c r="C21" s="70">
        <f>SUM(C19:C20)</f>
        <v>0</v>
      </c>
      <c r="D21" s="70">
        <f>SUM(D19:D20)</f>
        <v>0</v>
      </c>
      <c r="E21" s="70">
        <f t="shared" ref="E21:F21" si="1">SUM(E19:E20)</f>
        <v>0</v>
      </c>
      <c r="F21" s="70">
        <f t="shared" si="1"/>
        <v>0</v>
      </c>
      <c r="G21" s="72">
        <f>SUM(G19:G20)</f>
        <v>0</v>
      </c>
      <c r="H21" s="125"/>
      <c r="I21" s="95"/>
      <c r="J21" s="121"/>
    </row>
    <row r="22" spans="1:10" x14ac:dyDescent="0.25">
      <c r="A22" s="15"/>
      <c r="B22" s="15"/>
      <c r="C22" s="16"/>
      <c r="D22" s="16"/>
      <c r="E22" s="15"/>
      <c r="F22" s="15"/>
      <c r="G22" s="15"/>
      <c r="H22" s="16"/>
      <c r="I22" s="16"/>
      <c r="J22" s="16"/>
    </row>
    <row r="23" spans="1:10" ht="15.75" thickBo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</row>
    <row r="24" spans="1:10" ht="42.75" x14ac:dyDescent="0.25">
      <c r="A24" s="80" t="s">
        <v>42</v>
      </c>
      <c r="B24" s="81" t="s">
        <v>43</v>
      </c>
      <c r="C24" s="81" t="s">
        <v>11</v>
      </c>
      <c r="D24" s="81" t="s">
        <v>44</v>
      </c>
      <c r="E24" s="81" t="s">
        <v>36</v>
      </c>
      <c r="F24" s="81" t="s">
        <v>14</v>
      </c>
      <c r="G24" s="81" t="s">
        <v>15</v>
      </c>
      <c r="H24" s="81" t="s">
        <v>332</v>
      </c>
      <c r="I24" s="81" t="s">
        <v>333</v>
      </c>
      <c r="J24" s="82" t="s">
        <v>45</v>
      </c>
    </row>
    <row r="25" spans="1:10" x14ac:dyDescent="0.25">
      <c r="A25" s="1"/>
      <c r="B25" s="2" t="s">
        <v>9</v>
      </c>
      <c r="C25" s="2" t="s">
        <v>19</v>
      </c>
      <c r="D25" s="2" t="s">
        <v>37</v>
      </c>
      <c r="E25" s="2" t="s">
        <v>21</v>
      </c>
      <c r="F25" s="2" t="s">
        <v>22</v>
      </c>
      <c r="G25" s="2" t="s">
        <v>23</v>
      </c>
      <c r="H25" s="2" t="s">
        <v>24</v>
      </c>
      <c r="I25" s="2" t="s">
        <v>25</v>
      </c>
      <c r="J25" s="3" t="s">
        <v>26</v>
      </c>
    </row>
    <row r="26" spans="1:10" x14ac:dyDescent="0.25">
      <c r="A26" s="38" t="s">
        <v>46</v>
      </c>
      <c r="B26" s="40" t="s">
        <v>47</v>
      </c>
      <c r="C26" s="49"/>
      <c r="D26" s="56">
        <f>SUM(E26:F26)</f>
        <v>50.69</v>
      </c>
      <c r="E26" s="49">
        <v>10.19</v>
      </c>
      <c r="F26" s="49">
        <v>40.5</v>
      </c>
      <c r="G26" s="49">
        <v>10.06</v>
      </c>
      <c r="H26" s="19">
        <v>45000</v>
      </c>
      <c r="I26" s="19"/>
      <c r="J26" s="20" t="s">
        <v>234</v>
      </c>
    </row>
    <row r="27" spans="1:10" x14ac:dyDescent="0.25">
      <c r="A27" s="38" t="s">
        <v>48</v>
      </c>
      <c r="B27" s="40" t="s">
        <v>49</v>
      </c>
      <c r="C27" s="49"/>
      <c r="D27" s="56">
        <f>SUM(E27:F27)</f>
        <v>0</v>
      </c>
      <c r="E27" s="49"/>
      <c r="F27" s="49"/>
      <c r="G27" s="49"/>
      <c r="H27" s="19"/>
      <c r="I27" s="19"/>
      <c r="J27" s="20" t="s">
        <v>235</v>
      </c>
    </row>
    <row r="28" spans="1:10" x14ac:dyDescent="0.25">
      <c r="A28" s="38" t="s">
        <v>50</v>
      </c>
      <c r="B28" s="40" t="s">
        <v>51</v>
      </c>
      <c r="C28" s="50"/>
      <c r="D28" s="56">
        <f>SUM(E28:F28)</f>
        <v>50.02</v>
      </c>
      <c r="E28" s="49">
        <v>50.02</v>
      </c>
      <c r="F28" s="49"/>
      <c r="G28" s="49"/>
      <c r="H28" s="19"/>
      <c r="I28" s="19"/>
      <c r="J28" s="21" t="s">
        <v>331</v>
      </c>
    </row>
    <row r="29" spans="1:10" ht="15.75" thickBot="1" x14ac:dyDescent="0.3">
      <c r="A29" s="141" t="s">
        <v>33</v>
      </c>
      <c r="B29" s="142"/>
      <c r="C29" s="70">
        <f>SUM(C26:C28)</f>
        <v>0</v>
      </c>
      <c r="D29" s="70">
        <f>SUM(D26:D28)</f>
        <v>100.71000000000001</v>
      </c>
      <c r="E29" s="70">
        <f t="shared" ref="E29:F29" si="2">SUM(E26:E28)</f>
        <v>60.21</v>
      </c>
      <c r="F29" s="70">
        <f t="shared" si="2"/>
        <v>40.5</v>
      </c>
      <c r="G29" s="120"/>
      <c r="H29" s="95"/>
      <c r="I29" s="95"/>
      <c r="J29" s="96"/>
    </row>
    <row r="30" spans="1:10" x14ac:dyDescent="0.25">
      <c r="A30" s="15"/>
      <c r="B30" s="15"/>
      <c r="C30" s="16"/>
      <c r="D30" s="16"/>
      <c r="E30" s="15"/>
      <c r="F30" s="15"/>
      <c r="G30" s="15"/>
      <c r="H30" s="16"/>
      <c r="I30" s="16"/>
      <c r="J30" s="16"/>
    </row>
    <row r="31" spans="1:10" ht="15.75" thickBo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 spans="1:10" ht="42.75" x14ac:dyDescent="0.25">
      <c r="A32" s="80" t="s">
        <v>21</v>
      </c>
      <c r="B32" s="81" t="s">
        <v>52</v>
      </c>
      <c r="C32" s="81" t="s">
        <v>11</v>
      </c>
      <c r="D32" s="81" t="s">
        <v>44</v>
      </c>
      <c r="E32" s="81" t="s">
        <v>53</v>
      </c>
      <c r="F32" s="81" t="s">
        <v>54</v>
      </c>
      <c r="G32" s="81" t="s">
        <v>15</v>
      </c>
      <c r="H32" s="81" t="s">
        <v>332</v>
      </c>
      <c r="I32" s="81" t="s">
        <v>333</v>
      </c>
      <c r="J32" s="82" t="s">
        <v>45</v>
      </c>
    </row>
    <row r="33" spans="1:10" x14ac:dyDescent="0.25">
      <c r="A33" s="1"/>
      <c r="B33" s="2" t="s">
        <v>9</v>
      </c>
      <c r="C33" s="2" t="s">
        <v>19</v>
      </c>
      <c r="D33" s="2" t="s">
        <v>37</v>
      </c>
      <c r="E33" s="2" t="s">
        <v>21</v>
      </c>
      <c r="F33" s="2" t="s">
        <v>22</v>
      </c>
      <c r="G33" s="2" t="s">
        <v>23</v>
      </c>
      <c r="H33" s="2" t="s">
        <v>24</v>
      </c>
      <c r="I33" s="2" t="s">
        <v>25</v>
      </c>
      <c r="J33" s="3" t="s">
        <v>26</v>
      </c>
    </row>
    <row r="34" spans="1:10" s="7" customFormat="1" ht="14.25" x14ac:dyDescent="0.2">
      <c r="A34" s="38" t="s">
        <v>55</v>
      </c>
      <c r="B34" s="40" t="s">
        <v>56</v>
      </c>
      <c r="C34" s="65">
        <f>SUM(C35:C36)</f>
        <v>0</v>
      </c>
      <c r="D34" s="66">
        <f t="shared" ref="D34:D66" si="3">SUM(E34:F34)</f>
        <v>34.82</v>
      </c>
      <c r="E34" s="66">
        <f>SUM(E35:E36)</f>
        <v>1.31</v>
      </c>
      <c r="F34" s="65">
        <f>SUM(F35:F36)</f>
        <v>33.51</v>
      </c>
      <c r="G34" s="65">
        <f>IFERROR(((G35*F35)+(G36*F36))/(F34),"")</f>
        <v>16.3</v>
      </c>
      <c r="H34" s="97">
        <f>IFERROR(AVERAGE(H35:H36),"")</f>
        <v>30000</v>
      </c>
      <c r="I34" s="97" t="str">
        <f>IFERROR(AVERAGE(I35:I36),"")</f>
        <v/>
      </c>
      <c r="J34" s="99"/>
    </row>
    <row r="35" spans="1:10" x14ac:dyDescent="0.25">
      <c r="A35" s="41" t="s">
        <v>57</v>
      </c>
      <c r="B35" s="42" t="s">
        <v>58</v>
      </c>
      <c r="C35" s="51"/>
      <c r="D35" s="56">
        <f t="shared" si="3"/>
        <v>34.82</v>
      </c>
      <c r="E35" s="49">
        <v>1.31</v>
      </c>
      <c r="F35" s="49">
        <v>33.51</v>
      </c>
      <c r="G35" s="51">
        <v>16.3</v>
      </c>
      <c r="H35" s="23">
        <v>30000</v>
      </c>
      <c r="I35" s="23"/>
      <c r="J35" s="20"/>
    </row>
    <row r="36" spans="1:10" x14ac:dyDescent="0.25">
      <c r="A36" s="41" t="s">
        <v>59</v>
      </c>
      <c r="B36" s="42" t="s">
        <v>60</v>
      </c>
      <c r="C36" s="51"/>
      <c r="D36" s="56">
        <f t="shared" si="3"/>
        <v>0</v>
      </c>
      <c r="E36" s="49"/>
      <c r="F36" s="49"/>
      <c r="G36" s="51"/>
      <c r="H36" s="23"/>
      <c r="I36" s="23"/>
      <c r="J36" s="20"/>
    </row>
    <row r="37" spans="1:10" s="7" customFormat="1" ht="14.25" x14ac:dyDescent="0.2">
      <c r="A37" s="38" t="s">
        <v>61</v>
      </c>
      <c r="B37" s="40" t="s">
        <v>62</v>
      </c>
      <c r="C37" s="65">
        <f>SUM(C38:C39)</f>
        <v>0</v>
      </c>
      <c r="D37" s="66">
        <f t="shared" si="3"/>
        <v>12.83</v>
      </c>
      <c r="E37" s="68">
        <f>SUM(E38:E39)</f>
        <v>0</v>
      </c>
      <c r="F37" s="68">
        <f>SUM(F38:F39)</f>
        <v>12.83</v>
      </c>
      <c r="G37" s="65">
        <f>IFERROR( ((G38*F38)+(G39*F39))/(F37),"")</f>
        <v>14.3125</v>
      </c>
      <c r="H37" s="97">
        <f>IFERROR(AVERAGE(H38:H39),"")</f>
        <v>20000</v>
      </c>
      <c r="I37" s="97" t="str">
        <f>IFERROR(AVERAGE(I38:I39),"")</f>
        <v/>
      </c>
      <c r="J37" s="100"/>
    </row>
    <row r="38" spans="1:10" x14ac:dyDescent="0.25">
      <c r="A38" s="41" t="s">
        <v>63</v>
      </c>
      <c r="B38" s="42" t="s">
        <v>64</v>
      </c>
      <c r="C38" s="51"/>
      <c r="D38" s="56">
        <f t="shared" si="3"/>
        <v>12.83</v>
      </c>
      <c r="E38" s="49"/>
      <c r="F38" s="49">
        <v>12.83</v>
      </c>
      <c r="G38" s="51">
        <v>14.3125</v>
      </c>
      <c r="H38" s="23">
        <v>20000</v>
      </c>
      <c r="I38" s="23"/>
      <c r="J38" s="20"/>
    </row>
    <row r="39" spans="1:10" x14ac:dyDescent="0.25">
      <c r="A39" s="41" t="s">
        <v>65</v>
      </c>
      <c r="B39" s="42" t="s">
        <v>66</v>
      </c>
      <c r="C39" s="51"/>
      <c r="D39" s="56">
        <f t="shared" si="3"/>
        <v>0</v>
      </c>
      <c r="E39" s="49"/>
      <c r="F39" s="49"/>
      <c r="G39" s="51"/>
      <c r="H39" s="23"/>
      <c r="I39" s="23"/>
      <c r="J39" s="20"/>
    </row>
    <row r="40" spans="1:10" s="7" customFormat="1" ht="14.25" x14ac:dyDescent="0.2">
      <c r="A40" s="38" t="s">
        <v>67</v>
      </c>
      <c r="B40" s="40" t="s">
        <v>68</v>
      </c>
      <c r="C40" s="65">
        <f>SUM(C41:C43)</f>
        <v>0</v>
      </c>
      <c r="D40" s="66">
        <f t="shared" si="3"/>
        <v>8.8299999999999983</v>
      </c>
      <c r="E40" s="68">
        <f>SUM(E41:E44)</f>
        <v>0.2</v>
      </c>
      <c r="F40" s="68">
        <f>SUM(F41:F44)</f>
        <v>8.629999999999999</v>
      </c>
      <c r="G40" s="65">
        <f>IFERROR(((G41*F41) + (G42*F42) + (G43*F43) + (G44*F44))/(F40),"")</f>
        <v>16.125</v>
      </c>
      <c r="H40" s="97">
        <f>IFERROR(AVERAGE(H41:H44),"")</f>
        <v>10000</v>
      </c>
      <c r="I40" s="97" t="str">
        <f>IFERROR(AVERAGE(I41:I44),"")</f>
        <v/>
      </c>
      <c r="J40" s="100"/>
    </row>
    <row r="41" spans="1:10" x14ac:dyDescent="0.25">
      <c r="A41" s="41" t="s">
        <v>69</v>
      </c>
      <c r="B41" s="42" t="s">
        <v>70</v>
      </c>
      <c r="C41" s="51"/>
      <c r="D41" s="56">
        <f t="shared" si="3"/>
        <v>0</v>
      </c>
      <c r="E41" s="49"/>
      <c r="F41" s="49"/>
      <c r="G41" s="51"/>
      <c r="H41" s="23"/>
      <c r="I41" s="23"/>
      <c r="J41" s="20"/>
    </row>
    <row r="42" spans="1:10" x14ac:dyDescent="0.25">
      <c r="A42" s="41" t="s">
        <v>71</v>
      </c>
      <c r="B42" s="42" t="s">
        <v>72</v>
      </c>
      <c r="C42" s="51"/>
      <c r="D42" s="56">
        <f>SUM(E42:F42)</f>
        <v>8.8299999999999983</v>
      </c>
      <c r="E42" s="49">
        <v>0.2</v>
      </c>
      <c r="F42" s="49">
        <v>8.629999999999999</v>
      </c>
      <c r="G42" s="51">
        <v>16.125</v>
      </c>
      <c r="H42" s="23">
        <v>10000</v>
      </c>
      <c r="I42" s="23"/>
      <c r="J42" s="20"/>
    </row>
    <row r="43" spans="1:10" x14ac:dyDescent="0.25">
      <c r="A43" s="41" t="s">
        <v>73</v>
      </c>
      <c r="B43" s="42" t="s">
        <v>74</v>
      </c>
      <c r="C43" s="51"/>
      <c r="D43" s="56">
        <f t="shared" si="3"/>
        <v>0</v>
      </c>
      <c r="E43" s="49"/>
      <c r="F43" s="49"/>
      <c r="G43" s="51"/>
      <c r="H43" s="23"/>
      <c r="I43" s="23"/>
      <c r="J43" s="20"/>
    </row>
    <row r="44" spans="1:10" x14ac:dyDescent="0.25">
      <c r="A44" s="41" t="s">
        <v>275</v>
      </c>
      <c r="B44" s="42" t="s">
        <v>276</v>
      </c>
      <c r="C44" s="51"/>
      <c r="D44" s="56">
        <f>SUM(E44:F44)</f>
        <v>0</v>
      </c>
      <c r="E44" s="49"/>
      <c r="F44" s="49"/>
      <c r="G44" s="51"/>
      <c r="H44" s="23"/>
      <c r="I44" s="23"/>
      <c r="J44" s="20"/>
    </row>
    <row r="45" spans="1:10" s="7" customFormat="1" ht="14.25" x14ac:dyDescent="0.2">
      <c r="A45" s="38" t="s">
        <v>75</v>
      </c>
      <c r="B45" s="40" t="s">
        <v>76</v>
      </c>
      <c r="C45" s="65">
        <f>SUM(C46:C48)</f>
        <v>0</v>
      </c>
      <c r="D45" s="66">
        <f t="shared" si="3"/>
        <v>11.16</v>
      </c>
      <c r="E45" s="68">
        <f>SUM(E46:E48)</f>
        <v>0.13</v>
      </c>
      <c r="F45" s="68">
        <f>SUM(F46:F48)</f>
        <v>11.03</v>
      </c>
      <c r="G45" s="65">
        <f>IFERROR(((G46*F46) + (G47*F47) + (G48*F48) )/(F45),"")</f>
        <v>18</v>
      </c>
      <c r="H45" s="97">
        <f>IFERROR(AVERAGE(H46:H48),"")</f>
        <v>10000</v>
      </c>
      <c r="I45" s="97" t="str">
        <f>IFERROR(AVERAGE(I46:I48),"")</f>
        <v/>
      </c>
      <c r="J45" s="100"/>
    </row>
    <row r="46" spans="1:10" x14ac:dyDescent="0.25">
      <c r="A46" s="41" t="s">
        <v>77</v>
      </c>
      <c r="B46" s="42" t="s">
        <v>78</v>
      </c>
      <c r="C46" s="51"/>
      <c r="D46" s="56">
        <f t="shared" si="3"/>
        <v>0</v>
      </c>
      <c r="E46" s="49"/>
      <c r="F46" s="49"/>
      <c r="G46" s="51"/>
      <c r="H46" s="23"/>
      <c r="I46" s="23"/>
      <c r="J46" s="20"/>
    </row>
    <row r="47" spans="1:10" x14ac:dyDescent="0.25">
      <c r="A47" s="41" t="s">
        <v>79</v>
      </c>
      <c r="B47" s="42" t="s">
        <v>80</v>
      </c>
      <c r="C47" s="51"/>
      <c r="D47" s="56">
        <f t="shared" si="3"/>
        <v>11.16</v>
      </c>
      <c r="E47" s="49">
        <v>0.13</v>
      </c>
      <c r="F47" s="49">
        <v>11.03</v>
      </c>
      <c r="G47" s="51">
        <v>18</v>
      </c>
      <c r="H47" s="23">
        <v>10000</v>
      </c>
      <c r="I47" s="23"/>
      <c r="J47" s="20"/>
    </row>
    <row r="48" spans="1:10" x14ac:dyDescent="0.25">
      <c r="A48" s="41" t="s">
        <v>81</v>
      </c>
      <c r="B48" s="42" t="s">
        <v>82</v>
      </c>
      <c r="C48" s="51"/>
      <c r="D48" s="56">
        <f t="shared" si="3"/>
        <v>0</v>
      </c>
      <c r="E48" s="49"/>
      <c r="F48" s="49"/>
      <c r="G48" s="51"/>
      <c r="H48" s="23"/>
      <c r="I48" s="23"/>
      <c r="J48" s="20"/>
    </row>
    <row r="49" spans="1:10" s="7" customFormat="1" ht="14.25" x14ac:dyDescent="0.2">
      <c r="A49" s="38" t="s">
        <v>83</v>
      </c>
      <c r="B49" s="40" t="s">
        <v>84</v>
      </c>
      <c r="C49" s="65">
        <f>SUM(C50:C53)</f>
        <v>0</v>
      </c>
      <c r="D49" s="66">
        <f t="shared" si="3"/>
        <v>0</v>
      </c>
      <c r="E49" s="68">
        <f>SUM(E50:E53)</f>
        <v>0</v>
      </c>
      <c r="F49" s="68">
        <f>SUM(F50:F53)</f>
        <v>0</v>
      </c>
      <c r="G49" s="65" t="str">
        <f>IFERROR(((G50*F50) + (G51*F51) + (G52*F52) + (F53+G53) )/(F49), "")</f>
        <v/>
      </c>
      <c r="H49" s="97" t="str">
        <f>IFERROR(AVERAGE(H50:H53),"")</f>
        <v/>
      </c>
      <c r="I49" s="97" t="str">
        <f>IFERROR(AVERAGE(I50:I53),"")</f>
        <v/>
      </c>
      <c r="J49" s="100"/>
    </row>
    <row r="50" spans="1:10" x14ac:dyDescent="0.25">
      <c r="A50" s="41" t="s">
        <v>85</v>
      </c>
      <c r="B50" s="42" t="s">
        <v>86</v>
      </c>
      <c r="C50" s="51"/>
      <c r="D50" s="56">
        <f t="shared" si="3"/>
        <v>0</v>
      </c>
      <c r="E50" s="49"/>
      <c r="F50" s="49"/>
      <c r="G50" s="51"/>
      <c r="H50" s="23"/>
      <c r="I50" s="23"/>
      <c r="J50" s="20"/>
    </row>
    <row r="51" spans="1:10" x14ac:dyDescent="0.25">
      <c r="A51" s="41" t="s">
        <v>87</v>
      </c>
      <c r="B51" s="42" t="s">
        <v>88</v>
      </c>
      <c r="C51" s="51"/>
      <c r="D51" s="56">
        <f t="shared" si="3"/>
        <v>0</v>
      </c>
      <c r="E51" s="49"/>
      <c r="F51" s="49"/>
      <c r="G51" s="51"/>
      <c r="H51" s="23"/>
      <c r="I51" s="23"/>
      <c r="J51" s="20"/>
    </row>
    <row r="52" spans="1:10" x14ac:dyDescent="0.25">
      <c r="A52" s="41" t="s">
        <v>89</v>
      </c>
      <c r="B52" s="42" t="s">
        <v>90</v>
      </c>
      <c r="C52" s="51"/>
      <c r="D52" s="56">
        <f t="shared" si="3"/>
        <v>0</v>
      </c>
      <c r="E52" s="49"/>
      <c r="F52" s="49"/>
      <c r="G52" s="51"/>
      <c r="H52" s="23"/>
      <c r="I52" s="23"/>
      <c r="J52" s="20"/>
    </row>
    <row r="53" spans="1:10" x14ac:dyDescent="0.25">
      <c r="A53" s="41" t="s">
        <v>91</v>
      </c>
      <c r="B53" s="42" t="s">
        <v>92</v>
      </c>
      <c r="C53" s="51"/>
      <c r="D53" s="56">
        <f t="shared" si="3"/>
        <v>0</v>
      </c>
      <c r="E53" s="49"/>
      <c r="F53" s="49"/>
      <c r="G53" s="51"/>
      <c r="H53" s="23"/>
      <c r="I53" s="23"/>
      <c r="J53" s="20"/>
    </row>
    <row r="54" spans="1:10" s="7" customFormat="1" ht="14.25" x14ac:dyDescent="0.2">
      <c r="A54" s="38" t="s">
        <v>93</v>
      </c>
      <c r="B54" s="40" t="s">
        <v>94</v>
      </c>
      <c r="C54" s="65">
        <f>SUM(C55:C58)</f>
        <v>0</v>
      </c>
      <c r="D54" s="66">
        <f t="shared" si="3"/>
        <v>2.1</v>
      </c>
      <c r="E54" s="68">
        <f>SUM(E55:E58)</f>
        <v>0.30000000000000004</v>
      </c>
      <c r="F54" s="68">
        <f>SUM(F55:F58)</f>
        <v>1.8</v>
      </c>
      <c r="G54" s="65">
        <f>IFERROR(((G55*F55) + (G56*F56) + (G57*F57) + (F58+G58) )/(F54), "")</f>
        <v>6.75</v>
      </c>
      <c r="H54" s="97">
        <f>IFERROR(AVERAGE(H55:H58),"")</f>
        <v>7500</v>
      </c>
      <c r="I54" s="97" t="str">
        <f>IFERROR(AVERAGE(I55:I58),"")</f>
        <v/>
      </c>
      <c r="J54" s="100"/>
    </row>
    <row r="55" spans="1:10" x14ac:dyDescent="0.25">
      <c r="A55" s="41" t="s">
        <v>95</v>
      </c>
      <c r="B55" s="42" t="s">
        <v>96</v>
      </c>
      <c r="C55" s="51"/>
      <c r="D55" s="56">
        <f t="shared" si="3"/>
        <v>0</v>
      </c>
      <c r="E55" s="49"/>
      <c r="F55" s="49"/>
      <c r="G55" s="51"/>
      <c r="H55" s="23"/>
      <c r="I55" s="23"/>
      <c r="J55" s="20"/>
    </row>
    <row r="56" spans="1:10" x14ac:dyDescent="0.25">
      <c r="A56" s="41" t="s">
        <v>97</v>
      </c>
      <c r="B56" s="42" t="s">
        <v>98</v>
      </c>
      <c r="C56" s="51"/>
      <c r="D56" s="56">
        <f t="shared" si="3"/>
        <v>2.1</v>
      </c>
      <c r="E56" s="49">
        <v>0.30000000000000004</v>
      </c>
      <c r="F56" s="49">
        <v>1.8</v>
      </c>
      <c r="G56" s="51">
        <v>6.75</v>
      </c>
      <c r="H56" s="23">
        <v>7500</v>
      </c>
      <c r="I56" s="23"/>
      <c r="J56" s="20"/>
    </row>
    <row r="57" spans="1:10" x14ac:dyDescent="0.25">
      <c r="A57" s="41" t="s">
        <v>99</v>
      </c>
      <c r="B57" s="42" t="s">
        <v>100</v>
      </c>
      <c r="C57" s="51"/>
      <c r="D57" s="56">
        <f t="shared" si="3"/>
        <v>0</v>
      </c>
      <c r="E57" s="49"/>
      <c r="F57" s="49"/>
      <c r="G57" s="51"/>
      <c r="H57" s="23"/>
      <c r="I57" s="23"/>
      <c r="J57" s="20"/>
    </row>
    <row r="58" spans="1:10" x14ac:dyDescent="0.25">
      <c r="A58" s="41" t="s">
        <v>101</v>
      </c>
      <c r="B58" s="42" t="s">
        <v>102</v>
      </c>
      <c r="C58" s="51"/>
      <c r="D58" s="56">
        <f t="shared" si="3"/>
        <v>0</v>
      </c>
      <c r="E58" s="49"/>
      <c r="F58" s="49"/>
      <c r="G58" s="51"/>
      <c r="H58" s="23"/>
      <c r="I58" s="23"/>
      <c r="J58" s="20"/>
    </row>
    <row r="59" spans="1:10" x14ac:dyDescent="0.25">
      <c r="A59" s="38" t="s">
        <v>103</v>
      </c>
      <c r="B59" s="40" t="s">
        <v>104</v>
      </c>
      <c r="C59" s="65">
        <f>SUM(C60:C62)</f>
        <v>0</v>
      </c>
      <c r="D59" s="66">
        <f t="shared" si="3"/>
        <v>4.8599999999999994</v>
      </c>
      <c r="E59" s="68">
        <f>SUM(E60:E62)</f>
        <v>0.7</v>
      </c>
      <c r="F59" s="68">
        <f>SUM(F60:F62)</f>
        <v>4.1599999999999993</v>
      </c>
      <c r="G59" s="65">
        <f>IFERROR(((G60*F60) + (G61*F61) + (G62*F62) )/(F59), "")</f>
        <v>15</v>
      </c>
      <c r="H59" s="97">
        <f>IFERROR(AVERAGE(H60:H62),"")</f>
        <v>8000</v>
      </c>
      <c r="I59" s="97" t="str">
        <f>IFERROR(AVERAGE(I60:I62),"")</f>
        <v/>
      </c>
      <c r="J59" s="100"/>
    </row>
    <row r="60" spans="1:10" x14ac:dyDescent="0.25">
      <c r="A60" s="41" t="s">
        <v>105</v>
      </c>
      <c r="B60" s="42" t="s">
        <v>106</v>
      </c>
      <c r="C60" s="51"/>
      <c r="D60" s="56">
        <f t="shared" si="3"/>
        <v>4.8599999999999994</v>
      </c>
      <c r="E60" s="49">
        <v>0.7</v>
      </c>
      <c r="F60" s="49">
        <v>4.1599999999999993</v>
      </c>
      <c r="G60" s="51">
        <v>15</v>
      </c>
      <c r="H60" s="23">
        <v>8000</v>
      </c>
      <c r="I60" s="23"/>
      <c r="J60" s="20"/>
    </row>
    <row r="61" spans="1:10" x14ac:dyDescent="0.25">
      <c r="A61" s="41" t="s">
        <v>107</v>
      </c>
      <c r="B61" s="42" t="s">
        <v>108</v>
      </c>
      <c r="C61" s="51"/>
      <c r="D61" s="56">
        <f t="shared" si="3"/>
        <v>0</v>
      </c>
      <c r="E61" s="49"/>
      <c r="F61" s="49"/>
      <c r="G61" s="51"/>
      <c r="H61" s="23"/>
      <c r="I61" s="23"/>
      <c r="J61" s="20"/>
    </row>
    <row r="62" spans="1:10" x14ac:dyDescent="0.25">
      <c r="A62" s="41" t="s">
        <v>109</v>
      </c>
      <c r="B62" s="42" t="s">
        <v>110</v>
      </c>
      <c r="C62" s="51"/>
      <c r="D62" s="56">
        <f t="shared" si="3"/>
        <v>0</v>
      </c>
      <c r="E62" s="49"/>
      <c r="F62" s="49"/>
      <c r="G62" s="51"/>
      <c r="H62" s="23"/>
      <c r="I62" s="23"/>
      <c r="J62" s="20"/>
    </row>
    <row r="63" spans="1:10" s="7" customFormat="1" ht="14.25" x14ac:dyDescent="0.2">
      <c r="A63" s="38" t="s">
        <v>111</v>
      </c>
      <c r="B63" s="40" t="s">
        <v>112</v>
      </c>
      <c r="C63" s="65">
        <f>SUM(C64:C66)</f>
        <v>0</v>
      </c>
      <c r="D63" s="66">
        <f t="shared" si="3"/>
        <v>0</v>
      </c>
      <c r="E63" s="68">
        <f>SUM(E64:E66)</f>
        <v>0</v>
      </c>
      <c r="F63" s="68">
        <f>SUM(F64:F66)</f>
        <v>0</v>
      </c>
      <c r="G63" s="65" t="str">
        <f>IFERROR(((G64*F64) + (G65*F65) + (G66*F66) )/(F63), "")</f>
        <v/>
      </c>
      <c r="H63" s="97" t="str">
        <f>IFERROR(AVERAGE(H64:H66),"")</f>
        <v/>
      </c>
      <c r="I63" s="97" t="str">
        <f>IFERROR(AVERAGE(I64:I66),"")</f>
        <v/>
      </c>
      <c r="J63" s="100"/>
    </row>
    <row r="64" spans="1:10" x14ac:dyDescent="0.25">
      <c r="A64" s="41" t="s">
        <v>113</v>
      </c>
      <c r="B64" s="42" t="s">
        <v>114</v>
      </c>
      <c r="C64" s="51"/>
      <c r="D64" s="56">
        <f t="shared" si="3"/>
        <v>0</v>
      </c>
      <c r="E64" s="49"/>
      <c r="F64" s="49"/>
      <c r="G64" s="51"/>
      <c r="H64" s="23"/>
      <c r="I64" s="23"/>
      <c r="J64" s="20"/>
    </row>
    <row r="65" spans="1:10" x14ac:dyDescent="0.25">
      <c r="A65" s="41" t="s">
        <v>115</v>
      </c>
      <c r="B65" s="42" t="s">
        <v>116</v>
      </c>
      <c r="C65" s="51"/>
      <c r="D65" s="56">
        <f t="shared" si="3"/>
        <v>0</v>
      </c>
      <c r="E65" s="49"/>
      <c r="F65" s="49"/>
      <c r="G65" s="51"/>
      <c r="H65" s="23"/>
      <c r="I65" s="23"/>
      <c r="J65" s="20"/>
    </row>
    <row r="66" spans="1:10" x14ac:dyDescent="0.25">
      <c r="A66" s="41" t="s">
        <v>117</v>
      </c>
      <c r="B66" s="42" t="s">
        <v>118</v>
      </c>
      <c r="C66" s="51"/>
      <c r="D66" s="56">
        <f t="shared" si="3"/>
        <v>0</v>
      </c>
      <c r="E66" s="49"/>
      <c r="F66" s="49"/>
      <c r="G66" s="51"/>
      <c r="H66" s="23"/>
      <c r="I66" s="23"/>
      <c r="J66" s="20"/>
    </row>
    <row r="67" spans="1:10" s="7" customFormat="1" ht="14.25" x14ac:dyDescent="0.2">
      <c r="A67" s="38" t="s">
        <v>119</v>
      </c>
      <c r="B67" s="40" t="s">
        <v>120</v>
      </c>
      <c r="C67" s="65">
        <f>SUM(C68:C71)</f>
        <v>0</v>
      </c>
      <c r="D67" s="66">
        <f t="shared" ref="D67:D88" si="4">SUM(E67:F67)</f>
        <v>0</v>
      </c>
      <c r="E67" s="68">
        <f>SUM(E68:E71)</f>
        <v>0</v>
      </c>
      <c r="F67" s="68">
        <f>SUM(F68:F71)</f>
        <v>0</v>
      </c>
      <c r="G67" s="65" t="str">
        <f>IFERROR(((G68*F68) + (G69*F69) + (G70*F70) + (F71+G71) )/(F67), "")</f>
        <v/>
      </c>
      <c r="H67" s="97" t="str">
        <f>IFERROR(AVERAGE(H68:H71),"")</f>
        <v/>
      </c>
      <c r="I67" s="97" t="str">
        <f>IFERROR(AVERAGE(I68:I71),"")</f>
        <v/>
      </c>
      <c r="J67" s="100"/>
    </row>
    <row r="68" spans="1:10" x14ac:dyDescent="0.25">
      <c r="A68" s="41" t="s">
        <v>121</v>
      </c>
      <c r="B68" s="42" t="s">
        <v>122</v>
      </c>
      <c r="C68" s="51"/>
      <c r="D68" s="56">
        <f t="shared" si="4"/>
        <v>0</v>
      </c>
      <c r="E68" s="49"/>
      <c r="F68" s="49"/>
      <c r="G68" s="51"/>
      <c r="H68" s="23"/>
      <c r="I68" s="23"/>
      <c r="J68" s="20"/>
    </row>
    <row r="69" spans="1:10" x14ac:dyDescent="0.25">
      <c r="A69" s="41" t="s">
        <v>123</v>
      </c>
      <c r="B69" s="42" t="s">
        <v>124</v>
      </c>
      <c r="C69" s="51"/>
      <c r="D69" s="56">
        <f t="shared" si="4"/>
        <v>0</v>
      </c>
      <c r="E69" s="49"/>
      <c r="F69" s="49"/>
      <c r="G69" s="51"/>
      <c r="H69" s="23"/>
      <c r="I69" s="23"/>
      <c r="J69" s="20"/>
    </row>
    <row r="70" spans="1:10" x14ac:dyDescent="0.25">
      <c r="A70" s="41" t="s">
        <v>125</v>
      </c>
      <c r="B70" s="42" t="s">
        <v>126</v>
      </c>
      <c r="C70" s="51"/>
      <c r="D70" s="56">
        <f t="shared" si="4"/>
        <v>0</v>
      </c>
      <c r="E70" s="49"/>
      <c r="F70" s="49"/>
      <c r="G70" s="51"/>
      <c r="H70" s="23"/>
      <c r="I70" s="23"/>
      <c r="J70" s="20"/>
    </row>
    <row r="71" spans="1:10" x14ac:dyDescent="0.25">
      <c r="A71" s="41" t="s">
        <v>127</v>
      </c>
      <c r="B71" s="42" t="s">
        <v>128</v>
      </c>
      <c r="C71" s="51"/>
      <c r="D71" s="56">
        <f t="shared" si="4"/>
        <v>0</v>
      </c>
      <c r="E71" s="49"/>
      <c r="F71" s="49"/>
      <c r="G71" s="51"/>
      <c r="H71" s="23"/>
      <c r="I71" s="23"/>
      <c r="J71" s="20"/>
    </row>
    <row r="72" spans="1:10" s="7" customFormat="1" ht="14.25" x14ac:dyDescent="0.2">
      <c r="A72" s="38" t="s">
        <v>129</v>
      </c>
      <c r="B72" s="40" t="s">
        <v>130</v>
      </c>
      <c r="C72" s="65">
        <f>SUM(C73:C75)</f>
        <v>0</v>
      </c>
      <c r="D72" s="66">
        <f t="shared" si="4"/>
        <v>22.1</v>
      </c>
      <c r="E72" s="68">
        <f>SUM(E73:E75)</f>
        <v>5.1999999999999993</v>
      </c>
      <c r="F72" s="68">
        <f>SUM(F73:F75)</f>
        <v>16.900000000000002</v>
      </c>
      <c r="G72" s="65">
        <f>IFERROR(((G73*F73) + (G74*F74) + (G75*F75) )/(F72), "")</f>
        <v>18.9375</v>
      </c>
      <c r="H72" s="97">
        <f>IFERROR(AVERAGE(H73:H75),"")</f>
        <v>4000</v>
      </c>
      <c r="I72" s="97" t="str">
        <f>IFERROR(AVERAGE(I73:I75),"")</f>
        <v/>
      </c>
      <c r="J72" s="100"/>
    </row>
    <row r="73" spans="1:10" x14ac:dyDescent="0.25">
      <c r="A73" s="41" t="s">
        <v>131</v>
      </c>
      <c r="B73" s="42" t="s">
        <v>132</v>
      </c>
      <c r="C73" s="51"/>
      <c r="D73" s="56">
        <f t="shared" si="4"/>
        <v>22.1</v>
      </c>
      <c r="E73" s="49">
        <v>5.1999999999999993</v>
      </c>
      <c r="F73" s="49">
        <v>16.900000000000002</v>
      </c>
      <c r="G73" s="51">
        <v>18.9375</v>
      </c>
      <c r="H73" s="23">
        <v>4000</v>
      </c>
      <c r="I73" s="23"/>
      <c r="J73" s="20"/>
    </row>
    <row r="74" spans="1:10" x14ac:dyDescent="0.25">
      <c r="A74" s="41" t="s">
        <v>133</v>
      </c>
      <c r="B74" s="42" t="s">
        <v>134</v>
      </c>
      <c r="C74" s="51"/>
      <c r="D74" s="56">
        <f t="shared" si="4"/>
        <v>0</v>
      </c>
      <c r="E74" s="49"/>
      <c r="F74" s="49"/>
      <c r="G74" s="51"/>
      <c r="H74" s="23"/>
      <c r="I74" s="23"/>
      <c r="J74" s="20"/>
    </row>
    <row r="75" spans="1:10" ht="13.15" customHeight="1" x14ac:dyDescent="0.25">
      <c r="A75" s="41" t="s">
        <v>135</v>
      </c>
      <c r="B75" s="42" t="s">
        <v>136</v>
      </c>
      <c r="C75" s="51"/>
      <c r="D75" s="56">
        <f t="shared" si="4"/>
        <v>0</v>
      </c>
      <c r="E75" s="49"/>
      <c r="F75" s="49"/>
      <c r="G75" s="51"/>
      <c r="H75" s="23"/>
      <c r="I75" s="23"/>
      <c r="J75" s="20"/>
    </row>
    <row r="76" spans="1:10" s="7" customFormat="1" ht="14.25" x14ac:dyDescent="0.2">
      <c r="A76" s="38" t="s">
        <v>137</v>
      </c>
      <c r="B76" s="40" t="s">
        <v>138</v>
      </c>
      <c r="C76" s="65">
        <f>SUM(C77:C79)</f>
        <v>0</v>
      </c>
      <c r="D76" s="66">
        <f t="shared" si="4"/>
        <v>5.87</v>
      </c>
      <c r="E76" s="68">
        <f>SUM(E77:E79)</f>
        <v>0</v>
      </c>
      <c r="F76" s="68">
        <f>SUM(F77:F79)</f>
        <v>5.87</v>
      </c>
      <c r="G76" s="65">
        <f>IFERROR(((G77*F77) + (G78*F78) + (G79*F79) )/(F76),"")</f>
        <v>15</v>
      </c>
      <c r="H76" s="97">
        <f>IFERROR(AVERAGE(H77:H79),"")</f>
        <v>8000</v>
      </c>
      <c r="I76" s="97" t="str">
        <f>IFERROR(AVERAGE(I77:I79),"")</f>
        <v/>
      </c>
      <c r="J76" s="100"/>
    </row>
    <row r="77" spans="1:10" x14ac:dyDescent="0.25">
      <c r="A77" s="41" t="s">
        <v>139</v>
      </c>
      <c r="B77" s="42" t="s">
        <v>140</v>
      </c>
      <c r="C77" s="51"/>
      <c r="D77" s="56">
        <f t="shared" si="4"/>
        <v>5.87</v>
      </c>
      <c r="E77" s="49"/>
      <c r="F77" s="49">
        <v>5.87</v>
      </c>
      <c r="G77" s="51">
        <v>15</v>
      </c>
      <c r="H77" s="23">
        <v>8000</v>
      </c>
      <c r="I77" s="23"/>
      <c r="J77" s="20"/>
    </row>
    <row r="78" spans="1:10" x14ac:dyDescent="0.25">
      <c r="A78" s="41" t="s">
        <v>141</v>
      </c>
      <c r="B78" s="42" t="s">
        <v>142</v>
      </c>
      <c r="C78" s="51"/>
      <c r="D78" s="56">
        <f t="shared" si="4"/>
        <v>0</v>
      </c>
      <c r="E78" s="49"/>
      <c r="F78" s="49"/>
      <c r="G78" s="51"/>
      <c r="H78" s="23"/>
      <c r="I78" s="23"/>
      <c r="J78" s="20"/>
    </row>
    <row r="79" spans="1:10" x14ac:dyDescent="0.25">
      <c r="A79" s="41" t="s">
        <v>143</v>
      </c>
      <c r="B79" s="42" t="s">
        <v>144</v>
      </c>
      <c r="C79" s="51"/>
      <c r="D79" s="56">
        <f t="shared" si="4"/>
        <v>0</v>
      </c>
      <c r="E79" s="49"/>
      <c r="F79" s="49"/>
      <c r="G79" s="51"/>
      <c r="H79" s="23"/>
      <c r="I79" s="23"/>
      <c r="J79" s="20"/>
    </row>
    <row r="80" spans="1:10" s="7" customFormat="1" ht="14.25" x14ac:dyDescent="0.2">
      <c r="A80" s="38" t="s">
        <v>145</v>
      </c>
      <c r="B80" s="40" t="s">
        <v>146</v>
      </c>
      <c r="C80" s="53"/>
      <c r="D80" s="55">
        <f t="shared" si="4"/>
        <v>0</v>
      </c>
      <c r="E80" s="54"/>
      <c r="F80" s="54"/>
      <c r="G80" s="53"/>
      <c r="H80" s="22"/>
      <c r="I80" s="22"/>
      <c r="J80" s="24"/>
    </row>
    <row r="81" spans="1:11" s="7" customFormat="1" x14ac:dyDescent="0.2">
      <c r="A81" s="38" t="s">
        <v>147</v>
      </c>
      <c r="B81" s="40" t="s">
        <v>148</v>
      </c>
      <c r="C81" s="53"/>
      <c r="D81" s="55">
        <f t="shared" si="4"/>
        <v>2.4</v>
      </c>
      <c r="E81" s="54"/>
      <c r="F81" s="54">
        <v>2.4</v>
      </c>
      <c r="G81" s="53">
        <v>21.5</v>
      </c>
      <c r="H81" s="22">
        <v>20000</v>
      </c>
      <c r="I81" s="22"/>
      <c r="J81" s="20"/>
    </row>
    <row r="82" spans="1:11" s="7" customFormat="1" x14ac:dyDescent="0.2">
      <c r="A82" s="38" t="s">
        <v>149</v>
      </c>
      <c r="B82" s="40" t="s">
        <v>150</v>
      </c>
      <c r="C82" s="53"/>
      <c r="D82" s="55">
        <f t="shared" si="4"/>
        <v>0</v>
      </c>
      <c r="E82" s="54"/>
      <c r="F82" s="54"/>
      <c r="G82" s="53"/>
      <c r="H82" s="22"/>
      <c r="I82" s="22"/>
      <c r="J82" s="20"/>
    </row>
    <row r="83" spans="1:11" s="7" customFormat="1" x14ac:dyDescent="0.2">
      <c r="A83" s="38" t="s">
        <v>151</v>
      </c>
      <c r="B83" s="40" t="s">
        <v>152</v>
      </c>
      <c r="C83" s="53"/>
      <c r="D83" s="55">
        <f t="shared" si="4"/>
        <v>1.0499999999999998</v>
      </c>
      <c r="E83" s="54">
        <v>0.15000000000000002</v>
      </c>
      <c r="F83" s="54">
        <v>0.89999999999999991</v>
      </c>
      <c r="G83" s="53">
        <v>15.1875</v>
      </c>
      <c r="H83" s="22">
        <v>5000</v>
      </c>
      <c r="I83" s="22"/>
      <c r="J83" s="20"/>
    </row>
    <row r="84" spans="1:11" s="7" customFormat="1" x14ac:dyDescent="0.2">
      <c r="A84" s="38" t="s">
        <v>153</v>
      </c>
      <c r="B84" s="40" t="s">
        <v>154</v>
      </c>
      <c r="C84" s="53"/>
      <c r="D84" s="55">
        <f t="shared" si="4"/>
        <v>0.39</v>
      </c>
      <c r="E84" s="54">
        <v>0.39</v>
      </c>
      <c r="F84" s="54"/>
      <c r="G84" s="53"/>
      <c r="H84" s="22"/>
      <c r="I84" s="22"/>
      <c r="J84" s="20"/>
    </row>
    <row r="85" spans="1:11" s="7" customFormat="1" x14ac:dyDescent="0.2">
      <c r="A85" s="38" t="s">
        <v>155</v>
      </c>
      <c r="B85" s="40" t="s">
        <v>156</v>
      </c>
      <c r="C85" s="53"/>
      <c r="D85" s="55">
        <f t="shared" si="4"/>
        <v>0</v>
      </c>
      <c r="E85" s="54"/>
      <c r="F85" s="54"/>
      <c r="G85" s="53"/>
      <c r="H85" s="22"/>
      <c r="I85" s="22"/>
      <c r="J85" s="20"/>
    </row>
    <row r="86" spans="1:11" s="7" customFormat="1" x14ac:dyDescent="0.2">
      <c r="A86" s="38" t="s">
        <v>157</v>
      </c>
      <c r="B86" s="40" t="s">
        <v>158</v>
      </c>
      <c r="C86" s="53"/>
      <c r="D86" s="55">
        <f t="shared" si="4"/>
        <v>0</v>
      </c>
      <c r="E86" s="54"/>
      <c r="F86" s="54"/>
      <c r="G86" s="53"/>
      <c r="H86" s="22"/>
      <c r="I86" s="22"/>
      <c r="J86" s="20"/>
    </row>
    <row r="87" spans="1:11" s="7" customFormat="1" x14ac:dyDescent="0.2">
      <c r="A87" s="38" t="s">
        <v>159</v>
      </c>
      <c r="B87" s="40" t="s">
        <v>160</v>
      </c>
      <c r="C87" s="53"/>
      <c r="D87" s="55">
        <f t="shared" si="4"/>
        <v>0</v>
      </c>
      <c r="E87" s="54"/>
      <c r="F87" s="54"/>
      <c r="G87" s="53"/>
      <c r="H87" s="22"/>
      <c r="I87" s="22"/>
      <c r="J87" s="20"/>
    </row>
    <row r="88" spans="1:11" s="7" customFormat="1" x14ac:dyDescent="0.2">
      <c r="A88" s="38" t="s">
        <v>161</v>
      </c>
      <c r="B88" s="40" t="s">
        <v>162</v>
      </c>
      <c r="C88" s="53"/>
      <c r="D88" s="55">
        <f t="shared" si="4"/>
        <v>285.64</v>
      </c>
      <c r="E88" s="54">
        <v>42.49</v>
      </c>
      <c r="F88" s="54">
        <v>243.15</v>
      </c>
      <c r="G88" s="53">
        <v>12.5625</v>
      </c>
      <c r="H88" s="22">
        <v>5000</v>
      </c>
      <c r="I88" s="22"/>
      <c r="J88" s="21"/>
    </row>
    <row r="89" spans="1:11" ht="15.75" thickBot="1" x14ac:dyDescent="0.3">
      <c r="A89" s="141" t="s">
        <v>33</v>
      </c>
      <c r="B89" s="142"/>
      <c r="C89" s="70">
        <f>SUM(C34,C37,C40,C45,C49,C54,C59,C63,C67,C72,C76,C80:C88)</f>
        <v>0</v>
      </c>
      <c r="D89" s="70">
        <f>SUM(D34,D37,D40,D45,D49,D54,D59,D63,D67,D72,D76,D80:D88)</f>
        <v>392.04999999999995</v>
      </c>
      <c r="E89" s="70">
        <f t="shared" ref="E89" si="5">SUM(E34,E37,E40,E45,E49,E54,E59,E63,E67,E72,E76,E80:E88)</f>
        <v>50.870000000000005</v>
      </c>
      <c r="F89" s="70">
        <f>SUM(F34,F37,F40,F45,F49,F54,F59,F63,F67,F72,F76,F80:F88)</f>
        <v>341.18</v>
      </c>
      <c r="G89" s="122"/>
      <c r="H89" s="102"/>
      <c r="I89" s="102"/>
      <c r="J89" s="96"/>
    </row>
    <row r="90" spans="1:11" x14ac:dyDescent="0.25">
      <c r="A90" s="15"/>
      <c r="B90" s="15"/>
      <c r="C90" s="16"/>
      <c r="D90" s="16"/>
      <c r="E90" s="15"/>
      <c r="F90" s="15"/>
      <c r="G90" s="15"/>
      <c r="H90" s="16"/>
      <c r="I90" s="16"/>
      <c r="J90" s="16"/>
    </row>
    <row r="91" spans="1:11" ht="15.75" thickBot="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</row>
    <row r="92" spans="1:11" ht="57" x14ac:dyDescent="0.25">
      <c r="A92" s="80" t="s">
        <v>22</v>
      </c>
      <c r="B92" s="81" t="s">
        <v>163</v>
      </c>
      <c r="C92" s="81" t="s">
        <v>11</v>
      </c>
      <c r="D92" s="81" t="s">
        <v>164</v>
      </c>
      <c r="E92" s="81" t="s">
        <v>165</v>
      </c>
      <c r="F92" s="81" t="s">
        <v>166</v>
      </c>
      <c r="G92" s="81" t="s">
        <v>15</v>
      </c>
      <c r="H92" s="81" t="s">
        <v>167</v>
      </c>
      <c r="I92" s="81" t="s">
        <v>332</v>
      </c>
      <c r="J92" s="82" t="s">
        <v>333</v>
      </c>
    </row>
    <row r="93" spans="1:11" x14ac:dyDescent="0.25">
      <c r="A93" s="1"/>
      <c r="B93" s="2" t="s">
        <v>9</v>
      </c>
      <c r="C93" s="2" t="s">
        <v>19</v>
      </c>
      <c r="D93" s="2" t="s">
        <v>42</v>
      </c>
      <c r="E93" s="2" t="s">
        <v>21</v>
      </c>
      <c r="F93" s="2" t="s">
        <v>22</v>
      </c>
      <c r="G93" s="2" t="s">
        <v>23</v>
      </c>
      <c r="H93" s="2" t="s">
        <v>168</v>
      </c>
      <c r="I93" s="2" t="s">
        <v>25</v>
      </c>
      <c r="J93" s="3" t="s">
        <v>26</v>
      </c>
    </row>
    <row r="94" spans="1:11" x14ac:dyDescent="0.25">
      <c r="A94" s="38" t="s">
        <v>169</v>
      </c>
      <c r="B94" s="40" t="s">
        <v>170</v>
      </c>
      <c r="C94" s="49"/>
      <c r="D94" s="49"/>
      <c r="E94" s="49"/>
      <c r="F94" s="49">
        <v>237</v>
      </c>
      <c r="G94" s="49">
        <v>13.38</v>
      </c>
      <c r="H94" s="60">
        <f t="shared" ref="H94:H120" si="6">SUM(E94,F94)</f>
        <v>237</v>
      </c>
      <c r="I94" s="19">
        <v>10000</v>
      </c>
      <c r="J94" s="43"/>
      <c r="K94" s="7"/>
    </row>
    <row r="95" spans="1:11" x14ac:dyDescent="0.25">
      <c r="A95" s="38" t="s">
        <v>171</v>
      </c>
      <c r="B95" s="40" t="s">
        <v>172</v>
      </c>
      <c r="C95" s="49"/>
      <c r="D95" s="49"/>
      <c r="E95" s="49"/>
      <c r="F95" s="49"/>
      <c r="G95" s="49"/>
      <c r="H95" s="60">
        <f t="shared" si="6"/>
        <v>0</v>
      </c>
      <c r="I95" s="19"/>
      <c r="J95" s="43"/>
    </row>
    <row r="96" spans="1:11" x14ac:dyDescent="0.25">
      <c r="A96" s="38" t="s">
        <v>173</v>
      </c>
      <c r="B96" s="40" t="s">
        <v>174</v>
      </c>
      <c r="C96" s="49"/>
      <c r="D96" s="49"/>
      <c r="E96" s="49"/>
      <c r="F96" s="49">
        <v>8.4</v>
      </c>
      <c r="G96" s="49">
        <v>20</v>
      </c>
      <c r="H96" s="60">
        <f t="shared" si="6"/>
        <v>8.4</v>
      </c>
      <c r="I96" s="19">
        <v>13000</v>
      </c>
      <c r="J96" s="43"/>
    </row>
    <row r="97" spans="1:11" x14ac:dyDescent="0.25">
      <c r="A97" s="38" t="s">
        <v>175</v>
      </c>
      <c r="B97" s="40" t="s">
        <v>176</v>
      </c>
      <c r="C97" s="49"/>
      <c r="D97" s="49"/>
      <c r="E97" s="49"/>
      <c r="F97" s="49">
        <v>12.6</v>
      </c>
      <c r="G97" s="49">
        <v>13.5</v>
      </c>
      <c r="H97" s="60">
        <f t="shared" si="6"/>
        <v>12.6</v>
      </c>
      <c r="I97" s="19">
        <v>12000</v>
      </c>
      <c r="J97" s="43"/>
      <c r="K97" s="7"/>
    </row>
    <row r="98" spans="1:11" x14ac:dyDescent="0.25">
      <c r="A98" s="38" t="s">
        <v>177</v>
      </c>
      <c r="B98" s="40" t="s">
        <v>178</v>
      </c>
      <c r="C98" s="49"/>
      <c r="D98" s="49"/>
      <c r="E98" s="49"/>
      <c r="F98" s="49">
        <v>2.8</v>
      </c>
      <c r="G98" s="49">
        <v>24.125</v>
      </c>
      <c r="H98" s="60">
        <f t="shared" si="6"/>
        <v>2.8</v>
      </c>
      <c r="I98" s="19">
        <v>30000</v>
      </c>
      <c r="J98" s="43"/>
    </row>
    <row r="99" spans="1:11" x14ac:dyDescent="0.25">
      <c r="A99" s="38" t="s">
        <v>179</v>
      </c>
      <c r="B99" s="40" t="s">
        <v>180</v>
      </c>
      <c r="C99" s="49"/>
      <c r="D99" s="49"/>
      <c r="E99" s="49"/>
      <c r="F99" s="49"/>
      <c r="G99" s="49"/>
      <c r="H99" s="60">
        <f t="shared" si="6"/>
        <v>0</v>
      </c>
      <c r="I99" s="19"/>
      <c r="J99" s="43"/>
    </row>
    <row r="100" spans="1:11" x14ac:dyDescent="0.25">
      <c r="A100" s="38" t="s">
        <v>181</v>
      </c>
      <c r="B100" s="40" t="s">
        <v>182</v>
      </c>
      <c r="C100" s="49"/>
      <c r="D100" s="49"/>
      <c r="E100" s="49"/>
      <c r="F100" s="49">
        <v>4.2</v>
      </c>
      <c r="G100" s="49">
        <v>19.88</v>
      </c>
      <c r="H100" s="60">
        <f t="shared" si="6"/>
        <v>4.2</v>
      </c>
      <c r="I100" s="19">
        <v>10000</v>
      </c>
      <c r="J100" s="43"/>
      <c r="K100" s="7"/>
    </row>
    <row r="101" spans="1:11" x14ac:dyDescent="0.25">
      <c r="A101" s="38" t="s">
        <v>183</v>
      </c>
      <c r="B101" s="40" t="s">
        <v>184</v>
      </c>
      <c r="C101" s="49"/>
      <c r="D101" s="49"/>
      <c r="E101" s="49"/>
      <c r="F101" s="49"/>
      <c r="G101" s="49"/>
      <c r="H101" s="60">
        <f t="shared" si="6"/>
        <v>0</v>
      </c>
      <c r="I101" s="19"/>
      <c r="J101" s="43"/>
    </row>
    <row r="102" spans="1:11" x14ac:dyDescent="0.25">
      <c r="A102" s="38" t="s">
        <v>185</v>
      </c>
      <c r="B102" s="40" t="s">
        <v>186</v>
      </c>
      <c r="C102" s="49"/>
      <c r="D102" s="49"/>
      <c r="E102" s="49"/>
      <c r="F102" s="49">
        <v>1.3</v>
      </c>
      <c r="G102" s="49">
        <v>18</v>
      </c>
      <c r="H102" s="60">
        <f t="shared" si="6"/>
        <v>1.3</v>
      </c>
      <c r="I102" s="19">
        <v>6000</v>
      </c>
      <c r="J102" s="43"/>
    </row>
    <row r="103" spans="1:11" x14ac:dyDescent="0.25">
      <c r="A103" s="38" t="s">
        <v>187</v>
      </c>
      <c r="B103" s="40" t="s">
        <v>188</v>
      </c>
      <c r="C103" s="49"/>
      <c r="D103" s="49"/>
      <c r="E103" s="49"/>
      <c r="F103" s="49">
        <v>1.0999999999999999</v>
      </c>
      <c r="G103" s="49">
        <v>16</v>
      </c>
      <c r="H103" s="60">
        <f t="shared" si="6"/>
        <v>1.0999999999999999</v>
      </c>
      <c r="I103" s="19">
        <v>7000</v>
      </c>
      <c r="J103" s="43"/>
    </row>
    <row r="104" spans="1:11" x14ac:dyDescent="0.25">
      <c r="A104" s="38" t="s">
        <v>189</v>
      </c>
      <c r="B104" s="40" t="s">
        <v>190</v>
      </c>
      <c r="C104" s="49"/>
      <c r="D104" s="49"/>
      <c r="E104" s="49"/>
      <c r="F104" s="49">
        <v>6.6</v>
      </c>
      <c r="G104" s="49">
        <v>23.625</v>
      </c>
      <c r="H104" s="60">
        <f t="shared" si="6"/>
        <v>6.6</v>
      </c>
      <c r="I104" s="19">
        <v>7000</v>
      </c>
      <c r="J104" s="43"/>
      <c r="K104" s="7"/>
    </row>
    <row r="105" spans="1:11" x14ac:dyDescent="0.25">
      <c r="A105" s="38" t="s">
        <v>191</v>
      </c>
      <c r="B105" s="40" t="s">
        <v>192</v>
      </c>
      <c r="C105" s="49"/>
      <c r="D105" s="49"/>
      <c r="E105" s="49"/>
      <c r="F105" s="49"/>
      <c r="G105" s="49"/>
      <c r="H105" s="60">
        <f t="shared" si="6"/>
        <v>0</v>
      </c>
      <c r="I105" s="19"/>
      <c r="J105" s="43"/>
    </row>
    <row r="106" spans="1:11" x14ac:dyDescent="0.25">
      <c r="A106" s="38" t="s">
        <v>193</v>
      </c>
      <c r="B106" s="40" t="s">
        <v>194</v>
      </c>
      <c r="C106" s="49"/>
      <c r="D106" s="49"/>
      <c r="E106" s="49"/>
      <c r="F106" s="49"/>
      <c r="G106" s="49"/>
      <c r="H106" s="60">
        <f t="shared" si="6"/>
        <v>0</v>
      </c>
      <c r="I106" s="19"/>
      <c r="J106" s="43"/>
    </row>
    <row r="107" spans="1:11" x14ac:dyDescent="0.25">
      <c r="A107" s="38" t="s">
        <v>195</v>
      </c>
      <c r="B107" s="40" t="s">
        <v>196</v>
      </c>
      <c r="C107" s="49"/>
      <c r="D107" s="49"/>
      <c r="E107" s="49"/>
      <c r="F107" s="49"/>
      <c r="G107" s="49"/>
      <c r="H107" s="60">
        <f t="shared" si="6"/>
        <v>0</v>
      </c>
      <c r="I107" s="19"/>
      <c r="J107" s="43"/>
    </row>
    <row r="108" spans="1:11" x14ac:dyDescent="0.25">
      <c r="A108" s="38" t="s">
        <v>197</v>
      </c>
      <c r="B108" s="40" t="s">
        <v>198</v>
      </c>
      <c r="C108" s="49"/>
      <c r="D108" s="49"/>
      <c r="E108" s="49"/>
      <c r="F108" s="49">
        <v>12.3</v>
      </c>
      <c r="G108" s="49">
        <v>14</v>
      </c>
      <c r="H108" s="60">
        <f t="shared" si="6"/>
        <v>12.3</v>
      </c>
      <c r="I108" s="19">
        <v>8000</v>
      </c>
      <c r="J108" s="43"/>
      <c r="K108" s="7"/>
    </row>
    <row r="109" spans="1:11" x14ac:dyDescent="0.25">
      <c r="A109" s="38" t="s">
        <v>199</v>
      </c>
      <c r="B109" s="40" t="s">
        <v>200</v>
      </c>
      <c r="C109" s="49"/>
      <c r="D109" s="49"/>
      <c r="E109" s="49"/>
      <c r="F109" s="49"/>
      <c r="G109" s="49"/>
      <c r="H109" s="60">
        <f t="shared" si="6"/>
        <v>0</v>
      </c>
      <c r="I109" s="19"/>
      <c r="J109" s="43"/>
    </row>
    <row r="110" spans="1:11" x14ac:dyDescent="0.25">
      <c r="A110" s="38" t="s">
        <v>201</v>
      </c>
      <c r="B110" s="40" t="s">
        <v>202</v>
      </c>
      <c r="C110" s="49"/>
      <c r="D110" s="49"/>
      <c r="E110" s="49"/>
      <c r="F110" s="49">
        <v>111.2</v>
      </c>
      <c r="G110" s="49">
        <v>14</v>
      </c>
      <c r="H110" s="60">
        <f t="shared" si="6"/>
        <v>111.2</v>
      </c>
      <c r="I110" s="19">
        <v>20000</v>
      </c>
      <c r="J110" s="43"/>
    </row>
    <row r="111" spans="1:11" x14ac:dyDescent="0.25">
      <c r="A111" s="38" t="s">
        <v>203</v>
      </c>
      <c r="B111" s="40" t="s">
        <v>204</v>
      </c>
      <c r="C111" s="49"/>
      <c r="D111" s="49"/>
      <c r="E111" s="49"/>
      <c r="F111" s="49">
        <v>0.8</v>
      </c>
      <c r="G111" s="49">
        <v>5.6325000000000003</v>
      </c>
      <c r="H111" s="60">
        <f t="shared" si="6"/>
        <v>0.8</v>
      </c>
      <c r="I111" s="19">
        <v>7000</v>
      </c>
      <c r="J111" s="43"/>
    </row>
    <row r="112" spans="1:11" x14ac:dyDescent="0.25">
      <c r="A112" s="38" t="s">
        <v>205</v>
      </c>
      <c r="B112" s="40" t="s">
        <v>206</v>
      </c>
      <c r="C112" s="49"/>
      <c r="D112" s="49"/>
      <c r="E112" s="49"/>
      <c r="F112" s="49"/>
      <c r="G112" s="49"/>
      <c r="H112" s="60">
        <f t="shared" si="6"/>
        <v>0</v>
      </c>
      <c r="I112" s="19"/>
      <c r="J112" s="43"/>
    </row>
    <row r="113" spans="1:16" x14ac:dyDescent="0.25">
      <c r="A113" s="38" t="s">
        <v>207</v>
      </c>
      <c r="B113" s="40" t="s">
        <v>208</v>
      </c>
      <c r="C113" s="49"/>
      <c r="D113" s="49"/>
      <c r="E113" s="49"/>
      <c r="F113" s="49"/>
      <c r="G113" s="49"/>
      <c r="H113" s="60">
        <f t="shared" si="6"/>
        <v>0</v>
      </c>
      <c r="I113" s="19"/>
      <c r="J113" s="43"/>
      <c r="K113" s="7"/>
    </row>
    <row r="114" spans="1:16" x14ac:dyDescent="0.25">
      <c r="A114" s="38" t="s">
        <v>209</v>
      </c>
      <c r="B114" s="40" t="s">
        <v>210</v>
      </c>
      <c r="C114" s="49"/>
      <c r="D114" s="49"/>
      <c r="E114" s="49"/>
      <c r="F114" s="49"/>
      <c r="G114" s="49"/>
      <c r="H114" s="60">
        <f t="shared" si="6"/>
        <v>0</v>
      </c>
      <c r="I114" s="19"/>
      <c r="J114" s="43"/>
    </row>
    <row r="115" spans="1:16" x14ac:dyDescent="0.25">
      <c r="A115" s="38" t="s">
        <v>211</v>
      </c>
      <c r="B115" s="40" t="s">
        <v>212</v>
      </c>
      <c r="C115" s="49"/>
      <c r="D115" s="49"/>
      <c r="E115" s="49"/>
      <c r="F115" s="49"/>
      <c r="G115" s="49"/>
      <c r="H115" s="60">
        <f t="shared" si="6"/>
        <v>0</v>
      </c>
      <c r="I115" s="19"/>
      <c r="J115" s="43"/>
    </row>
    <row r="116" spans="1:16" x14ac:dyDescent="0.25">
      <c r="A116" s="38" t="s">
        <v>213</v>
      </c>
      <c r="B116" s="40" t="s">
        <v>214</v>
      </c>
      <c r="C116" s="49"/>
      <c r="D116" s="49"/>
      <c r="E116" s="49"/>
      <c r="F116" s="49">
        <v>9.0399999999999991</v>
      </c>
      <c r="G116" s="49">
        <v>18.670000000000002</v>
      </c>
      <c r="H116" s="60">
        <f t="shared" si="6"/>
        <v>9.0399999999999991</v>
      </c>
      <c r="I116" s="19">
        <v>5000</v>
      </c>
      <c r="J116" s="43"/>
    </row>
    <row r="117" spans="1:16" x14ac:dyDescent="0.25">
      <c r="A117" s="38" t="s">
        <v>215</v>
      </c>
      <c r="B117" s="40" t="s">
        <v>216</v>
      </c>
      <c r="C117" s="49"/>
      <c r="D117" s="49"/>
      <c r="E117" s="49"/>
      <c r="F117" s="49"/>
      <c r="G117" s="49"/>
      <c r="H117" s="60">
        <f t="shared" si="6"/>
        <v>0</v>
      </c>
      <c r="I117" s="19"/>
      <c r="J117" s="43"/>
    </row>
    <row r="118" spans="1:16" x14ac:dyDescent="0.25">
      <c r="A118" s="38" t="s">
        <v>217</v>
      </c>
      <c r="B118" s="40" t="s">
        <v>218</v>
      </c>
      <c r="C118" s="49"/>
      <c r="D118" s="49"/>
      <c r="E118" s="49"/>
      <c r="F118" s="49"/>
      <c r="G118" s="49"/>
      <c r="H118" s="60">
        <f t="shared" si="6"/>
        <v>0</v>
      </c>
      <c r="I118" s="19"/>
      <c r="J118" s="43"/>
    </row>
    <row r="119" spans="1:16" x14ac:dyDescent="0.25">
      <c r="A119" s="38" t="s">
        <v>219</v>
      </c>
      <c r="B119" s="40" t="s">
        <v>220</v>
      </c>
      <c r="C119" s="49"/>
      <c r="D119" s="49"/>
      <c r="E119" s="49"/>
      <c r="F119" s="49">
        <v>198</v>
      </c>
      <c r="G119" s="49">
        <v>3.5</v>
      </c>
      <c r="H119" s="60">
        <f t="shared" si="6"/>
        <v>198</v>
      </c>
      <c r="I119" s="19">
        <v>25000</v>
      </c>
      <c r="J119" s="43"/>
    </row>
    <row r="120" spans="1:16" x14ac:dyDescent="0.25">
      <c r="A120" s="38" t="s">
        <v>221</v>
      </c>
      <c r="B120" s="40" t="s">
        <v>222</v>
      </c>
      <c r="C120" s="49"/>
      <c r="D120" s="49"/>
      <c r="E120" s="49"/>
      <c r="F120" s="49"/>
      <c r="G120" s="49"/>
      <c r="H120" s="60">
        <f t="shared" si="6"/>
        <v>0</v>
      </c>
      <c r="I120" s="19"/>
      <c r="J120" s="43" t="s">
        <v>236</v>
      </c>
    </row>
    <row r="121" spans="1:16" ht="15.75" thickBot="1" x14ac:dyDescent="0.3">
      <c r="A121" s="141" t="s">
        <v>33</v>
      </c>
      <c r="B121" s="142"/>
      <c r="C121" s="70">
        <f t="shared" ref="C121:F121" si="7">SUM(C94:C120)</f>
        <v>0</v>
      </c>
      <c r="D121" s="70">
        <f t="shared" si="7"/>
        <v>0</v>
      </c>
      <c r="E121" s="72">
        <f t="shared" si="7"/>
        <v>0</v>
      </c>
      <c r="F121" s="72">
        <f t="shared" si="7"/>
        <v>605.34000000000015</v>
      </c>
      <c r="G121" s="75"/>
      <c r="H121" s="76"/>
      <c r="I121" s="102"/>
      <c r="J121" s="123"/>
    </row>
    <row r="122" spans="1:16" x14ac:dyDescent="0.25">
      <c r="A122" s="15"/>
      <c r="B122" s="15"/>
      <c r="C122" s="16"/>
      <c r="D122" s="16"/>
      <c r="E122" s="15"/>
      <c r="F122" s="15"/>
      <c r="G122" s="15"/>
      <c r="H122" s="16"/>
      <c r="I122" s="16"/>
      <c r="J122" s="16"/>
    </row>
    <row r="123" spans="1:16" ht="16.149999999999999" customHeight="1" x14ac:dyDescent="0.25">
      <c r="A123" s="143" t="s">
        <v>223</v>
      </c>
      <c r="B123" s="143"/>
      <c r="C123" s="143"/>
      <c r="D123" s="143"/>
      <c r="E123" s="143"/>
      <c r="F123" s="143"/>
      <c r="G123" s="143"/>
      <c r="H123" s="143"/>
      <c r="I123" s="143"/>
      <c r="J123" s="143"/>
      <c r="K123" s="25"/>
      <c r="L123" s="25"/>
      <c r="M123" s="25"/>
      <c r="N123" s="25"/>
      <c r="O123" s="25"/>
      <c r="P123" s="25"/>
    </row>
    <row r="124" spans="1:16" ht="16.149999999999999" customHeight="1" x14ac:dyDescent="0.25">
      <c r="A124" s="26" t="s">
        <v>224</v>
      </c>
      <c r="B124" s="27"/>
      <c r="C124" s="27"/>
      <c r="D124" s="27"/>
      <c r="E124" s="27"/>
      <c r="F124" s="27"/>
      <c r="G124" s="27"/>
      <c r="H124" s="27"/>
      <c r="I124" s="27"/>
      <c r="J124" s="28"/>
      <c r="N124" s="25"/>
      <c r="O124" s="25"/>
      <c r="P124" s="25"/>
    </row>
    <row r="125" spans="1:16" ht="15" customHeight="1" x14ac:dyDescent="0.25">
      <c r="A125" s="29" t="s">
        <v>334</v>
      </c>
      <c r="B125" s="30"/>
      <c r="C125" s="30"/>
      <c r="D125" s="30"/>
      <c r="E125" s="30"/>
      <c r="F125" s="30"/>
      <c r="G125" s="30"/>
      <c r="H125" s="30"/>
      <c r="I125" s="30"/>
      <c r="J125" s="30"/>
    </row>
    <row r="126" spans="1:16" ht="13.9" customHeight="1" x14ac:dyDescent="0.25">
      <c r="A126" s="31"/>
      <c r="B126" s="32"/>
      <c r="C126" s="32"/>
      <c r="D126" s="32"/>
      <c r="E126" s="32"/>
      <c r="F126" s="32"/>
      <c r="G126" s="32"/>
      <c r="H126" s="32"/>
      <c r="I126" s="32"/>
      <c r="J126" s="32"/>
    </row>
    <row r="127" spans="1:16" ht="16.899999999999999" customHeight="1" x14ac:dyDescent="0.25">
      <c r="A127" s="31"/>
      <c r="B127" s="32"/>
      <c r="C127" s="32"/>
      <c r="D127" s="32"/>
      <c r="E127" s="32"/>
      <c r="F127" s="32"/>
      <c r="G127" s="32"/>
      <c r="H127" s="32"/>
      <c r="I127" s="32"/>
      <c r="J127" s="32"/>
    </row>
    <row r="128" spans="1:16" x14ac:dyDescent="0.25">
      <c r="B128" s="33" t="s">
        <v>225</v>
      </c>
      <c r="H128" s="48" t="s">
        <v>226</v>
      </c>
    </row>
    <row r="129" spans="2:8" x14ac:dyDescent="0.25">
      <c r="B129" s="34" t="s">
        <v>227</v>
      </c>
      <c r="H129" s="47" t="s">
        <v>227</v>
      </c>
    </row>
  </sheetData>
  <sheetProtection algorithmName="SHA-512" hashValue="lqSk3kjF7WPluUB9wmu6MEbZWxXnVAbtP9iXjAulT2Q6JtASW2w0+/LJJlC3GpGIzKBF1gK87w/92uzzqtyMZQ==" saltValue="+YS4cnsc/iYNFDqJgFgl1g==" spinCount="100000" sheet="1" objects="1" scenarios="1"/>
  <mergeCells count="16">
    <mergeCell ref="A89:B89"/>
    <mergeCell ref="A121:B121"/>
    <mergeCell ref="A123:J123"/>
    <mergeCell ref="H8:H9"/>
    <mergeCell ref="I8:I9"/>
    <mergeCell ref="J8:J9"/>
    <mergeCell ref="A14:B14"/>
    <mergeCell ref="A21:B21"/>
    <mergeCell ref="A29:B29"/>
    <mergeCell ref="A2:E2"/>
    <mergeCell ref="A3:E3"/>
    <mergeCell ref="A8:A9"/>
    <mergeCell ref="B8:B9"/>
    <mergeCell ref="C8:C9"/>
    <mergeCell ref="D8:D9"/>
    <mergeCell ref="E8:G8"/>
  </mergeCells>
  <dataValidations count="11">
    <dataValidation type="list" allowBlank="1" showInputMessage="1" showErrorMessage="1" sqref="C8" xr:uid="{8292D02F-8EEA-4972-8EC8-948C6DFBD55D}">
      <formula1>thongke</formula1>
    </dataValidation>
    <dataValidation type="list" allowBlank="1" showInputMessage="1" showErrorMessage="1" sqref="B11:B13" xr:uid="{0B360FDF-05BC-4380-83FE-EC4A2C66F71A}">
      <formula1>CayLua</formula1>
    </dataValidation>
    <dataValidation type="list" allowBlank="1" showInputMessage="1" showErrorMessage="1" sqref="B92 B17 B24 B32 B8" xr:uid="{0E65E573-1845-407B-B422-8860CF0ED5D7}">
      <formula1>NhomCay</formula1>
    </dataValidation>
    <dataValidation type="list" allowBlank="1" showInputMessage="1" showErrorMessage="1" sqref="C92:J92 C17:J17 C24:J24 C32:J32 D8 E8:G9 H8:J8" xr:uid="{41A49D52-122C-4BF9-8037-B28DB709922A}">
      <formula1>LoaiGiaTri</formula1>
    </dataValidation>
    <dataValidation type="list" allowBlank="1" showInputMessage="1" showErrorMessage="1" sqref="B19:B20" xr:uid="{95C2B7D7-1D77-483C-9C7F-55CEEBC1A41A}">
      <formula1>CayMia</formula1>
    </dataValidation>
    <dataValidation type="list" allowBlank="1" showInputMessage="1" showErrorMessage="1" sqref="B26:B28" xr:uid="{E99D3FBE-E148-4950-9695-0F37C2EC2452}">
      <formula1>CayCongNghiep</formula1>
    </dataValidation>
    <dataValidation type="list" allowBlank="1" showInputMessage="1" showErrorMessage="1" sqref="B34:B88" xr:uid="{EB759458-AC63-424B-BDC0-425E7CB7A0DA}">
      <formula1>CayAnTrai</formula1>
    </dataValidation>
    <dataValidation type="list" allowBlank="1" showInputMessage="1" showErrorMessage="1" sqref="B94:B120" xr:uid="{2088AF1A-D886-472E-852A-A7727A363B15}">
      <formula1>CayRauMau</formula1>
    </dataValidation>
    <dataValidation type="list" allowBlank="1" showInputMessage="1" showErrorMessage="1" sqref="D6" xr:uid="{C8AA3730-18B6-498F-B4A2-00BA1A0CBB51}">
      <formula1>Ngay</formula1>
    </dataValidation>
    <dataValidation type="list" allowBlank="1" showInputMessage="1" showErrorMessage="1" sqref="E6" xr:uid="{2D3A4EA0-3C27-4383-B7F8-DB9453CA5DB5}">
      <formula1>Thang</formula1>
    </dataValidation>
    <dataValidation type="list" allowBlank="1" showInputMessage="1" showErrorMessage="1" sqref="F6" xr:uid="{7C4E7540-45ED-4523-8E29-A534129F3230}">
      <formula1>Nam</formula1>
    </dataValidation>
  </dataValidations>
  <pageMargins left="0.7" right="0.7" top="0.75" bottom="0.75" header="0.3" footer="0.3"/>
  <pageSetup paperSize="9" scale="98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15DB-4CD1-4FC9-A0DB-E9B42AA2AFAB}">
  <sheetPr>
    <pageSetUpPr fitToPage="1"/>
  </sheetPr>
  <dimension ref="A1:P129"/>
  <sheetViews>
    <sheetView topLeftCell="A100" zoomScale="85" zoomScaleNormal="85" workbookViewId="0">
      <selection activeCell="E137" sqref="E137"/>
    </sheetView>
  </sheetViews>
  <sheetFormatPr defaultColWidth="9.140625" defaultRowHeight="15" x14ac:dyDescent="0.25"/>
  <cols>
    <col min="1" max="1" width="7.140625" style="6" customWidth="1"/>
    <col min="2" max="2" width="28" style="6" customWidth="1"/>
    <col min="3" max="3" width="10.42578125" style="6" customWidth="1"/>
    <col min="4" max="4" width="13.7109375" style="6" customWidth="1"/>
    <col min="5" max="5" width="11.7109375" style="6" customWidth="1"/>
    <col min="6" max="6" width="14.28515625" style="6" customWidth="1"/>
    <col min="7" max="7" width="12.42578125" style="6" customWidth="1"/>
    <col min="8" max="8" width="10.85546875" style="6" customWidth="1"/>
    <col min="9" max="9" width="12.85546875" style="6" customWidth="1"/>
    <col min="10" max="10" width="16.85546875" style="6" bestFit="1" customWidth="1"/>
    <col min="11" max="16384" width="9.140625" style="6"/>
  </cols>
  <sheetData>
    <row r="1" spans="1:10" s="4" customFormat="1" x14ac:dyDescent="0.25">
      <c r="A1" s="118">
        <v>93</v>
      </c>
      <c r="B1" s="118">
        <v>936</v>
      </c>
      <c r="C1" s="118">
        <v>31492</v>
      </c>
      <c r="D1" s="118"/>
      <c r="E1" s="118"/>
      <c r="F1" s="118"/>
      <c r="G1" s="118"/>
      <c r="H1" s="118"/>
      <c r="I1" s="118"/>
      <c r="J1" s="119" t="s">
        <v>228</v>
      </c>
    </row>
    <row r="2" spans="1:10" x14ac:dyDescent="0.25">
      <c r="A2" s="150" t="s">
        <v>229</v>
      </c>
      <c r="B2" s="150"/>
      <c r="C2" s="150"/>
      <c r="D2" s="150"/>
      <c r="E2" s="150"/>
      <c r="G2" s="7" t="s">
        <v>2</v>
      </c>
      <c r="H2" s="7"/>
      <c r="I2" s="7"/>
      <c r="J2" s="7"/>
    </row>
    <row r="3" spans="1:10" x14ac:dyDescent="0.25">
      <c r="A3" s="151" t="s">
        <v>324</v>
      </c>
      <c r="B3" s="151"/>
      <c r="C3" s="151"/>
      <c r="D3" s="151"/>
      <c r="E3" s="151"/>
      <c r="G3" s="7"/>
      <c r="H3" s="7" t="s">
        <v>4</v>
      </c>
      <c r="I3" s="7"/>
      <c r="J3" s="7"/>
    </row>
    <row r="4" spans="1:10" ht="18" customHeight="1" x14ac:dyDescent="0.25"/>
    <row r="5" spans="1:10" ht="15.75" x14ac:dyDescent="0.25">
      <c r="C5" s="8" t="s">
        <v>5</v>
      </c>
      <c r="D5" s="8"/>
      <c r="E5" s="8"/>
      <c r="F5" s="8"/>
      <c r="G5" s="8"/>
      <c r="H5" s="8"/>
    </row>
    <row r="6" spans="1:10" x14ac:dyDescent="0.25">
      <c r="C6" s="9"/>
      <c r="D6" s="10" t="s">
        <v>305</v>
      </c>
      <c r="E6" s="10" t="s">
        <v>232</v>
      </c>
      <c r="F6" s="10" t="s">
        <v>233</v>
      </c>
      <c r="G6" s="9"/>
      <c r="H6" s="11"/>
    </row>
    <row r="7" spans="1:10" ht="15.75" thickBot="1" x14ac:dyDescent="0.3"/>
    <row r="8" spans="1:10" ht="22.15" customHeight="1" x14ac:dyDescent="0.25">
      <c r="A8" s="155" t="s">
        <v>9</v>
      </c>
      <c r="B8" s="157" t="s">
        <v>10</v>
      </c>
      <c r="C8" s="157" t="s">
        <v>11</v>
      </c>
      <c r="D8" s="157" t="s">
        <v>12</v>
      </c>
      <c r="E8" s="159" t="s">
        <v>13</v>
      </c>
      <c r="F8" s="159"/>
      <c r="G8" s="159"/>
      <c r="H8" s="157" t="s">
        <v>14</v>
      </c>
      <c r="I8" s="157" t="s">
        <v>15</v>
      </c>
      <c r="J8" s="160" t="s">
        <v>332</v>
      </c>
    </row>
    <row r="9" spans="1:10" ht="28.15" customHeight="1" x14ac:dyDescent="0.25">
      <c r="A9" s="156"/>
      <c r="B9" s="158"/>
      <c r="C9" s="158"/>
      <c r="D9" s="158"/>
      <c r="E9" s="64" t="s">
        <v>16</v>
      </c>
      <c r="F9" s="64" t="s">
        <v>17</v>
      </c>
      <c r="G9" s="64" t="s">
        <v>18</v>
      </c>
      <c r="H9" s="158"/>
      <c r="I9" s="158"/>
      <c r="J9" s="161"/>
    </row>
    <row r="10" spans="1:10" ht="15.75" customHeight="1" x14ac:dyDescent="0.25">
      <c r="A10" s="1"/>
      <c r="B10" s="2" t="s">
        <v>9</v>
      </c>
      <c r="C10" s="2" t="s">
        <v>19</v>
      </c>
      <c r="D10" s="2" t="s">
        <v>20</v>
      </c>
      <c r="E10" s="2" t="s">
        <v>21</v>
      </c>
      <c r="F10" s="2" t="s">
        <v>22</v>
      </c>
      <c r="G10" s="2" t="s">
        <v>23</v>
      </c>
      <c r="H10" s="2" t="s">
        <v>24</v>
      </c>
      <c r="I10" s="2" t="s">
        <v>25</v>
      </c>
      <c r="J10" s="3" t="s">
        <v>26</v>
      </c>
    </row>
    <row r="11" spans="1:10" ht="17.45" customHeight="1" x14ac:dyDescent="0.25">
      <c r="A11" s="38" t="s">
        <v>27</v>
      </c>
      <c r="B11" s="39" t="s">
        <v>28</v>
      </c>
      <c r="C11" s="50"/>
      <c r="D11" s="56">
        <f>SUM(E11:G11)</f>
        <v>1968</v>
      </c>
      <c r="E11" s="49">
        <v>25</v>
      </c>
      <c r="F11" s="49">
        <v>1943</v>
      </c>
      <c r="G11" s="49"/>
      <c r="H11" s="50">
        <v>1968</v>
      </c>
      <c r="I11" s="12">
        <v>8</v>
      </c>
      <c r="J11" s="14">
        <v>5285.71</v>
      </c>
    </row>
    <row r="12" spans="1:10" x14ac:dyDescent="0.25">
      <c r="A12" s="38" t="s">
        <v>29</v>
      </c>
      <c r="B12" s="39" t="s">
        <v>30</v>
      </c>
      <c r="C12" s="50"/>
      <c r="D12" s="56">
        <f>SUM(E12:G12)</f>
        <v>1968</v>
      </c>
      <c r="E12" s="49">
        <v>16</v>
      </c>
      <c r="F12" s="49">
        <v>1912</v>
      </c>
      <c r="G12" s="49">
        <v>40</v>
      </c>
      <c r="H12" s="50">
        <v>1968</v>
      </c>
      <c r="I12" s="12">
        <v>6.5</v>
      </c>
      <c r="J12" s="14"/>
    </row>
    <row r="13" spans="1:10" x14ac:dyDescent="0.25">
      <c r="A13" s="38" t="s">
        <v>31</v>
      </c>
      <c r="B13" s="39" t="s">
        <v>32</v>
      </c>
      <c r="C13" s="50"/>
      <c r="D13" s="56">
        <f>SUM(E13:G13)</f>
        <v>662</v>
      </c>
      <c r="E13" s="49">
        <v>24</v>
      </c>
      <c r="F13" s="49">
        <v>200</v>
      </c>
      <c r="G13" s="49">
        <v>438</v>
      </c>
      <c r="H13" s="50"/>
      <c r="I13" s="12"/>
      <c r="J13" s="14"/>
    </row>
    <row r="14" spans="1:10" ht="16.149999999999999" customHeight="1" thickBot="1" x14ac:dyDescent="0.3">
      <c r="A14" s="162" t="s">
        <v>33</v>
      </c>
      <c r="B14" s="163"/>
      <c r="C14" s="73">
        <f>SUM(C11:C13)</f>
        <v>0</v>
      </c>
      <c r="D14" s="73">
        <f>SUM(D11:D13)</f>
        <v>4598</v>
      </c>
      <c r="E14" s="73">
        <f t="shared" ref="E14:G14" si="0">SUM(E11:E13)</f>
        <v>65</v>
      </c>
      <c r="F14" s="73">
        <f t="shared" si="0"/>
        <v>4055</v>
      </c>
      <c r="G14" s="73">
        <f t="shared" si="0"/>
        <v>478</v>
      </c>
      <c r="H14" s="73">
        <f>SUM(H11:H13)</f>
        <v>3936</v>
      </c>
      <c r="I14" s="120"/>
      <c r="J14" s="121"/>
    </row>
    <row r="15" spans="1:10" ht="16.149999999999999" customHeight="1" x14ac:dyDescent="0.25">
      <c r="A15" s="15"/>
      <c r="B15" s="15"/>
      <c r="C15" s="16"/>
      <c r="D15" s="16"/>
      <c r="E15" s="15"/>
      <c r="F15" s="15"/>
      <c r="G15" s="15"/>
      <c r="H15" s="16"/>
      <c r="I15" s="16"/>
      <c r="J15" s="16"/>
    </row>
    <row r="16" spans="1:10" ht="16.149999999999999" customHeight="1" thickBo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</row>
    <row r="17" spans="1:10" ht="53.45" customHeight="1" x14ac:dyDescent="0.25">
      <c r="A17" s="80" t="s">
        <v>19</v>
      </c>
      <c r="B17" s="81" t="s">
        <v>34</v>
      </c>
      <c r="C17" s="81" t="s">
        <v>11</v>
      </c>
      <c r="D17" s="81" t="s">
        <v>12</v>
      </c>
      <c r="E17" s="81" t="s">
        <v>35</v>
      </c>
      <c r="F17" s="81" t="s">
        <v>36</v>
      </c>
      <c r="G17" s="81" t="s">
        <v>14</v>
      </c>
      <c r="H17" s="81" t="s">
        <v>15</v>
      </c>
      <c r="I17" s="81" t="s">
        <v>332</v>
      </c>
      <c r="J17" s="82" t="s">
        <v>333</v>
      </c>
    </row>
    <row r="18" spans="1:10" x14ac:dyDescent="0.25">
      <c r="A18" s="1"/>
      <c r="B18" s="2" t="s">
        <v>9</v>
      </c>
      <c r="C18" s="2" t="s">
        <v>19</v>
      </c>
      <c r="D18" s="2" t="s">
        <v>37</v>
      </c>
      <c r="E18" s="2" t="s">
        <v>21</v>
      </c>
      <c r="F18" s="2" t="s">
        <v>22</v>
      </c>
      <c r="G18" s="2" t="s">
        <v>23</v>
      </c>
      <c r="H18" s="2" t="s">
        <v>24</v>
      </c>
      <c r="I18" s="2" t="s">
        <v>25</v>
      </c>
      <c r="J18" s="3" t="s">
        <v>26</v>
      </c>
    </row>
    <row r="19" spans="1:10" ht="22.9" customHeight="1" x14ac:dyDescent="0.25">
      <c r="A19" s="38" t="s">
        <v>38</v>
      </c>
      <c r="B19" s="39" t="s">
        <v>39</v>
      </c>
      <c r="C19" s="50"/>
      <c r="D19" s="56">
        <f>SUM(E19:F19)</f>
        <v>0</v>
      </c>
      <c r="E19" s="49"/>
      <c r="F19" s="49"/>
      <c r="G19" s="49"/>
      <c r="H19" s="50"/>
      <c r="I19" s="18"/>
      <c r="J19" s="14"/>
    </row>
    <row r="20" spans="1:10" ht="22.15" customHeight="1" x14ac:dyDescent="0.25">
      <c r="A20" s="38" t="s">
        <v>40</v>
      </c>
      <c r="B20" s="39" t="s">
        <v>41</v>
      </c>
      <c r="C20" s="50"/>
      <c r="D20" s="56">
        <f>SUM(E20:F20)</f>
        <v>0</v>
      </c>
      <c r="E20" s="49"/>
      <c r="F20" s="49"/>
      <c r="G20" s="49"/>
      <c r="H20" s="50"/>
      <c r="I20" s="18"/>
      <c r="J20" s="14"/>
    </row>
    <row r="21" spans="1:10" ht="15.75" thickBot="1" x14ac:dyDescent="0.3">
      <c r="A21" s="141" t="s">
        <v>33</v>
      </c>
      <c r="B21" s="142"/>
      <c r="C21" s="70">
        <f>SUM(C19:C20)</f>
        <v>0</v>
      </c>
      <c r="D21" s="70">
        <f>SUM(D19:D20)</f>
        <v>0</v>
      </c>
      <c r="E21" s="70">
        <f t="shared" ref="E21:F21" si="1">SUM(E19:E20)</f>
        <v>0</v>
      </c>
      <c r="F21" s="70">
        <f t="shared" si="1"/>
        <v>0</v>
      </c>
      <c r="G21" s="72">
        <f>SUM(G19:G20)</f>
        <v>0</v>
      </c>
      <c r="H21" s="125"/>
      <c r="I21" s="95"/>
      <c r="J21" s="121"/>
    </row>
    <row r="22" spans="1:10" x14ac:dyDescent="0.25">
      <c r="A22" s="15"/>
      <c r="B22" s="15"/>
      <c r="C22" s="16"/>
      <c r="D22" s="16"/>
      <c r="E22" s="15"/>
      <c r="F22" s="15"/>
      <c r="G22" s="15"/>
      <c r="H22" s="16"/>
      <c r="I22" s="16"/>
      <c r="J22" s="16"/>
    </row>
    <row r="23" spans="1:10" ht="15.75" thickBo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</row>
    <row r="24" spans="1:10" ht="42.75" x14ac:dyDescent="0.25">
      <c r="A24" s="80" t="s">
        <v>42</v>
      </c>
      <c r="B24" s="81" t="s">
        <v>43</v>
      </c>
      <c r="C24" s="81" t="s">
        <v>11</v>
      </c>
      <c r="D24" s="81" t="s">
        <v>44</v>
      </c>
      <c r="E24" s="81" t="s">
        <v>36</v>
      </c>
      <c r="F24" s="81" t="s">
        <v>14</v>
      </c>
      <c r="G24" s="81" t="s">
        <v>15</v>
      </c>
      <c r="H24" s="81" t="s">
        <v>332</v>
      </c>
      <c r="I24" s="81" t="s">
        <v>333</v>
      </c>
      <c r="J24" s="82" t="s">
        <v>45</v>
      </c>
    </row>
    <row r="25" spans="1:10" x14ac:dyDescent="0.25">
      <c r="A25" s="1"/>
      <c r="B25" s="2" t="s">
        <v>9</v>
      </c>
      <c r="C25" s="2" t="s">
        <v>19</v>
      </c>
      <c r="D25" s="2" t="s">
        <v>37</v>
      </c>
      <c r="E25" s="2" t="s">
        <v>21</v>
      </c>
      <c r="F25" s="2" t="s">
        <v>22</v>
      </c>
      <c r="G25" s="2" t="s">
        <v>23</v>
      </c>
      <c r="H25" s="2" t="s">
        <v>24</v>
      </c>
      <c r="I25" s="2" t="s">
        <v>25</v>
      </c>
      <c r="J25" s="3" t="s">
        <v>26</v>
      </c>
    </row>
    <row r="26" spans="1:10" x14ac:dyDescent="0.25">
      <c r="A26" s="38" t="s">
        <v>46</v>
      </c>
      <c r="B26" s="40" t="s">
        <v>47</v>
      </c>
      <c r="C26" s="49"/>
      <c r="D26" s="56">
        <f>SUM(E26:F26)</f>
        <v>17</v>
      </c>
      <c r="E26" s="49"/>
      <c r="F26" s="49">
        <v>17</v>
      </c>
      <c r="G26" s="49">
        <v>15</v>
      </c>
      <c r="H26" s="19">
        <v>50000</v>
      </c>
      <c r="I26" s="19"/>
      <c r="J26" s="20" t="s">
        <v>234</v>
      </c>
    </row>
    <row r="27" spans="1:10" x14ac:dyDescent="0.25">
      <c r="A27" s="38" t="s">
        <v>48</v>
      </c>
      <c r="B27" s="40" t="s">
        <v>49</v>
      </c>
      <c r="C27" s="49"/>
      <c r="D27" s="56">
        <f>SUM(E27:F27)</f>
        <v>0</v>
      </c>
      <c r="E27" s="49"/>
      <c r="F27" s="49"/>
      <c r="G27" s="49"/>
      <c r="H27" s="19"/>
      <c r="I27" s="19"/>
      <c r="J27" s="20" t="s">
        <v>235</v>
      </c>
    </row>
    <row r="28" spans="1:10" x14ac:dyDescent="0.25">
      <c r="A28" s="38" t="s">
        <v>50</v>
      </c>
      <c r="B28" s="40" t="s">
        <v>51</v>
      </c>
      <c r="C28" s="50"/>
      <c r="D28" s="56">
        <f>SUM(E28:F28)</f>
        <v>147.1</v>
      </c>
      <c r="E28" s="49">
        <v>147.1</v>
      </c>
      <c r="F28" s="49"/>
      <c r="G28" s="49"/>
      <c r="H28" s="19"/>
      <c r="I28" s="19"/>
      <c r="J28" s="21" t="s">
        <v>331</v>
      </c>
    </row>
    <row r="29" spans="1:10" ht="15.75" thickBot="1" x14ac:dyDescent="0.3">
      <c r="A29" s="141" t="s">
        <v>33</v>
      </c>
      <c r="B29" s="142"/>
      <c r="C29" s="70">
        <f>SUM(C26:C28)</f>
        <v>0</v>
      </c>
      <c r="D29" s="70">
        <f>SUM(D26:D28)</f>
        <v>164.1</v>
      </c>
      <c r="E29" s="70">
        <f t="shared" ref="E29:F29" si="2">SUM(E26:E28)</f>
        <v>147.1</v>
      </c>
      <c r="F29" s="70">
        <f t="shared" si="2"/>
        <v>17</v>
      </c>
      <c r="G29" s="120"/>
      <c r="H29" s="95"/>
      <c r="I29" s="95"/>
      <c r="J29" s="96"/>
    </row>
    <row r="30" spans="1:10" x14ac:dyDescent="0.25">
      <c r="A30" s="15"/>
      <c r="B30" s="15"/>
      <c r="C30" s="16"/>
      <c r="D30" s="16"/>
      <c r="E30" s="15"/>
      <c r="F30" s="15"/>
      <c r="G30" s="15"/>
      <c r="H30" s="16"/>
      <c r="I30" s="16"/>
      <c r="J30" s="16"/>
    </row>
    <row r="31" spans="1:10" ht="15.75" thickBo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 spans="1:10" ht="42.75" x14ac:dyDescent="0.25">
      <c r="A32" s="80" t="s">
        <v>21</v>
      </c>
      <c r="B32" s="81" t="s">
        <v>52</v>
      </c>
      <c r="C32" s="81" t="s">
        <v>11</v>
      </c>
      <c r="D32" s="81" t="s">
        <v>44</v>
      </c>
      <c r="E32" s="81" t="s">
        <v>53</v>
      </c>
      <c r="F32" s="81" t="s">
        <v>54</v>
      </c>
      <c r="G32" s="81" t="s">
        <v>15</v>
      </c>
      <c r="H32" s="81" t="s">
        <v>332</v>
      </c>
      <c r="I32" s="81" t="s">
        <v>333</v>
      </c>
      <c r="J32" s="82" t="s">
        <v>45</v>
      </c>
    </row>
    <row r="33" spans="1:10" x14ac:dyDescent="0.25">
      <c r="A33" s="1"/>
      <c r="B33" s="2" t="s">
        <v>9</v>
      </c>
      <c r="C33" s="2" t="s">
        <v>19</v>
      </c>
      <c r="D33" s="2" t="s">
        <v>37</v>
      </c>
      <c r="E33" s="2" t="s">
        <v>21</v>
      </c>
      <c r="F33" s="2" t="s">
        <v>22</v>
      </c>
      <c r="G33" s="2" t="s">
        <v>23</v>
      </c>
      <c r="H33" s="2" t="s">
        <v>24</v>
      </c>
      <c r="I33" s="2" t="s">
        <v>25</v>
      </c>
      <c r="J33" s="3" t="s">
        <v>26</v>
      </c>
    </row>
    <row r="34" spans="1:10" s="7" customFormat="1" ht="14.25" x14ac:dyDescent="0.2">
      <c r="A34" s="38" t="s">
        <v>55</v>
      </c>
      <c r="B34" s="40" t="s">
        <v>56</v>
      </c>
      <c r="C34" s="65">
        <f>SUM(C35:C36)</f>
        <v>0</v>
      </c>
      <c r="D34" s="66">
        <f t="shared" ref="D34:D66" si="3">SUM(E34:F34)</f>
        <v>24.05</v>
      </c>
      <c r="E34" s="66">
        <f>SUM(E35:E36)</f>
        <v>0</v>
      </c>
      <c r="F34" s="65">
        <f>SUM(F35:F36)</f>
        <v>24.05</v>
      </c>
      <c r="G34" s="65">
        <f>IFERROR(((G35*F35)+(G36*F36))/(F34),"")</f>
        <v>25</v>
      </c>
      <c r="H34" s="97">
        <f>IFERROR(AVERAGE(H35:H36),"")</f>
        <v>35000</v>
      </c>
      <c r="I34" s="97" t="str">
        <f>IFERROR(AVERAGE(I35:I36),"")</f>
        <v/>
      </c>
      <c r="J34" s="99"/>
    </row>
    <row r="35" spans="1:10" x14ac:dyDescent="0.25">
      <c r="A35" s="41" t="s">
        <v>57</v>
      </c>
      <c r="B35" s="42" t="s">
        <v>58</v>
      </c>
      <c r="C35" s="51"/>
      <c r="D35" s="56">
        <f t="shared" si="3"/>
        <v>24.05</v>
      </c>
      <c r="E35" s="49"/>
      <c r="F35" s="49">
        <v>24.05</v>
      </c>
      <c r="G35" s="51">
        <v>25</v>
      </c>
      <c r="H35" s="23">
        <v>35000</v>
      </c>
      <c r="I35" s="23"/>
      <c r="J35" s="20"/>
    </row>
    <row r="36" spans="1:10" x14ac:dyDescent="0.25">
      <c r="A36" s="41" t="s">
        <v>59</v>
      </c>
      <c r="B36" s="42" t="s">
        <v>60</v>
      </c>
      <c r="C36" s="51"/>
      <c r="D36" s="56">
        <f t="shared" si="3"/>
        <v>0</v>
      </c>
      <c r="E36" s="49"/>
      <c r="F36" s="49"/>
      <c r="G36" s="51"/>
      <c r="H36" s="23"/>
      <c r="I36" s="23"/>
      <c r="J36" s="20"/>
    </row>
    <row r="37" spans="1:10" s="7" customFormat="1" ht="14.25" x14ac:dyDescent="0.2">
      <c r="A37" s="38" t="s">
        <v>61</v>
      </c>
      <c r="B37" s="40" t="s">
        <v>62</v>
      </c>
      <c r="C37" s="65">
        <f>SUM(C38:C39)</f>
        <v>0</v>
      </c>
      <c r="D37" s="66">
        <f t="shared" si="3"/>
        <v>1.5</v>
      </c>
      <c r="E37" s="68">
        <f>SUM(E38:E39)</f>
        <v>0</v>
      </c>
      <c r="F37" s="68">
        <f>SUM(F38:F39)</f>
        <v>1.5</v>
      </c>
      <c r="G37" s="65">
        <f>IFERROR( ((G38*F38)+(G39*F39))/(F37),"")</f>
        <v>20</v>
      </c>
      <c r="H37" s="97">
        <f>IFERROR(AVERAGE(H38:H39),"")</f>
        <v>20000</v>
      </c>
      <c r="I37" s="97" t="str">
        <f>IFERROR(AVERAGE(I38:I39),"")</f>
        <v/>
      </c>
      <c r="J37" s="100"/>
    </row>
    <row r="38" spans="1:10" x14ac:dyDescent="0.25">
      <c r="A38" s="41" t="s">
        <v>63</v>
      </c>
      <c r="B38" s="42" t="s">
        <v>64</v>
      </c>
      <c r="C38" s="51"/>
      <c r="D38" s="56">
        <f t="shared" si="3"/>
        <v>1.5</v>
      </c>
      <c r="E38" s="49"/>
      <c r="F38" s="49">
        <v>1.5</v>
      </c>
      <c r="G38" s="51">
        <v>20</v>
      </c>
      <c r="H38" s="23">
        <v>20000</v>
      </c>
      <c r="I38" s="23"/>
      <c r="J38" s="20"/>
    </row>
    <row r="39" spans="1:10" x14ac:dyDescent="0.25">
      <c r="A39" s="41" t="s">
        <v>65</v>
      </c>
      <c r="B39" s="42" t="s">
        <v>66</v>
      </c>
      <c r="C39" s="51"/>
      <c r="D39" s="56">
        <f t="shared" si="3"/>
        <v>0</v>
      </c>
      <c r="E39" s="49"/>
      <c r="F39" s="49"/>
      <c r="G39" s="51"/>
      <c r="H39" s="23"/>
      <c r="I39" s="23"/>
      <c r="J39" s="20"/>
    </row>
    <row r="40" spans="1:10" s="7" customFormat="1" ht="14.25" x14ac:dyDescent="0.2">
      <c r="A40" s="38" t="s">
        <v>67</v>
      </c>
      <c r="B40" s="40" t="s">
        <v>68</v>
      </c>
      <c r="C40" s="65">
        <f>SUM(C41:C43)</f>
        <v>0</v>
      </c>
      <c r="D40" s="66">
        <f t="shared" si="3"/>
        <v>4.45</v>
      </c>
      <c r="E40" s="68">
        <f>SUM(E41:E44)</f>
        <v>0</v>
      </c>
      <c r="F40" s="68">
        <f>SUM(F41:F44)</f>
        <v>4.45</v>
      </c>
      <c r="G40" s="65">
        <f>IFERROR(((G41*F41) + (G42*F42) + (G43*F43) + (G44*F44))/(F40),"")</f>
        <v>20</v>
      </c>
      <c r="H40" s="97">
        <f>IFERROR(AVERAGE(H41:H44),"")</f>
        <v>25000</v>
      </c>
      <c r="I40" s="97" t="str">
        <f>IFERROR(AVERAGE(I41:I44),"")</f>
        <v/>
      </c>
      <c r="J40" s="100"/>
    </row>
    <row r="41" spans="1:10" x14ac:dyDescent="0.25">
      <c r="A41" s="41" t="s">
        <v>69</v>
      </c>
      <c r="B41" s="42" t="s">
        <v>70</v>
      </c>
      <c r="C41" s="51"/>
      <c r="D41" s="56">
        <f t="shared" si="3"/>
        <v>0</v>
      </c>
      <c r="E41" s="49"/>
      <c r="F41" s="49"/>
      <c r="G41" s="51"/>
      <c r="H41" s="23"/>
      <c r="I41" s="23"/>
      <c r="J41" s="20"/>
    </row>
    <row r="42" spans="1:10" x14ac:dyDescent="0.25">
      <c r="A42" s="41" t="s">
        <v>71</v>
      </c>
      <c r="B42" s="42" t="s">
        <v>72</v>
      </c>
      <c r="C42" s="51"/>
      <c r="D42" s="56">
        <f>SUM(E42:F42)</f>
        <v>4.45</v>
      </c>
      <c r="E42" s="49"/>
      <c r="F42" s="49">
        <v>4.45</v>
      </c>
      <c r="G42" s="51">
        <v>20</v>
      </c>
      <c r="H42" s="23">
        <v>25000</v>
      </c>
      <c r="I42" s="23"/>
      <c r="J42" s="20"/>
    </row>
    <row r="43" spans="1:10" x14ac:dyDescent="0.25">
      <c r="A43" s="41" t="s">
        <v>73</v>
      </c>
      <c r="B43" s="42" t="s">
        <v>74</v>
      </c>
      <c r="C43" s="51"/>
      <c r="D43" s="56">
        <f t="shared" si="3"/>
        <v>0</v>
      </c>
      <c r="E43" s="49"/>
      <c r="F43" s="49"/>
      <c r="G43" s="51"/>
      <c r="H43" s="23"/>
      <c r="I43" s="23"/>
      <c r="J43" s="20"/>
    </row>
    <row r="44" spans="1:10" x14ac:dyDescent="0.25">
      <c r="A44" s="41" t="s">
        <v>275</v>
      </c>
      <c r="B44" s="42" t="s">
        <v>276</v>
      </c>
      <c r="C44" s="51"/>
      <c r="D44" s="56">
        <f>SUM(E44:F44)</f>
        <v>0</v>
      </c>
      <c r="E44" s="49"/>
      <c r="F44" s="49"/>
      <c r="G44" s="51"/>
      <c r="H44" s="23"/>
      <c r="I44" s="23"/>
      <c r="J44" s="20"/>
    </row>
    <row r="45" spans="1:10" s="7" customFormat="1" ht="14.25" x14ac:dyDescent="0.2">
      <c r="A45" s="38" t="s">
        <v>75</v>
      </c>
      <c r="B45" s="40" t="s">
        <v>76</v>
      </c>
      <c r="C45" s="65">
        <f>SUM(C46:C48)</f>
        <v>0</v>
      </c>
      <c r="D45" s="66">
        <f t="shared" si="3"/>
        <v>0</v>
      </c>
      <c r="E45" s="68">
        <f>SUM(E46:E48)</f>
        <v>0</v>
      </c>
      <c r="F45" s="68">
        <f>SUM(F46:F48)</f>
        <v>0</v>
      </c>
      <c r="G45" s="65" t="str">
        <f>IFERROR(((G46*F46) + (G47*F47) + (G48*F48) )/(F45),"")</f>
        <v/>
      </c>
      <c r="H45" s="97" t="str">
        <f>IFERROR(AVERAGE(H46:H48),"")</f>
        <v/>
      </c>
      <c r="I45" s="97" t="str">
        <f>IFERROR(AVERAGE(I46:I48),"")</f>
        <v/>
      </c>
      <c r="J45" s="100"/>
    </row>
    <row r="46" spans="1:10" x14ac:dyDescent="0.25">
      <c r="A46" s="41" t="s">
        <v>77</v>
      </c>
      <c r="B46" s="42" t="s">
        <v>78</v>
      </c>
      <c r="C46" s="51"/>
      <c r="D46" s="56">
        <f t="shared" si="3"/>
        <v>0</v>
      </c>
      <c r="E46" s="49"/>
      <c r="F46" s="49"/>
      <c r="G46" s="51"/>
      <c r="H46" s="23"/>
      <c r="I46" s="23"/>
      <c r="J46" s="20"/>
    </row>
    <row r="47" spans="1:10" x14ac:dyDescent="0.25">
      <c r="A47" s="41" t="s">
        <v>79</v>
      </c>
      <c r="B47" s="42" t="s">
        <v>80</v>
      </c>
      <c r="C47" s="51"/>
      <c r="D47" s="56">
        <f t="shared" si="3"/>
        <v>0</v>
      </c>
      <c r="E47" s="49"/>
      <c r="F47" s="49"/>
      <c r="G47" s="51"/>
      <c r="H47" s="23"/>
      <c r="I47" s="23"/>
      <c r="J47" s="20"/>
    </row>
    <row r="48" spans="1:10" x14ac:dyDescent="0.25">
      <c r="A48" s="41" t="s">
        <v>81</v>
      </c>
      <c r="B48" s="42" t="s">
        <v>82</v>
      </c>
      <c r="C48" s="51"/>
      <c r="D48" s="56">
        <f t="shared" si="3"/>
        <v>0</v>
      </c>
      <c r="E48" s="49"/>
      <c r="F48" s="49"/>
      <c r="G48" s="51"/>
      <c r="H48" s="23"/>
      <c r="I48" s="23"/>
      <c r="J48" s="20"/>
    </row>
    <row r="49" spans="1:10" s="7" customFormat="1" ht="14.25" x14ac:dyDescent="0.2">
      <c r="A49" s="38" t="s">
        <v>83</v>
      </c>
      <c r="B49" s="40" t="s">
        <v>84</v>
      </c>
      <c r="C49" s="65">
        <f>SUM(C50:C53)</f>
        <v>0</v>
      </c>
      <c r="D49" s="66">
        <f t="shared" si="3"/>
        <v>0</v>
      </c>
      <c r="E49" s="68">
        <f>SUM(E50:E53)</f>
        <v>0</v>
      </c>
      <c r="F49" s="68">
        <f>SUM(F50:F53)</f>
        <v>0</v>
      </c>
      <c r="G49" s="65" t="str">
        <f>IFERROR(((G50*F50) + (G51*F51) + (G52*F52) + (F53+G53) )/(F49), "")</f>
        <v/>
      </c>
      <c r="H49" s="97" t="str">
        <f>IFERROR(AVERAGE(H50:H53),"")</f>
        <v/>
      </c>
      <c r="I49" s="97" t="str">
        <f>IFERROR(AVERAGE(I50:I53),"")</f>
        <v/>
      </c>
      <c r="J49" s="100"/>
    </row>
    <row r="50" spans="1:10" x14ac:dyDescent="0.25">
      <c r="A50" s="41" t="s">
        <v>85</v>
      </c>
      <c r="B50" s="42" t="s">
        <v>86</v>
      </c>
      <c r="C50" s="51"/>
      <c r="D50" s="56">
        <f t="shared" si="3"/>
        <v>0</v>
      </c>
      <c r="E50" s="49"/>
      <c r="F50" s="49"/>
      <c r="G50" s="51"/>
      <c r="H50" s="23"/>
      <c r="I50" s="23"/>
      <c r="J50" s="20"/>
    </row>
    <row r="51" spans="1:10" x14ac:dyDescent="0.25">
      <c r="A51" s="41" t="s">
        <v>87</v>
      </c>
      <c r="B51" s="42" t="s">
        <v>88</v>
      </c>
      <c r="C51" s="51"/>
      <c r="D51" s="56">
        <f t="shared" si="3"/>
        <v>0</v>
      </c>
      <c r="E51" s="49"/>
      <c r="F51" s="49"/>
      <c r="G51" s="51"/>
      <c r="H51" s="23"/>
      <c r="I51" s="23"/>
      <c r="J51" s="20"/>
    </row>
    <row r="52" spans="1:10" x14ac:dyDescent="0.25">
      <c r="A52" s="41" t="s">
        <v>89</v>
      </c>
      <c r="B52" s="42" t="s">
        <v>90</v>
      </c>
      <c r="C52" s="51"/>
      <c r="D52" s="56">
        <f t="shared" si="3"/>
        <v>0</v>
      </c>
      <c r="E52" s="49"/>
      <c r="F52" s="49"/>
      <c r="G52" s="51"/>
      <c r="H52" s="23"/>
      <c r="I52" s="23"/>
      <c r="J52" s="20"/>
    </row>
    <row r="53" spans="1:10" x14ac:dyDescent="0.25">
      <c r="A53" s="41" t="s">
        <v>91</v>
      </c>
      <c r="B53" s="42" t="s">
        <v>92</v>
      </c>
      <c r="C53" s="51"/>
      <c r="D53" s="56">
        <f t="shared" si="3"/>
        <v>0</v>
      </c>
      <c r="E53" s="49"/>
      <c r="F53" s="49"/>
      <c r="G53" s="51"/>
      <c r="H53" s="23"/>
      <c r="I53" s="23"/>
      <c r="J53" s="20"/>
    </row>
    <row r="54" spans="1:10" s="7" customFormat="1" ht="14.25" x14ac:dyDescent="0.2">
      <c r="A54" s="38" t="s">
        <v>93</v>
      </c>
      <c r="B54" s="40" t="s">
        <v>94</v>
      </c>
      <c r="C54" s="65">
        <f>SUM(C55:C58)</f>
        <v>0</v>
      </c>
      <c r="D54" s="66">
        <f t="shared" si="3"/>
        <v>0</v>
      </c>
      <c r="E54" s="68">
        <f>SUM(E55:E58)</f>
        <v>0</v>
      </c>
      <c r="F54" s="68">
        <f>SUM(F55:F58)</f>
        <v>0</v>
      </c>
      <c r="G54" s="65" t="str">
        <f>IFERROR(((G55*F55) + (G56*F56) + (G57*F57) + (F58+G58) )/(F54), "")</f>
        <v/>
      </c>
      <c r="H54" s="97" t="str">
        <f>IFERROR(AVERAGE(H55:H58),"")</f>
        <v/>
      </c>
      <c r="I54" s="97" t="str">
        <f>IFERROR(AVERAGE(I55:I58),"")</f>
        <v/>
      </c>
      <c r="J54" s="100"/>
    </row>
    <row r="55" spans="1:10" x14ac:dyDescent="0.25">
      <c r="A55" s="41" t="s">
        <v>95</v>
      </c>
      <c r="B55" s="42" t="s">
        <v>96</v>
      </c>
      <c r="C55" s="51"/>
      <c r="D55" s="56">
        <f t="shared" si="3"/>
        <v>0</v>
      </c>
      <c r="E55" s="49"/>
      <c r="F55" s="49"/>
      <c r="G55" s="51"/>
      <c r="H55" s="23"/>
      <c r="I55" s="23"/>
      <c r="J55" s="20"/>
    </row>
    <row r="56" spans="1:10" x14ac:dyDescent="0.25">
      <c r="A56" s="41" t="s">
        <v>97</v>
      </c>
      <c r="B56" s="42" t="s">
        <v>98</v>
      </c>
      <c r="C56" s="51"/>
      <c r="D56" s="56">
        <f t="shared" si="3"/>
        <v>0</v>
      </c>
      <c r="E56" s="49"/>
      <c r="F56" s="49"/>
      <c r="G56" s="51"/>
      <c r="H56" s="23"/>
      <c r="I56" s="23"/>
      <c r="J56" s="20"/>
    </row>
    <row r="57" spans="1:10" x14ac:dyDescent="0.25">
      <c r="A57" s="41" t="s">
        <v>99</v>
      </c>
      <c r="B57" s="42" t="s">
        <v>100</v>
      </c>
      <c r="C57" s="51"/>
      <c r="D57" s="56">
        <f t="shared" si="3"/>
        <v>0</v>
      </c>
      <c r="E57" s="49"/>
      <c r="F57" s="49"/>
      <c r="G57" s="51"/>
      <c r="H57" s="23"/>
      <c r="I57" s="23"/>
      <c r="J57" s="20"/>
    </row>
    <row r="58" spans="1:10" x14ac:dyDescent="0.25">
      <c r="A58" s="41" t="s">
        <v>101</v>
      </c>
      <c r="B58" s="42" t="s">
        <v>102</v>
      </c>
      <c r="C58" s="51"/>
      <c r="D58" s="56">
        <f t="shared" si="3"/>
        <v>0</v>
      </c>
      <c r="E58" s="49"/>
      <c r="F58" s="49"/>
      <c r="G58" s="51"/>
      <c r="H58" s="23"/>
      <c r="I58" s="23"/>
      <c r="J58" s="20"/>
    </row>
    <row r="59" spans="1:10" x14ac:dyDescent="0.25">
      <c r="A59" s="38" t="s">
        <v>103</v>
      </c>
      <c r="B59" s="40" t="s">
        <v>104</v>
      </c>
      <c r="C59" s="65">
        <f>SUM(C60:C62)</f>
        <v>0</v>
      </c>
      <c r="D59" s="66">
        <f t="shared" si="3"/>
        <v>8</v>
      </c>
      <c r="E59" s="68">
        <f>SUM(E60:E62)</f>
        <v>0</v>
      </c>
      <c r="F59" s="68">
        <f>SUM(F60:F62)</f>
        <v>8</v>
      </c>
      <c r="G59" s="65">
        <f>IFERROR(((G60*F60) + (G61*F61) + (G62*F62) )/(F59), "")</f>
        <v>15</v>
      </c>
      <c r="H59" s="97">
        <f>IFERROR(AVERAGE(H60:H62),"")</f>
        <v>10000</v>
      </c>
      <c r="I59" s="97" t="str">
        <f>IFERROR(AVERAGE(I60:I62),"")</f>
        <v/>
      </c>
      <c r="J59" s="100"/>
    </row>
    <row r="60" spans="1:10" x14ac:dyDescent="0.25">
      <c r="A60" s="41" t="s">
        <v>105</v>
      </c>
      <c r="B60" s="42" t="s">
        <v>106</v>
      </c>
      <c r="C60" s="51"/>
      <c r="D60" s="56">
        <f t="shared" si="3"/>
        <v>8</v>
      </c>
      <c r="E60" s="49"/>
      <c r="F60" s="49">
        <v>8</v>
      </c>
      <c r="G60" s="51">
        <v>15</v>
      </c>
      <c r="H60" s="23">
        <v>10000</v>
      </c>
      <c r="I60" s="23"/>
      <c r="J60" s="20"/>
    </row>
    <row r="61" spans="1:10" x14ac:dyDescent="0.25">
      <c r="A61" s="41" t="s">
        <v>107</v>
      </c>
      <c r="B61" s="42" t="s">
        <v>108</v>
      </c>
      <c r="C61" s="51"/>
      <c r="D61" s="56">
        <f t="shared" si="3"/>
        <v>0</v>
      </c>
      <c r="E61" s="49"/>
      <c r="F61" s="49"/>
      <c r="G61" s="51"/>
      <c r="H61" s="23"/>
      <c r="I61" s="23"/>
      <c r="J61" s="20"/>
    </row>
    <row r="62" spans="1:10" x14ac:dyDescent="0.25">
      <c r="A62" s="41" t="s">
        <v>109</v>
      </c>
      <c r="B62" s="42" t="s">
        <v>110</v>
      </c>
      <c r="C62" s="51"/>
      <c r="D62" s="56">
        <f t="shared" si="3"/>
        <v>0</v>
      </c>
      <c r="E62" s="49"/>
      <c r="F62" s="49"/>
      <c r="G62" s="51"/>
      <c r="H62" s="23"/>
      <c r="I62" s="23"/>
      <c r="J62" s="20"/>
    </row>
    <row r="63" spans="1:10" s="7" customFormat="1" ht="14.25" x14ac:dyDescent="0.2">
      <c r="A63" s="38" t="s">
        <v>111</v>
      </c>
      <c r="B63" s="40" t="s">
        <v>112</v>
      </c>
      <c r="C63" s="65">
        <f>SUM(C64:C66)</f>
        <v>0</v>
      </c>
      <c r="D63" s="66">
        <f t="shared" si="3"/>
        <v>0</v>
      </c>
      <c r="E63" s="68">
        <f>SUM(E64:E66)</f>
        <v>0</v>
      </c>
      <c r="F63" s="68">
        <f>SUM(F64:F66)</f>
        <v>0</v>
      </c>
      <c r="G63" s="65" t="str">
        <f>IFERROR(((G64*F64) + (G65*F65) + (G66*F66) )/(F63), "")</f>
        <v/>
      </c>
      <c r="H63" s="97" t="str">
        <f>IFERROR(AVERAGE(H64:H66),"")</f>
        <v/>
      </c>
      <c r="I63" s="97" t="str">
        <f>IFERROR(AVERAGE(I64:I66),"")</f>
        <v/>
      </c>
      <c r="J63" s="100"/>
    </row>
    <row r="64" spans="1:10" x14ac:dyDescent="0.25">
      <c r="A64" s="41" t="s">
        <v>113</v>
      </c>
      <c r="B64" s="42" t="s">
        <v>114</v>
      </c>
      <c r="C64" s="51"/>
      <c r="D64" s="56">
        <f t="shared" si="3"/>
        <v>0</v>
      </c>
      <c r="E64" s="49"/>
      <c r="F64" s="49"/>
      <c r="G64" s="51"/>
      <c r="H64" s="23"/>
      <c r="I64" s="23"/>
      <c r="J64" s="20"/>
    </row>
    <row r="65" spans="1:10" x14ac:dyDescent="0.25">
      <c r="A65" s="41" t="s">
        <v>115</v>
      </c>
      <c r="B65" s="42" t="s">
        <v>116</v>
      </c>
      <c r="C65" s="51"/>
      <c r="D65" s="56">
        <f t="shared" si="3"/>
        <v>0</v>
      </c>
      <c r="E65" s="49"/>
      <c r="F65" s="49"/>
      <c r="G65" s="51"/>
      <c r="H65" s="23"/>
      <c r="I65" s="23"/>
      <c r="J65" s="20"/>
    </row>
    <row r="66" spans="1:10" x14ac:dyDescent="0.25">
      <c r="A66" s="41" t="s">
        <v>117</v>
      </c>
      <c r="B66" s="42" t="s">
        <v>118</v>
      </c>
      <c r="C66" s="51"/>
      <c r="D66" s="56">
        <f t="shared" si="3"/>
        <v>0</v>
      </c>
      <c r="E66" s="49"/>
      <c r="F66" s="49"/>
      <c r="G66" s="51"/>
      <c r="H66" s="23"/>
      <c r="I66" s="23"/>
      <c r="J66" s="20"/>
    </row>
    <row r="67" spans="1:10" s="7" customFormat="1" ht="14.25" x14ac:dyDescent="0.2">
      <c r="A67" s="38" t="s">
        <v>119</v>
      </c>
      <c r="B67" s="40" t="s">
        <v>120</v>
      </c>
      <c r="C67" s="65">
        <f>SUM(C68:C71)</f>
        <v>0</v>
      </c>
      <c r="D67" s="66">
        <f t="shared" ref="D67:D88" si="4">SUM(E67:F67)</f>
        <v>0</v>
      </c>
      <c r="E67" s="68">
        <f>SUM(E68:E71)</f>
        <v>0</v>
      </c>
      <c r="F67" s="68">
        <f>SUM(F68:F71)</f>
        <v>0</v>
      </c>
      <c r="G67" s="65" t="str">
        <f>IFERROR(((G68*F68) + (G69*F69) + (G70*F70) + (F71+G71) )/(F67), "")</f>
        <v/>
      </c>
      <c r="H67" s="97" t="str">
        <f>IFERROR(AVERAGE(H68:H71),"")</f>
        <v/>
      </c>
      <c r="I67" s="97" t="str">
        <f>IFERROR(AVERAGE(I68:I71),"")</f>
        <v/>
      </c>
      <c r="J67" s="100"/>
    </row>
    <row r="68" spans="1:10" x14ac:dyDescent="0.25">
      <c r="A68" s="41" t="s">
        <v>121</v>
      </c>
      <c r="B68" s="42" t="s">
        <v>122</v>
      </c>
      <c r="C68" s="51"/>
      <c r="D68" s="56">
        <f t="shared" si="4"/>
        <v>0</v>
      </c>
      <c r="E68" s="49"/>
      <c r="F68" s="49"/>
      <c r="G68" s="51"/>
      <c r="H68" s="23"/>
      <c r="I68" s="23"/>
      <c r="J68" s="20"/>
    </row>
    <row r="69" spans="1:10" x14ac:dyDescent="0.25">
      <c r="A69" s="41" t="s">
        <v>123</v>
      </c>
      <c r="B69" s="42" t="s">
        <v>124</v>
      </c>
      <c r="C69" s="51"/>
      <c r="D69" s="56">
        <f t="shared" si="4"/>
        <v>0</v>
      </c>
      <c r="E69" s="49"/>
      <c r="F69" s="49"/>
      <c r="G69" s="51"/>
      <c r="H69" s="23"/>
      <c r="I69" s="23"/>
      <c r="J69" s="20"/>
    </row>
    <row r="70" spans="1:10" x14ac:dyDescent="0.25">
      <c r="A70" s="41" t="s">
        <v>125</v>
      </c>
      <c r="B70" s="42" t="s">
        <v>126</v>
      </c>
      <c r="C70" s="51"/>
      <c r="D70" s="56">
        <f t="shared" si="4"/>
        <v>0</v>
      </c>
      <c r="E70" s="49"/>
      <c r="F70" s="49"/>
      <c r="G70" s="51"/>
      <c r="H70" s="23"/>
      <c r="I70" s="23"/>
      <c r="J70" s="20"/>
    </row>
    <row r="71" spans="1:10" x14ac:dyDescent="0.25">
      <c r="A71" s="41" t="s">
        <v>127</v>
      </c>
      <c r="B71" s="42" t="s">
        <v>128</v>
      </c>
      <c r="C71" s="51"/>
      <c r="D71" s="56">
        <f t="shared" si="4"/>
        <v>0</v>
      </c>
      <c r="E71" s="49"/>
      <c r="F71" s="49"/>
      <c r="G71" s="51"/>
      <c r="H71" s="23"/>
      <c r="I71" s="23"/>
      <c r="J71" s="20"/>
    </row>
    <row r="72" spans="1:10" s="7" customFormat="1" ht="14.25" x14ac:dyDescent="0.2">
      <c r="A72" s="38" t="s">
        <v>129</v>
      </c>
      <c r="B72" s="40" t="s">
        <v>130</v>
      </c>
      <c r="C72" s="65">
        <f>SUM(C73:C75)</f>
        <v>0</v>
      </c>
      <c r="D72" s="66">
        <f t="shared" si="4"/>
        <v>0</v>
      </c>
      <c r="E72" s="68">
        <f>SUM(E73:E75)</f>
        <v>0</v>
      </c>
      <c r="F72" s="68">
        <f>SUM(F73:F75)</f>
        <v>0</v>
      </c>
      <c r="G72" s="65" t="str">
        <f>IFERROR(((G73*F73) + (G74*F74) + (G75*F75) )/(F72), "")</f>
        <v/>
      </c>
      <c r="H72" s="97" t="str">
        <f>IFERROR(AVERAGE(H73:H75),"")</f>
        <v/>
      </c>
      <c r="I72" s="97" t="str">
        <f>IFERROR(AVERAGE(I73:I75),"")</f>
        <v/>
      </c>
      <c r="J72" s="100"/>
    </row>
    <row r="73" spans="1:10" x14ac:dyDescent="0.25">
      <c r="A73" s="41" t="s">
        <v>131</v>
      </c>
      <c r="B73" s="42" t="s">
        <v>132</v>
      </c>
      <c r="C73" s="51"/>
      <c r="D73" s="56">
        <f t="shared" si="4"/>
        <v>0</v>
      </c>
      <c r="E73" s="49"/>
      <c r="F73" s="49"/>
      <c r="G73" s="51"/>
      <c r="H73" s="23"/>
      <c r="I73" s="23"/>
      <c r="J73" s="20"/>
    </row>
    <row r="74" spans="1:10" x14ac:dyDescent="0.25">
      <c r="A74" s="41" t="s">
        <v>133</v>
      </c>
      <c r="B74" s="42" t="s">
        <v>134</v>
      </c>
      <c r="C74" s="51"/>
      <c r="D74" s="56">
        <f t="shared" si="4"/>
        <v>0</v>
      </c>
      <c r="E74" s="49"/>
      <c r="F74" s="49"/>
      <c r="G74" s="51"/>
      <c r="H74" s="23"/>
      <c r="I74" s="23"/>
      <c r="J74" s="20"/>
    </row>
    <row r="75" spans="1:10" ht="13.15" customHeight="1" x14ac:dyDescent="0.25">
      <c r="A75" s="41" t="s">
        <v>135</v>
      </c>
      <c r="B75" s="42" t="s">
        <v>136</v>
      </c>
      <c r="C75" s="51"/>
      <c r="D75" s="56">
        <f t="shared" si="4"/>
        <v>0</v>
      </c>
      <c r="E75" s="49"/>
      <c r="F75" s="49"/>
      <c r="G75" s="51"/>
      <c r="H75" s="23"/>
      <c r="I75" s="23"/>
      <c r="J75" s="20"/>
    </row>
    <row r="76" spans="1:10" s="7" customFormat="1" ht="14.25" x14ac:dyDescent="0.2">
      <c r="A76" s="38" t="s">
        <v>137</v>
      </c>
      <c r="B76" s="40" t="s">
        <v>138</v>
      </c>
      <c r="C76" s="65">
        <f>SUM(C77:C79)</f>
        <v>0</v>
      </c>
      <c r="D76" s="66">
        <f t="shared" si="4"/>
        <v>2.2999999999999998</v>
      </c>
      <c r="E76" s="68">
        <f>SUM(E77:E79)</f>
        <v>2.2999999999999998</v>
      </c>
      <c r="F76" s="68">
        <f>SUM(F77:F79)</f>
        <v>0</v>
      </c>
      <c r="G76" s="65" t="str">
        <f>IFERROR(((G77*F77) + (G78*F78) + (G79*F79) )/(F76),"")</f>
        <v/>
      </c>
      <c r="H76" s="97" t="str">
        <f>IFERROR(AVERAGE(H77:H79),"")</f>
        <v/>
      </c>
      <c r="I76" s="97" t="str">
        <f>IFERROR(AVERAGE(I77:I79),"")</f>
        <v/>
      </c>
      <c r="J76" s="100"/>
    </row>
    <row r="77" spans="1:10" ht="16.5" x14ac:dyDescent="0.25">
      <c r="A77" s="41" t="s">
        <v>139</v>
      </c>
      <c r="B77" s="42" t="s">
        <v>140</v>
      </c>
      <c r="C77" s="51"/>
      <c r="D77" s="56">
        <f t="shared" si="4"/>
        <v>2.2999999999999998</v>
      </c>
      <c r="E77" s="46">
        <v>2.2999999999999998</v>
      </c>
      <c r="F77" s="49"/>
      <c r="G77" s="51"/>
      <c r="H77" s="23"/>
      <c r="I77" s="23"/>
      <c r="J77" s="20"/>
    </row>
    <row r="78" spans="1:10" x14ac:dyDescent="0.25">
      <c r="A78" s="41" t="s">
        <v>141</v>
      </c>
      <c r="B78" s="42" t="s">
        <v>142</v>
      </c>
      <c r="C78" s="51"/>
      <c r="D78" s="56">
        <f t="shared" si="4"/>
        <v>0</v>
      </c>
      <c r="E78" s="49"/>
      <c r="F78" s="49"/>
      <c r="G78" s="51"/>
      <c r="H78" s="23"/>
      <c r="I78" s="23"/>
      <c r="J78" s="20"/>
    </row>
    <row r="79" spans="1:10" x14ac:dyDescent="0.25">
      <c r="A79" s="41" t="s">
        <v>143</v>
      </c>
      <c r="B79" s="42" t="s">
        <v>144</v>
      </c>
      <c r="C79" s="51"/>
      <c r="D79" s="56">
        <f t="shared" si="4"/>
        <v>0</v>
      </c>
      <c r="E79" s="49"/>
      <c r="F79" s="49"/>
      <c r="G79" s="51"/>
      <c r="H79" s="23"/>
      <c r="I79" s="23"/>
      <c r="J79" s="20"/>
    </row>
    <row r="80" spans="1:10" s="7" customFormat="1" ht="14.25" x14ac:dyDescent="0.2">
      <c r="A80" s="38" t="s">
        <v>145</v>
      </c>
      <c r="B80" s="40" t="s">
        <v>146</v>
      </c>
      <c r="C80" s="53"/>
      <c r="D80" s="55">
        <f t="shared" si="4"/>
        <v>0</v>
      </c>
      <c r="E80" s="54"/>
      <c r="F80" s="54"/>
      <c r="G80" s="53"/>
      <c r="H80" s="22"/>
      <c r="I80" s="22"/>
      <c r="J80" s="24"/>
    </row>
    <row r="81" spans="1:11" s="7" customFormat="1" x14ac:dyDescent="0.2">
      <c r="A81" s="38" t="s">
        <v>147</v>
      </c>
      <c r="B81" s="40" t="s">
        <v>148</v>
      </c>
      <c r="C81" s="53"/>
      <c r="D81" s="55">
        <f t="shared" si="4"/>
        <v>8</v>
      </c>
      <c r="E81" s="54"/>
      <c r="F81" s="54">
        <v>8</v>
      </c>
      <c r="G81" s="53">
        <v>20</v>
      </c>
      <c r="H81" s="22">
        <v>12300</v>
      </c>
      <c r="I81" s="22"/>
      <c r="J81" s="20"/>
    </row>
    <row r="82" spans="1:11" s="7" customFormat="1" x14ac:dyDescent="0.2">
      <c r="A82" s="38" t="s">
        <v>149</v>
      </c>
      <c r="B82" s="40" t="s">
        <v>150</v>
      </c>
      <c r="C82" s="53"/>
      <c r="D82" s="55">
        <f t="shared" si="4"/>
        <v>0</v>
      </c>
      <c r="E82" s="54"/>
      <c r="F82" s="54"/>
      <c r="G82" s="53"/>
      <c r="H82" s="22"/>
      <c r="I82" s="22"/>
      <c r="J82" s="20"/>
    </row>
    <row r="83" spans="1:11" s="7" customFormat="1" x14ac:dyDescent="0.2">
      <c r="A83" s="38" t="s">
        <v>151</v>
      </c>
      <c r="B83" s="40" t="s">
        <v>152</v>
      </c>
      <c r="C83" s="53"/>
      <c r="D83" s="55">
        <f t="shared" si="4"/>
        <v>0</v>
      </c>
      <c r="E83" s="54"/>
      <c r="F83" s="54"/>
      <c r="G83" s="53"/>
      <c r="H83" s="22"/>
      <c r="I83" s="22"/>
      <c r="J83" s="20"/>
    </row>
    <row r="84" spans="1:11" s="7" customFormat="1" x14ac:dyDescent="0.2">
      <c r="A84" s="38" t="s">
        <v>153</v>
      </c>
      <c r="B84" s="40" t="s">
        <v>154</v>
      </c>
      <c r="C84" s="53"/>
      <c r="D84" s="55">
        <f t="shared" si="4"/>
        <v>0.42</v>
      </c>
      <c r="E84" s="54">
        <v>0.42</v>
      </c>
      <c r="F84" s="54"/>
      <c r="G84" s="53"/>
      <c r="H84" s="22"/>
      <c r="I84" s="22"/>
      <c r="J84" s="20"/>
    </row>
    <row r="85" spans="1:11" s="7" customFormat="1" x14ac:dyDescent="0.2">
      <c r="A85" s="38" t="s">
        <v>155</v>
      </c>
      <c r="B85" s="40" t="s">
        <v>156</v>
      </c>
      <c r="C85" s="53"/>
      <c r="D85" s="55">
        <f t="shared" si="4"/>
        <v>0.26</v>
      </c>
      <c r="E85" s="54">
        <v>0.26</v>
      </c>
      <c r="F85" s="54"/>
      <c r="G85" s="53"/>
      <c r="H85" s="22"/>
      <c r="I85" s="22"/>
      <c r="J85" s="20"/>
    </row>
    <row r="86" spans="1:11" s="7" customFormat="1" x14ac:dyDescent="0.2">
      <c r="A86" s="38" t="s">
        <v>157</v>
      </c>
      <c r="B86" s="40" t="s">
        <v>158</v>
      </c>
      <c r="C86" s="53"/>
      <c r="D86" s="55">
        <f t="shared" si="4"/>
        <v>0</v>
      </c>
      <c r="E86" s="54"/>
      <c r="F86" s="54"/>
      <c r="G86" s="53"/>
      <c r="H86" s="22"/>
      <c r="I86" s="22"/>
      <c r="J86" s="20"/>
    </row>
    <row r="87" spans="1:11" s="7" customFormat="1" x14ac:dyDescent="0.2">
      <c r="A87" s="38" t="s">
        <v>159</v>
      </c>
      <c r="B87" s="40" t="s">
        <v>160</v>
      </c>
      <c r="C87" s="53"/>
      <c r="D87" s="55">
        <f t="shared" si="4"/>
        <v>0</v>
      </c>
      <c r="E87" s="54"/>
      <c r="F87" s="54"/>
      <c r="G87" s="53"/>
      <c r="H87" s="22"/>
      <c r="I87" s="22"/>
      <c r="J87" s="20"/>
    </row>
    <row r="88" spans="1:11" s="7" customFormat="1" x14ac:dyDescent="0.2">
      <c r="A88" s="38" t="s">
        <v>161</v>
      </c>
      <c r="B88" s="40" t="s">
        <v>162</v>
      </c>
      <c r="C88" s="53"/>
      <c r="D88" s="55">
        <f t="shared" si="4"/>
        <v>218.02</v>
      </c>
      <c r="E88" s="54">
        <v>27.02</v>
      </c>
      <c r="F88" s="54">
        <v>191</v>
      </c>
      <c r="G88" s="53">
        <v>8</v>
      </c>
      <c r="H88" s="22">
        <v>10000</v>
      </c>
      <c r="I88" s="22"/>
      <c r="J88" s="21"/>
    </row>
    <row r="89" spans="1:11" ht="15.75" thickBot="1" x14ac:dyDescent="0.3">
      <c r="A89" s="141" t="s">
        <v>33</v>
      </c>
      <c r="B89" s="142"/>
      <c r="C89" s="70">
        <f>SUM(C34,C37,C40,C45,C49,C54,C59,C63,C67,C72,C76,C80:C88)</f>
        <v>0</v>
      </c>
      <c r="D89" s="70">
        <f>SUM(D34,D37,D40,D45,D49,D54,D59,D63,D67,D72,D76,D80:D88)</f>
        <v>267</v>
      </c>
      <c r="E89" s="70">
        <f t="shared" ref="E89" si="5">SUM(E34,E37,E40,E45,E49,E54,E59,E63,E67,E72,E76,E80:E88)</f>
        <v>30</v>
      </c>
      <c r="F89" s="70">
        <f>SUM(F34,F37,F40,F45,F49,F54,F59,F63,F67,F72,F76,F80:F88)</f>
        <v>237</v>
      </c>
      <c r="G89" s="122"/>
      <c r="H89" s="102"/>
      <c r="I89" s="102"/>
      <c r="J89" s="96"/>
    </row>
    <row r="90" spans="1:11" x14ac:dyDescent="0.25">
      <c r="A90" s="15"/>
      <c r="B90" s="15"/>
      <c r="C90" s="16"/>
      <c r="D90" s="16"/>
      <c r="E90" s="15"/>
      <c r="F90" s="15"/>
      <c r="G90" s="15"/>
      <c r="H90" s="16"/>
      <c r="I90" s="16"/>
      <c r="J90" s="16"/>
    </row>
    <row r="91" spans="1:11" ht="15.75" thickBot="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</row>
    <row r="92" spans="1:11" ht="57" x14ac:dyDescent="0.25">
      <c r="A92" s="80" t="s">
        <v>22</v>
      </c>
      <c r="B92" s="81" t="s">
        <v>163</v>
      </c>
      <c r="C92" s="81" t="s">
        <v>11</v>
      </c>
      <c r="D92" s="81" t="s">
        <v>164</v>
      </c>
      <c r="E92" s="81" t="s">
        <v>165</v>
      </c>
      <c r="F92" s="81" t="s">
        <v>166</v>
      </c>
      <c r="G92" s="81" t="s">
        <v>15</v>
      </c>
      <c r="H92" s="81" t="s">
        <v>167</v>
      </c>
      <c r="I92" s="81" t="s">
        <v>332</v>
      </c>
      <c r="J92" s="82" t="s">
        <v>333</v>
      </c>
    </row>
    <row r="93" spans="1:11" x14ac:dyDescent="0.25">
      <c r="A93" s="1"/>
      <c r="B93" s="2" t="s">
        <v>9</v>
      </c>
      <c r="C93" s="2" t="s">
        <v>19</v>
      </c>
      <c r="D93" s="2" t="s">
        <v>42</v>
      </c>
      <c r="E93" s="2" t="s">
        <v>21</v>
      </c>
      <c r="F93" s="2" t="s">
        <v>22</v>
      </c>
      <c r="G93" s="2" t="s">
        <v>23</v>
      </c>
      <c r="H93" s="2" t="s">
        <v>168</v>
      </c>
      <c r="I93" s="2" t="s">
        <v>25</v>
      </c>
      <c r="J93" s="3" t="s">
        <v>26</v>
      </c>
    </row>
    <row r="94" spans="1:11" x14ac:dyDescent="0.25">
      <c r="A94" s="38" t="s">
        <v>169</v>
      </c>
      <c r="B94" s="40" t="s">
        <v>170</v>
      </c>
      <c r="C94" s="49"/>
      <c r="D94" s="49"/>
      <c r="E94" s="49"/>
      <c r="F94" s="49">
        <v>71</v>
      </c>
      <c r="G94" s="49">
        <v>11</v>
      </c>
      <c r="H94" s="60">
        <f t="shared" ref="H94:H120" si="6">SUM(E94,F94)</f>
        <v>71</v>
      </c>
      <c r="I94" s="19">
        <v>15000</v>
      </c>
      <c r="J94" s="43"/>
      <c r="K94" s="7"/>
    </row>
    <row r="95" spans="1:11" x14ac:dyDescent="0.25">
      <c r="A95" s="38" t="s">
        <v>171</v>
      </c>
      <c r="B95" s="40" t="s">
        <v>172</v>
      </c>
      <c r="C95" s="49"/>
      <c r="D95" s="49"/>
      <c r="E95" s="49"/>
      <c r="F95" s="49"/>
      <c r="G95" s="49"/>
      <c r="H95" s="60">
        <f t="shared" si="6"/>
        <v>0</v>
      </c>
      <c r="I95" s="19"/>
      <c r="J95" s="43"/>
    </row>
    <row r="96" spans="1:11" x14ac:dyDescent="0.25">
      <c r="A96" s="38" t="s">
        <v>173</v>
      </c>
      <c r="B96" s="40" t="s">
        <v>174</v>
      </c>
      <c r="C96" s="49"/>
      <c r="D96" s="49"/>
      <c r="E96" s="49"/>
      <c r="F96" s="49">
        <v>0.35</v>
      </c>
      <c r="G96" s="49">
        <v>11</v>
      </c>
      <c r="H96" s="60">
        <f t="shared" si="6"/>
        <v>0.35</v>
      </c>
      <c r="I96" s="19">
        <v>15000</v>
      </c>
      <c r="J96" s="43"/>
    </row>
    <row r="97" spans="1:11" x14ac:dyDescent="0.25">
      <c r="A97" s="38" t="s">
        <v>175</v>
      </c>
      <c r="B97" s="40" t="s">
        <v>176</v>
      </c>
      <c r="C97" s="49"/>
      <c r="D97" s="49"/>
      <c r="E97" s="49"/>
      <c r="F97" s="49">
        <v>59</v>
      </c>
      <c r="G97" s="49">
        <v>12</v>
      </c>
      <c r="H97" s="60">
        <f t="shared" si="6"/>
        <v>59</v>
      </c>
      <c r="I97" s="19">
        <v>10000</v>
      </c>
      <c r="J97" s="43"/>
      <c r="K97" s="7"/>
    </row>
    <row r="98" spans="1:11" x14ac:dyDescent="0.25">
      <c r="A98" s="38" t="s">
        <v>177</v>
      </c>
      <c r="B98" s="40" t="s">
        <v>178</v>
      </c>
      <c r="C98" s="49"/>
      <c r="D98" s="49"/>
      <c r="E98" s="49"/>
      <c r="F98" s="49"/>
      <c r="G98" s="49"/>
      <c r="H98" s="60">
        <f t="shared" si="6"/>
        <v>0</v>
      </c>
      <c r="I98" s="19"/>
      <c r="J98" s="43"/>
    </row>
    <row r="99" spans="1:11" x14ac:dyDescent="0.25">
      <c r="A99" s="38" t="s">
        <v>179</v>
      </c>
      <c r="B99" s="40" t="s">
        <v>180</v>
      </c>
      <c r="C99" s="49"/>
      <c r="D99" s="49"/>
      <c r="E99" s="49"/>
      <c r="F99" s="49">
        <v>13</v>
      </c>
      <c r="G99" s="49"/>
      <c r="H99" s="60">
        <f t="shared" si="6"/>
        <v>13</v>
      </c>
      <c r="I99" s="19"/>
      <c r="J99" s="43"/>
    </row>
    <row r="100" spans="1:11" x14ac:dyDescent="0.25">
      <c r="A100" s="38" t="s">
        <v>181</v>
      </c>
      <c r="B100" s="40" t="s">
        <v>182</v>
      </c>
      <c r="C100" s="49"/>
      <c r="D100" s="49"/>
      <c r="E100" s="49"/>
      <c r="F100" s="49">
        <v>15</v>
      </c>
      <c r="G100" s="49">
        <v>25</v>
      </c>
      <c r="H100" s="60">
        <f t="shared" si="6"/>
        <v>15</v>
      </c>
      <c r="I100" s="19">
        <v>10000</v>
      </c>
      <c r="J100" s="43"/>
      <c r="K100" s="7"/>
    </row>
    <row r="101" spans="1:11" x14ac:dyDescent="0.25">
      <c r="A101" s="38" t="s">
        <v>183</v>
      </c>
      <c r="B101" s="40" t="s">
        <v>184</v>
      </c>
      <c r="C101" s="49"/>
      <c r="D101" s="49"/>
      <c r="E101" s="49"/>
      <c r="F101" s="49"/>
      <c r="G101" s="49"/>
      <c r="H101" s="60">
        <f t="shared" si="6"/>
        <v>0</v>
      </c>
      <c r="I101" s="19"/>
      <c r="J101" s="43"/>
    </row>
    <row r="102" spans="1:11" x14ac:dyDescent="0.25">
      <c r="A102" s="38" t="s">
        <v>185</v>
      </c>
      <c r="B102" s="40" t="s">
        <v>186</v>
      </c>
      <c r="C102" s="49"/>
      <c r="D102" s="49"/>
      <c r="E102" s="49"/>
      <c r="F102" s="49">
        <v>48.66</v>
      </c>
      <c r="G102" s="49">
        <v>25</v>
      </c>
      <c r="H102" s="60">
        <f t="shared" si="6"/>
        <v>48.66</v>
      </c>
      <c r="I102" s="19">
        <v>8000</v>
      </c>
      <c r="J102" s="43"/>
    </row>
    <row r="103" spans="1:11" x14ac:dyDescent="0.25">
      <c r="A103" s="38" t="s">
        <v>187</v>
      </c>
      <c r="B103" s="40" t="s">
        <v>188</v>
      </c>
      <c r="C103" s="49"/>
      <c r="D103" s="49"/>
      <c r="E103" s="49"/>
      <c r="F103" s="49"/>
      <c r="G103" s="49"/>
      <c r="H103" s="60">
        <f t="shared" si="6"/>
        <v>0</v>
      </c>
      <c r="I103" s="19"/>
      <c r="J103" s="43"/>
    </row>
    <row r="104" spans="1:11" x14ac:dyDescent="0.25">
      <c r="A104" s="38" t="s">
        <v>189</v>
      </c>
      <c r="B104" s="40" t="s">
        <v>190</v>
      </c>
      <c r="C104" s="49"/>
      <c r="D104" s="49"/>
      <c r="E104" s="49"/>
      <c r="F104" s="49">
        <v>9</v>
      </c>
      <c r="G104" s="49"/>
      <c r="H104" s="60">
        <f t="shared" si="6"/>
        <v>9</v>
      </c>
      <c r="I104" s="19"/>
      <c r="J104" s="43"/>
      <c r="K104" s="7"/>
    </row>
    <row r="105" spans="1:11" x14ac:dyDescent="0.25">
      <c r="A105" s="38" t="s">
        <v>191</v>
      </c>
      <c r="B105" s="40" t="s">
        <v>192</v>
      </c>
      <c r="C105" s="49"/>
      <c r="D105" s="49"/>
      <c r="E105" s="49"/>
      <c r="F105" s="49">
        <v>17</v>
      </c>
      <c r="G105" s="49">
        <v>15</v>
      </c>
      <c r="H105" s="60">
        <f t="shared" si="6"/>
        <v>17</v>
      </c>
      <c r="I105" s="19">
        <v>20000</v>
      </c>
      <c r="J105" s="43"/>
    </row>
    <row r="106" spans="1:11" x14ac:dyDescent="0.25">
      <c r="A106" s="38" t="s">
        <v>193</v>
      </c>
      <c r="B106" s="40" t="s">
        <v>194</v>
      </c>
      <c r="C106" s="49"/>
      <c r="D106" s="49"/>
      <c r="E106" s="49"/>
      <c r="F106" s="49"/>
      <c r="G106" s="49"/>
      <c r="H106" s="60">
        <f t="shared" si="6"/>
        <v>0</v>
      </c>
      <c r="I106" s="19"/>
      <c r="J106" s="43"/>
    </row>
    <row r="107" spans="1:11" x14ac:dyDescent="0.25">
      <c r="A107" s="38" t="s">
        <v>195</v>
      </c>
      <c r="B107" s="40" t="s">
        <v>196</v>
      </c>
      <c r="C107" s="49"/>
      <c r="D107" s="49"/>
      <c r="E107" s="49"/>
      <c r="F107" s="49"/>
      <c r="G107" s="49"/>
      <c r="H107" s="60">
        <f t="shared" si="6"/>
        <v>0</v>
      </c>
      <c r="I107" s="19"/>
      <c r="J107" s="43"/>
    </row>
    <row r="108" spans="1:11" x14ac:dyDescent="0.25">
      <c r="A108" s="38" t="s">
        <v>197</v>
      </c>
      <c r="B108" s="40" t="s">
        <v>198</v>
      </c>
      <c r="C108" s="49"/>
      <c r="D108" s="49"/>
      <c r="E108" s="49"/>
      <c r="F108" s="49">
        <v>32</v>
      </c>
      <c r="G108" s="49">
        <v>25</v>
      </c>
      <c r="H108" s="60">
        <f t="shared" si="6"/>
        <v>32</v>
      </c>
      <c r="I108" s="19">
        <v>12000</v>
      </c>
      <c r="J108" s="43"/>
      <c r="K108" s="7"/>
    </row>
    <row r="109" spans="1:11" x14ac:dyDescent="0.25">
      <c r="A109" s="38" t="s">
        <v>199</v>
      </c>
      <c r="B109" s="40" t="s">
        <v>200</v>
      </c>
      <c r="C109" s="49"/>
      <c r="D109" s="49"/>
      <c r="E109" s="49"/>
      <c r="F109" s="49">
        <v>10</v>
      </c>
      <c r="G109" s="49">
        <v>15</v>
      </c>
      <c r="H109" s="60">
        <f t="shared" si="6"/>
        <v>10</v>
      </c>
      <c r="I109" s="19">
        <v>8000</v>
      </c>
      <c r="J109" s="43"/>
    </row>
    <row r="110" spans="1:11" x14ac:dyDescent="0.25">
      <c r="A110" s="38" t="s">
        <v>201</v>
      </c>
      <c r="B110" s="40" t="s">
        <v>202</v>
      </c>
      <c r="C110" s="49"/>
      <c r="D110" s="49"/>
      <c r="E110" s="49"/>
      <c r="F110" s="49"/>
      <c r="G110" s="49"/>
      <c r="H110" s="60">
        <f t="shared" si="6"/>
        <v>0</v>
      </c>
      <c r="I110" s="19"/>
      <c r="J110" s="43"/>
    </row>
    <row r="111" spans="1:11" x14ac:dyDescent="0.25">
      <c r="A111" s="38" t="s">
        <v>203</v>
      </c>
      <c r="B111" s="40" t="s">
        <v>204</v>
      </c>
      <c r="C111" s="49"/>
      <c r="D111" s="49"/>
      <c r="E111" s="49"/>
      <c r="F111" s="49">
        <v>7</v>
      </c>
      <c r="G111" s="49">
        <v>6</v>
      </c>
      <c r="H111" s="60">
        <f t="shared" si="6"/>
        <v>7</v>
      </c>
      <c r="I111" s="19">
        <v>40000</v>
      </c>
      <c r="J111" s="43"/>
    </row>
    <row r="112" spans="1:11" x14ac:dyDescent="0.25">
      <c r="A112" s="38" t="s">
        <v>205</v>
      </c>
      <c r="B112" s="40" t="s">
        <v>206</v>
      </c>
      <c r="C112" s="49"/>
      <c r="D112" s="49"/>
      <c r="E112" s="49"/>
      <c r="F112" s="49"/>
      <c r="G112" s="49"/>
      <c r="H112" s="60">
        <f t="shared" si="6"/>
        <v>0</v>
      </c>
      <c r="I112" s="19"/>
      <c r="J112" s="43"/>
    </row>
    <row r="113" spans="1:16" x14ac:dyDescent="0.25">
      <c r="A113" s="38" t="s">
        <v>207</v>
      </c>
      <c r="B113" s="40" t="s">
        <v>208</v>
      </c>
      <c r="C113" s="49"/>
      <c r="D113" s="49"/>
      <c r="E113" s="49"/>
      <c r="F113" s="49"/>
      <c r="G113" s="49"/>
      <c r="H113" s="60">
        <f t="shared" si="6"/>
        <v>0</v>
      </c>
      <c r="I113" s="19"/>
      <c r="J113" s="43"/>
      <c r="K113" s="7"/>
    </row>
    <row r="114" spans="1:16" x14ac:dyDescent="0.25">
      <c r="A114" s="38" t="s">
        <v>209</v>
      </c>
      <c r="B114" s="40" t="s">
        <v>210</v>
      </c>
      <c r="C114" s="49"/>
      <c r="D114" s="49"/>
      <c r="E114" s="49"/>
      <c r="F114" s="49">
        <v>33</v>
      </c>
      <c r="G114" s="49"/>
      <c r="H114" s="60">
        <f t="shared" si="6"/>
        <v>33</v>
      </c>
      <c r="I114" s="19">
        <v>15000</v>
      </c>
      <c r="J114" s="43"/>
    </row>
    <row r="115" spans="1:16" x14ac:dyDescent="0.25">
      <c r="A115" s="38" t="s">
        <v>211</v>
      </c>
      <c r="B115" s="40" t="s">
        <v>212</v>
      </c>
      <c r="C115" s="49"/>
      <c r="D115" s="49"/>
      <c r="E115" s="49"/>
      <c r="F115" s="49">
        <v>1.5</v>
      </c>
      <c r="G115" s="49"/>
      <c r="H115" s="60">
        <f t="shared" si="6"/>
        <v>1.5</v>
      </c>
      <c r="I115" s="19"/>
      <c r="J115" s="43"/>
    </row>
    <row r="116" spans="1:16" x14ac:dyDescent="0.25">
      <c r="A116" s="38" t="s">
        <v>213</v>
      </c>
      <c r="B116" s="40" t="s">
        <v>214</v>
      </c>
      <c r="C116" s="49"/>
      <c r="D116" s="49"/>
      <c r="E116" s="49"/>
      <c r="F116" s="49">
        <v>14</v>
      </c>
      <c r="G116" s="49"/>
      <c r="H116" s="60">
        <f t="shared" si="6"/>
        <v>14</v>
      </c>
      <c r="I116" s="19"/>
      <c r="J116" s="43"/>
    </row>
    <row r="117" spans="1:16" x14ac:dyDescent="0.25">
      <c r="A117" s="38" t="s">
        <v>215</v>
      </c>
      <c r="B117" s="40" t="s">
        <v>216</v>
      </c>
      <c r="C117" s="49"/>
      <c r="D117" s="49"/>
      <c r="E117" s="49"/>
      <c r="F117" s="49"/>
      <c r="G117" s="49"/>
      <c r="H117" s="60">
        <f t="shared" si="6"/>
        <v>0</v>
      </c>
      <c r="I117" s="19"/>
      <c r="J117" s="43"/>
    </row>
    <row r="118" spans="1:16" x14ac:dyDescent="0.25">
      <c r="A118" s="38" t="s">
        <v>217</v>
      </c>
      <c r="B118" s="40" t="s">
        <v>218</v>
      </c>
      <c r="C118" s="49"/>
      <c r="D118" s="49"/>
      <c r="E118" s="49"/>
      <c r="F118" s="49"/>
      <c r="G118" s="49"/>
      <c r="H118" s="60">
        <f t="shared" si="6"/>
        <v>0</v>
      </c>
      <c r="I118" s="19"/>
      <c r="J118" s="43"/>
    </row>
    <row r="119" spans="1:16" x14ac:dyDescent="0.25">
      <c r="A119" s="38" t="s">
        <v>219</v>
      </c>
      <c r="B119" s="40" t="s">
        <v>220</v>
      </c>
      <c r="C119" s="49"/>
      <c r="D119" s="49"/>
      <c r="E119" s="49"/>
      <c r="F119" s="49">
        <v>60</v>
      </c>
      <c r="G119" s="49"/>
      <c r="H119" s="60">
        <f t="shared" si="6"/>
        <v>60</v>
      </c>
      <c r="I119" s="19"/>
      <c r="J119" s="43"/>
    </row>
    <row r="120" spans="1:16" x14ac:dyDescent="0.25">
      <c r="A120" s="38" t="s">
        <v>221</v>
      </c>
      <c r="B120" s="40" t="s">
        <v>222</v>
      </c>
      <c r="C120" s="49"/>
      <c r="D120" s="49"/>
      <c r="E120" s="49"/>
      <c r="F120" s="49"/>
      <c r="G120" s="49"/>
      <c r="H120" s="60">
        <f t="shared" si="6"/>
        <v>0</v>
      </c>
      <c r="I120" s="19"/>
      <c r="J120" s="43" t="s">
        <v>186</v>
      </c>
    </row>
    <row r="121" spans="1:16" ht="15.75" thickBot="1" x14ac:dyDescent="0.3">
      <c r="A121" s="141" t="s">
        <v>33</v>
      </c>
      <c r="B121" s="142"/>
      <c r="C121" s="70">
        <f t="shared" ref="C121:F121" si="7">SUM(C94:C120)</f>
        <v>0</v>
      </c>
      <c r="D121" s="70">
        <f t="shared" si="7"/>
        <v>0</v>
      </c>
      <c r="E121" s="72">
        <f t="shared" si="7"/>
        <v>0</v>
      </c>
      <c r="F121" s="72">
        <f t="shared" si="7"/>
        <v>390.51</v>
      </c>
      <c r="G121" s="75"/>
      <c r="H121" s="76"/>
      <c r="I121" s="102"/>
      <c r="J121" s="123"/>
    </row>
    <row r="122" spans="1:16" x14ac:dyDescent="0.25">
      <c r="A122" s="15"/>
      <c r="B122" s="15"/>
      <c r="C122" s="16"/>
      <c r="D122" s="16"/>
      <c r="E122" s="15"/>
      <c r="F122" s="15"/>
      <c r="G122" s="15"/>
      <c r="H122" s="16"/>
      <c r="I122" s="16"/>
      <c r="J122" s="16"/>
    </row>
    <row r="123" spans="1:16" ht="16.149999999999999" customHeight="1" x14ac:dyDescent="0.25">
      <c r="A123" s="143" t="s">
        <v>223</v>
      </c>
      <c r="B123" s="143"/>
      <c r="C123" s="143"/>
      <c r="D123" s="143"/>
      <c r="E123" s="143"/>
      <c r="F123" s="143"/>
      <c r="G123" s="143"/>
      <c r="H123" s="143"/>
      <c r="I123" s="143"/>
      <c r="J123" s="143"/>
      <c r="K123" s="25"/>
      <c r="L123" s="25"/>
      <c r="M123" s="25"/>
      <c r="N123" s="25"/>
      <c r="O123" s="25"/>
      <c r="P123" s="25"/>
    </row>
    <row r="124" spans="1:16" ht="16.149999999999999" customHeight="1" x14ac:dyDescent="0.25">
      <c r="A124" s="26" t="s">
        <v>224</v>
      </c>
      <c r="B124" s="27"/>
      <c r="C124" s="27"/>
      <c r="D124" s="27"/>
      <c r="E124" s="27"/>
      <c r="F124" s="27"/>
      <c r="G124" s="27"/>
      <c r="H124" s="27"/>
      <c r="I124" s="27"/>
      <c r="J124" s="28"/>
      <c r="N124" s="25"/>
      <c r="O124" s="25"/>
      <c r="P124" s="25"/>
    </row>
    <row r="125" spans="1:16" ht="15" customHeight="1" x14ac:dyDescent="0.25">
      <c r="A125" s="29" t="s">
        <v>334</v>
      </c>
      <c r="B125" s="30"/>
      <c r="C125" s="30"/>
      <c r="D125" s="30"/>
      <c r="E125" s="30"/>
      <c r="F125" s="30"/>
      <c r="G125" s="30"/>
      <c r="H125" s="30"/>
      <c r="I125" s="30"/>
      <c r="J125" s="30"/>
    </row>
    <row r="126" spans="1:16" ht="13.9" customHeight="1" x14ac:dyDescent="0.25">
      <c r="A126" s="31"/>
      <c r="B126" s="32"/>
      <c r="C126" s="32"/>
      <c r="D126" s="32"/>
      <c r="E126" s="32"/>
      <c r="F126" s="32"/>
      <c r="G126" s="32"/>
      <c r="H126" s="32"/>
      <c r="I126" s="32"/>
      <c r="J126" s="32"/>
    </row>
    <row r="127" spans="1:16" ht="16.899999999999999" customHeight="1" x14ac:dyDescent="0.25">
      <c r="A127" s="31"/>
      <c r="B127" s="32"/>
      <c r="C127" s="32"/>
      <c r="D127" s="32"/>
      <c r="E127" s="32"/>
      <c r="F127" s="32"/>
      <c r="G127" s="32"/>
      <c r="H127" s="32"/>
      <c r="I127" s="32"/>
      <c r="J127" s="32"/>
    </row>
    <row r="128" spans="1:16" x14ac:dyDescent="0.25">
      <c r="B128" s="33" t="s">
        <v>225</v>
      </c>
      <c r="H128" s="63" t="s">
        <v>226</v>
      </c>
    </row>
    <row r="129" spans="2:8" x14ac:dyDescent="0.25">
      <c r="B129" s="34" t="s">
        <v>227</v>
      </c>
      <c r="H129" s="62" t="s">
        <v>227</v>
      </c>
    </row>
  </sheetData>
  <sheetProtection algorithmName="SHA-512" hashValue="XG+7pUVopaReCFDwauuz6CwSbKNPJmmD0DZz4HtYDNzpXWMLrYBLY4DpwkNEHgk7bduxg3hoF2I9u1xIUru0CA==" saltValue="DDKfj3rk/zkcXxuP6H6k2w==" spinCount="100000" sheet="1" objects="1" scenarios="1"/>
  <mergeCells count="16">
    <mergeCell ref="A89:B89"/>
    <mergeCell ref="A121:B121"/>
    <mergeCell ref="A123:J123"/>
    <mergeCell ref="H8:H9"/>
    <mergeCell ref="I8:I9"/>
    <mergeCell ref="J8:J9"/>
    <mergeCell ref="A14:B14"/>
    <mergeCell ref="A21:B21"/>
    <mergeCell ref="A29:B29"/>
    <mergeCell ref="A2:E2"/>
    <mergeCell ref="A3:E3"/>
    <mergeCell ref="A8:A9"/>
    <mergeCell ref="B8:B9"/>
    <mergeCell ref="C8:C9"/>
    <mergeCell ref="D8:D9"/>
    <mergeCell ref="E8:G8"/>
  </mergeCells>
  <dataValidations count="11">
    <dataValidation type="list" allowBlank="1" showInputMessage="1" showErrorMessage="1" sqref="C8" xr:uid="{7C0EE15E-3E82-4C2E-B4B0-1DDDDD5D3851}">
      <formula1>thongke</formula1>
    </dataValidation>
    <dataValidation type="list" allowBlank="1" showInputMessage="1" showErrorMessage="1" sqref="B11:B13" xr:uid="{AB84B743-8D22-445C-B27F-7C913D0D8422}">
      <formula1>CayLua</formula1>
    </dataValidation>
    <dataValidation type="list" allowBlank="1" showInputMessage="1" showErrorMessage="1" sqref="B92 B17 B24 B32 B8" xr:uid="{D7E1AF13-C74E-430A-A7B3-B87586F1EAB9}">
      <formula1>NhomCay</formula1>
    </dataValidation>
    <dataValidation type="list" allowBlank="1" showInputMessage="1" showErrorMessage="1" sqref="C92:J92 C17:J17 C24:J24 C32:J32 D8 E8:G9 H8:J8" xr:uid="{6D49F928-23AB-4D27-96F4-03B59B8ABF5C}">
      <formula1>LoaiGiaTri</formula1>
    </dataValidation>
    <dataValidation type="list" allowBlank="1" showInputMessage="1" showErrorMessage="1" sqref="B19:B20" xr:uid="{0AABDD05-E9A7-473E-B0CB-5D389DB8FC60}">
      <formula1>CayMia</formula1>
    </dataValidation>
    <dataValidation type="list" allowBlank="1" showInputMessage="1" showErrorMessage="1" sqref="B26:B28" xr:uid="{56D02DA8-A79F-4E66-BAA4-13ADC0A284DA}">
      <formula1>CayCongNghiep</formula1>
    </dataValidation>
    <dataValidation type="list" allowBlank="1" showInputMessage="1" showErrorMessage="1" sqref="B34:B88" xr:uid="{B5B67ACD-297B-40EF-94FF-11F93314DFCA}">
      <formula1>CayAnTrai</formula1>
    </dataValidation>
    <dataValidation type="list" allowBlank="1" showInputMessage="1" showErrorMessage="1" sqref="B94:B120" xr:uid="{087E188E-87F9-4C21-9F12-5964C6E6799C}">
      <formula1>CayRauMau</formula1>
    </dataValidation>
    <dataValidation type="list" allowBlank="1" showInputMessage="1" showErrorMessage="1" sqref="D6" xr:uid="{93221C85-CDB5-495F-988F-3B7EA5F8644E}">
      <formula1>Ngay</formula1>
    </dataValidation>
    <dataValidation type="list" allowBlank="1" showInputMessage="1" showErrorMessage="1" sqref="E6" xr:uid="{0F83A699-B85B-41E7-BB8E-033AB7E3586C}">
      <formula1>Thang</formula1>
    </dataValidation>
    <dataValidation type="list" allowBlank="1" showInputMessage="1" showErrorMessage="1" sqref="F6" xr:uid="{C2395431-81C4-43B0-9CFC-3C307DCD69E1}">
      <formula1>Nam</formula1>
    </dataValidation>
  </dataValidations>
  <pageMargins left="0.7" right="0.7" top="0.75" bottom="0.75" header="0.3" footer="0.3"/>
  <pageSetup paperSize="9" scale="98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97D7-79F1-4F12-85E1-BF2E2F2F3D27}">
  <sheetPr>
    <pageSetUpPr fitToPage="1"/>
  </sheetPr>
  <dimension ref="A1:P129"/>
  <sheetViews>
    <sheetView topLeftCell="A106" zoomScale="85" zoomScaleNormal="85" workbookViewId="0">
      <selection activeCell="I150" sqref="I150"/>
    </sheetView>
  </sheetViews>
  <sheetFormatPr defaultColWidth="9.140625" defaultRowHeight="15" x14ac:dyDescent="0.25"/>
  <cols>
    <col min="1" max="1" width="7.140625" style="6" customWidth="1"/>
    <col min="2" max="2" width="28" style="6" customWidth="1"/>
    <col min="3" max="3" width="10.42578125" style="6" customWidth="1"/>
    <col min="4" max="4" width="13.7109375" style="6" customWidth="1"/>
    <col min="5" max="5" width="11.7109375" style="6" customWidth="1"/>
    <col min="6" max="6" width="14.28515625" style="6" customWidth="1"/>
    <col min="7" max="7" width="12.42578125" style="6" customWidth="1"/>
    <col min="8" max="8" width="10.85546875" style="6" customWidth="1"/>
    <col min="9" max="9" width="12.85546875" style="6" customWidth="1"/>
    <col min="10" max="10" width="16.85546875" style="6" bestFit="1" customWidth="1"/>
    <col min="11" max="16384" width="9.140625" style="6"/>
  </cols>
  <sheetData>
    <row r="1" spans="1:10" s="4" customFormat="1" x14ac:dyDescent="0.25">
      <c r="A1" s="118">
        <v>93</v>
      </c>
      <c r="B1" s="118">
        <v>936</v>
      </c>
      <c r="C1" s="118">
        <v>31493</v>
      </c>
      <c r="D1" s="118"/>
      <c r="E1" s="118"/>
      <c r="F1" s="118"/>
      <c r="G1" s="118"/>
      <c r="H1" s="118"/>
      <c r="I1" s="118"/>
      <c r="J1" s="119" t="s">
        <v>228</v>
      </c>
    </row>
    <row r="2" spans="1:10" x14ac:dyDescent="0.25">
      <c r="A2" s="150" t="s">
        <v>229</v>
      </c>
      <c r="B2" s="150"/>
      <c r="C2" s="150"/>
      <c r="D2" s="150"/>
      <c r="E2" s="150"/>
      <c r="G2" s="7" t="s">
        <v>2</v>
      </c>
      <c r="H2" s="7"/>
      <c r="I2" s="7"/>
      <c r="J2" s="7"/>
    </row>
    <row r="3" spans="1:10" x14ac:dyDescent="0.25">
      <c r="A3" s="151" t="s">
        <v>325</v>
      </c>
      <c r="B3" s="151"/>
      <c r="C3" s="151"/>
      <c r="D3" s="151"/>
      <c r="E3" s="151"/>
      <c r="G3" s="7"/>
      <c r="H3" s="7" t="s">
        <v>4</v>
      </c>
      <c r="I3" s="7"/>
      <c r="J3" s="7"/>
    </row>
    <row r="4" spans="1:10" ht="18" customHeight="1" x14ac:dyDescent="0.25"/>
    <row r="5" spans="1:10" ht="15.75" x14ac:dyDescent="0.25">
      <c r="C5" s="8" t="s">
        <v>5</v>
      </c>
      <c r="D5" s="8"/>
      <c r="E5" s="8"/>
      <c r="F5" s="8"/>
      <c r="G5" s="8"/>
      <c r="H5" s="8"/>
    </row>
    <row r="6" spans="1:10" x14ac:dyDescent="0.25">
      <c r="C6" s="9"/>
      <c r="D6" s="10" t="s">
        <v>305</v>
      </c>
      <c r="E6" s="10" t="s">
        <v>232</v>
      </c>
      <c r="F6" s="10" t="s">
        <v>233</v>
      </c>
      <c r="G6" s="9"/>
      <c r="H6" s="11"/>
    </row>
    <row r="7" spans="1:10" ht="15.75" thickBot="1" x14ac:dyDescent="0.3"/>
    <row r="8" spans="1:10" ht="22.15" customHeight="1" x14ac:dyDescent="0.25">
      <c r="A8" s="155" t="s">
        <v>9</v>
      </c>
      <c r="B8" s="157" t="s">
        <v>10</v>
      </c>
      <c r="C8" s="157" t="s">
        <v>11</v>
      </c>
      <c r="D8" s="157" t="s">
        <v>12</v>
      </c>
      <c r="E8" s="159" t="s">
        <v>13</v>
      </c>
      <c r="F8" s="159"/>
      <c r="G8" s="159"/>
      <c r="H8" s="157" t="s">
        <v>14</v>
      </c>
      <c r="I8" s="157" t="s">
        <v>15</v>
      </c>
      <c r="J8" s="160" t="s">
        <v>332</v>
      </c>
    </row>
    <row r="9" spans="1:10" ht="28.15" customHeight="1" x14ac:dyDescent="0.25">
      <c r="A9" s="156"/>
      <c r="B9" s="158"/>
      <c r="C9" s="158"/>
      <c r="D9" s="158"/>
      <c r="E9" s="64" t="s">
        <v>16</v>
      </c>
      <c r="F9" s="64" t="s">
        <v>17</v>
      </c>
      <c r="G9" s="64" t="s">
        <v>18</v>
      </c>
      <c r="H9" s="158"/>
      <c r="I9" s="158"/>
      <c r="J9" s="161"/>
    </row>
    <row r="10" spans="1:10" ht="15.75" customHeight="1" x14ac:dyDescent="0.25">
      <c r="A10" s="1"/>
      <c r="B10" s="2" t="s">
        <v>9</v>
      </c>
      <c r="C10" s="2" t="s">
        <v>19</v>
      </c>
      <c r="D10" s="2" t="s">
        <v>20</v>
      </c>
      <c r="E10" s="2" t="s">
        <v>21</v>
      </c>
      <c r="F10" s="2" t="s">
        <v>22</v>
      </c>
      <c r="G10" s="2" t="s">
        <v>23</v>
      </c>
      <c r="H10" s="2" t="s">
        <v>24</v>
      </c>
      <c r="I10" s="2" t="s">
        <v>25</v>
      </c>
      <c r="J10" s="3" t="s">
        <v>26</v>
      </c>
    </row>
    <row r="11" spans="1:10" ht="17.45" customHeight="1" x14ac:dyDescent="0.25">
      <c r="A11" s="38" t="s">
        <v>27</v>
      </c>
      <c r="B11" s="39" t="s">
        <v>28</v>
      </c>
      <c r="C11" s="50"/>
      <c r="D11" s="56">
        <f>SUM(E11:G11)</f>
        <v>2065.75</v>
      </c>
      <c r="E11" s="49">
        <v>88.6</v>
      </c>
      <c r="F11" s="49">
        <v>987.88</v>
      </c>
      <c r="G11" s="49">
        <v>989.27</v>
      </c>
      <c r="H11" s="50">
        <v>2065.75</v>
      </c>
      <c r="I11" s="50">
        <v>7.56</v>
      </c>
      <c r="J11" s="14"/>
    </row>
    <row r="12" spans="1:10" x14ac:dyDescent="0.25">
      <c r="A12" s="38" t="s">
        <v>29</v>
      </c>
      <c r="B12" s="39" t="s">
        <v>30</v>
      </c>
      <c r="C12" s="50"/>
      <c r="D12" s="56">
        <f>SUM(E12:G12)</f>
        <v>2066</v>
      </c>
      <c r="E12" s="49">
        <v>1.55</v>
      </c>
      <c r="F12" s="49">
        <v>2064.4499999999998</v>
      </c>
      <c r="G12" s="49"/>
      <c r="H12" s="50">
        <v>2066</v>
      </c>
      <c r="I12" s="50">
        <v>6.5</v>
      </c>
      <c r="J12" s="14"/>
    </row>
    <row r="13" spans="1:10" x14ac:dyDescent="0.25">
      <c r="A13" s="38" t="s">
        <v>31</v>
      </c>
      <c r="B13" s="39" t="s">
        <v>32</v>
      </c>
      <c r="C13" s="50"/>
      <c r="D13" s="56">
        <f>SUM(E13:G13)</f>
        <v>510</v>
      </c>
      <c r="E13" s="49"/>
      <c r="F13" s="49">
        <v>510</v>
      </c>
      <c r="G13" s="49"/>
      <c r="H13" s="50"/>
      <c r="I13" s="50"/>
      <c r="J13" s="14"/>
    </row>
    <row r="14" spans="1:10" ht="16.149999999999999" customHeight="1" thickBot="1" x14ac:dyDescent="0.3">
      <c r="A14" s="162" t="s">
        <v>33</v>
      </c>
      <c r="B14" s="163"/>
      <c r="C14" s="73">
        <f>SUM(C11:C13)</f>
        <v>0</v>
      </c>
      <c r="D14" s="73">
        <f>SUM(D11:D13)</f>
        <v>4641.75</v>
      </c>
      <c r="E14" s="73">
        <f t="shared" ref="E14:G14" si="0">SUM(E11:E13)</f>
        <v>90.149999999999991</v>
      </c>
      <c r="F14" s="73">
        <f t="shared" si="0"/>
        <v>3562.33</v>
      </c>
      <c r="G14" s="73">
        <f t="shared" si="0"/>
        <v>989.27</v>
      </c>
      <c r="H14" s="73">
        <f>SUM(H11:H13)</f>
        <v>4131.75</v>
      </c>
      <c r="I14" s="120"/>
      <c r="J14" s="121"/>
    </row>
    <row r="15" spans="1:10" ht="16.149999999999999" customHeight="1" x14ac:dyDescent="0.25">
      <c r="A15" s="15"/>
      <c r="B15" s="15"/>
      <c r="C15" s="16"/>
      <c r="D15" s="16"/>
      <c r="E15" s="15"/>
      <c r="F15" s="15"/>
      <c r="G15" s="15"/>
      <c r="H15" s="16"/>
      <c r="I15" s="16"/>
      <c r="J15" s="16"/>
    </row>
    <row r="16" spans="1:10" ht="16.149999999999999" customHeight="1" thickBo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</row>
    <row r="17" spans="1:10" ht="53.45" customHeight="1" x14ac:dyDescent="0.25">
      <c r="A17" s="80" t="s">
        <v>19</v>
      </c>
      <c r="B17" s="81" t="s">
        <v>34</v>
      </c>
      <c r="C17" s="81" t="s">
        <v>11</v>
      </c>
      <c r="D17" s="81" t="s">
        <v>12</v>
      </c>
      <c r="E17" s="81" t="s">
        <v>35</v>
      </c>
      <c r="F17" s="81" t="s">
        <v>36</v>
      </c>
      <c r="G17" s="81" t="s">
        <v>14</v>
      </c>
      <c r="H17" s="81" t="s">
        <v>15</v>
      </c>
      <c r="I17" s="81" t="s">
        <v>332</v>
      </c>
      <c r="J17" s="82" t="s">
        <v>333</v>
      </c>
    </row>
    <row r="18" spans="1:10" x14ac:dyDescent="0.25">
      <c r="A18" s="1"/>
      <c r="B18" s="2" t="s">
        <v>9</v>
      </c>
      <c r="C18" s="2" t="s">
        <v>19</v>
      </c>
      <c r="D18" s="2" t="s">
        <v>37</v>
      </c>
      <c r="E18" s="2" t="s">
        <v>21</v>
      </c>
      <c r="F18" s="2" t="s">
        <v>22</v>
      </c>
      <c r="G18" s="2" t="s">
        <v>23</v>
      </c>
      <c r="H18" s="2" t="s">
        <v>24</v>
      </c>
      <c r="I18" s="2" t="s">
        <v>25</v>
      </c>
      <c r="J18" s="3" t="s">
        <v>26</v>
      </c>
    </row>
    <row r="19" spans="1:10" ht="22.9" customHeight="1" x14ac:dyDescent="0.25">
      <c r="A19" s="38" t="s">
        <v>38</v>
      </c>
      <c r="B19" s="39" t="s">
        <v>39</v>
      </c>
      <c r="C19" s="50"/>
      <c r="D19" s="56">
        <f>SUM(E19:F19)</f>
        <v>0</v>
      </c>
      <c r="E19" s="49"/>
      <c r="F19" s="49"/>
      <c r="G19" s="49"/>
      <c r="H19" s="50"/>
      <c r="I19" s="18"/>
      <c r="J19" s="14"/>
    </row>
    <row r="20" spans="1:10" ht="22.15" customHeight="1" x14ac:dyDescent="0.25">
      <c r="A20" s="38" t="s">
        <v>40</v>
      </c>
      <c r="B20" s="39" t="s">
        <v>41</v>
      </c>
      <c r="C20" s="50"/>
      <c r="D20" s="56">
        <f>SUM(E20:F20)</f>
        <v>0</v>
      </c>
      <c r="E20" s="49"/>
      <c r="F20" s="49"/>
      <c r="G20" s="49"/>
      <c r="H20" s="50"/>
      <c r="I20" s="18"/>
      <c r="J20" s="14"/>
    </row>
    <row r="21" spans="1:10" ht="15.75" thickBot="1" x14ac:dyDescent="0.3">
      <c r="A21" s="141" t="s">
        <v>33</v>
      </c>
      <c r="B21" s="142"/>
      <c r="C21" s="70">
        <f>SUM(C19:C20)</f>
        <v>0</v>
      </c>
      <c r="D21" s="70">
        <f>SUM(D19:D20)</f>
        <v>0</v>
      </c>
      <c r="E21" s="70">
        <f t="shared" ref="E21:F21" si="1">SUM(E19:E20)</f>
        <v>0</v>
      </c>
      <c r="F21" s="70">
        <f t="shared" si="1"/>
        <v>0</v>
      </c>
      <c r="G21" s="72">
        <f>SUM(G19:G20)</f>
        <v>0</v>
      </c>
      <c r="H21" s="125"/>
      <c r="I21" s="95"/>
      <c r="J21" s="121"/>
    </row>
    <row r="22" spans="1:10" x14ac:dyDescent="0.25">
      <c r="A22" s="15"/>
      <c r="B22" s="15"/>
      <c r="C22" s="16"/>
      <c r="D22" s="16"/>
      <c r="E22" s="15"/>
      <c r="F22" s="15"/>
      <c r="G22" s="15"/>
      <c r="H22" s="16"/>
      <c r="I22" s="16"/>
      <c r="J22" s="16"/>
    </row>
    <row r="23" spans="1:10" ht="15.75" thickBo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</row>
    <row r="24" spans="1:10" ht="42.75" x14ac:dyDescent="0.25">
      <c r="A24" s="80" t="s">
        <v>42</v>
      </c>
      <c r="B24" s="81" t="s">
        <v>43</v>
      </c>
      <c r="C24" s="81" t="s">
        <v>11</v>
      </c>
      <c r="D24" s="81" t="s">
        <v>44</v>
      </c>
      <c r="E24" s="81" t="s">
        <v>36</v>
      </c>
      <c r="F24" s="81" t="s">
        <v>14</v>
      </c>
      <c r="G24" s="81" t="s">
        <v>15</v>
      </c>
      <c r="H24" s="81" t="s">
        <v>332</v>
      </c>
      <c r="I24" s="81" t="s">
        <v>333</v>
      </c>
      <c r="J24" s="82" t="s">
        <v>45</v>
      </c>
    </row>
    <row r="25" spans="1:10" x14ac:dyDescent="0.25">
      <c r="A25" s="1"/>
      <c r="B25" s="2" t="s">
        <v>9</v>
      </c>
      <c r="C25" s="2" t="s">
        <v>19</v>
      </c>
      <c r="D25" s="2" t="s">
        <v>37</v>
      </c>
      <c r="E25" s="2" t="s">
        <v>21</v>
      </c>
      <c r="F25" s="2" t="s">
        <v>22</v>
      </c>
      <c r="G25" s="2" t="s">
        <v>23</v>
      </c>
      <c r="H25" s="2" t="s">
        <v>24</v>
      </c>
      <c r="I25" s="2" t="s">
        <v>25</v>
      </c>
      <c r="J25" s="3" t="s">
        <v>26</v>
      </c>
    </row>
    <row r="26" spans="1:10" x14ac:dyDescent="0.25">
      <c r="A26" s="38" t="s">
        <v>46</v>
      </c>
      <c r="B26" s="40" t="s">
        <v>47</v>
      </c>
      <c r="C26" s="49"/>
      <c r="D26" s="56">
        <f>SUM(E26:F26)</f>
        <v>17.850000000000001</v>
      </c>
      <c r="E26" s="49">
        <v>0.85</v>
      </c>
      <c r="F26" s="49">
        <v>17</v>
      </c>
      <c r="G26" s="49">
        <v>14.36</v>
      </c>
      <c r="H26" s="19">
        <v>45000</v>
      </c>
      <c r="I26" s="19"/>
      <c r="J26" s="20" t="s">
        <v>234</v>
      </c>
    </row>
    <row r="27" spans="1:10" x14ac:dyDescent="0.25">
      <c r="A27" s="38" t="s">
        <v>48</v>
      </c>
      <c r="B27" s="40" t="s">
        <v>49</v>
      </c>
      <c r="C27" s="49"/>
      <c r="D27" s="56">
        <f>SUM(E27:F27)</f>
        <v>0.2</v>
      </c>
      <c r="E27" s="49"/>
      <c r="F27" s="49">
        <v>0.2</v>
      </c>
      <c r="G27" s="49">
        <v>0.95</v>
      </c>
      <c r="H27" s="19">
        <v>50000</v>
      </c>
      <c r="I27" s="19"/>
      <c r="J27" s="20" t="s">
        <v>235</v>
      </c>
    </row>
    <row r="28" spans="1:10" x14ac:dyDescent="0.25">
      <c r="A28" s="38" t="s">
        <v>50</v>
      </c>
      <c r="B28" s="40" t="s">
        <v>51</v>
      </c>
      <c r="C28" s="50"/>
      <c r="D28" s="56">
        <f>SUM(E28:F28)</f>
        <v>41.61</v>
      </c>
      <c r="E28" s="49">
        <v>41.61</v>
      </c>
      <c r="F28" s="49"/>
      <c r="G28" s="49"/>
      <c r="H28" s="19"/>
      <c r="I28" s="19"/>
      <c r="J28" s="21" t="s">
        <v>331</v>
      </c>
    </row>
    <row r="29" spans="1:10" ht="15.75" thickBot="1" x14ac:dyDescent="0.3">
      <c r="A29" s="141" t="s">
        <v>33</v>
      </c>
      <c r="B29" s="142"/>
      <c r="C29" s="70">
        <f>SUM(C26:C28)</f>
        <v>0</v>
      </c>
      <c r="D29" s="70">
        <f>SUM(D26:D28)</f>
        <v>59.66</v>
      </c>
      <c r="E29" s="70">
        <f t="shared" ref="E29:F29" si="2">SUM(E26:E28)</f>
        <v>42.46</v>
      </c>
      <c r="F29" s="70">
        <f t="shared" si="2"/>
        <v>17.2</v>
      </c>
      <c r="G29" s="120"/>
      <c r="H29" s="95"/>
      <c r="I29" s="95"/>
      <c r="J29" s="96"/>
    </row>
    <row r="30" spans="1:10" x14ac:dyDescent="0.25">
      <c r="A30" s="15"/>
      <c r="B30" s="15"/>
      <c r="C30" s="16"/>
      <c r="D30" s="16"/>
      <c r="E30" s="15"/>
      <c r="F30" s="15"/>
      <c r="G30" s="15"/>
      <c r="H30" s="16"/>
      <c r="I30" s="16"/>
      <c r="J30" s="16"/>
    </row>
    <row r="31" spans="1:10" ht="15.75" thickBo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 spans="1:10" ht="42.75" x14ac:dyDescent="0.25">
      <c r="A32" s="80" t="s">
        <v>21</v>
      </c>
      <c r="B32" s="81" t="s">
        <v>52</v>
      </c>
      <c r="C32" s="81" t="s">
        <v>11</v>
      </c>
      <c r="D32" s="81" t="s">
        <v>44</v>
      </c>
      <c r="E32" s="81" t="s">
        <v>53</v>
      </c>
      <c r="F32" s="81" t="s">
        <v>54</v>
      </c>
      <c r="G32" s="81" t="s">
        <v>15</v>
      </c>
      <c r="H32" s="81" t="s">
        <v>332</v>
      </c>
      <c r="I32" s="81" t="s">
        <v>333</v>
      </c>
      <c r="J32" s="82" t="s">
        <v>45</v>
      </c>
    </row>
    <row r="33" spans="1:10" x14ac:dyDescent="0.25">
      <c r="A33" s="1"/>
      <c r="B33" s="2" t="s">
        <v>9</v>
      </c>
      <c r="C33" s="2" t="s">
        <v>19</v>
      </c>
      <c r="D33" s="2" t="s">
        <v>37</v>
      </c>
      <c r="E33" s="2" t="s">
        <v>21</v>
      </c>
      <c r="F33" s="2" t="s">
        <v>22</v>
      </c>
      <c r="G33" s="2" t="s">
        <v>23</v>
      </c>
      <c r="H33" s="2" t="s">
        <v>24</v>
      </c>
      <c r="I33" s="2" t="s">
        <v>25</v>
      </c>
      <c r="J33" s="3" t="s">
        <v>26</v>
      </c>
    </row>
    <row r="34" spans="1:10" s="7" customFormat="1" ht="14.25" x14ac:dyDescent="0.2">
      <c r="A34" s="38" t="s">
        <v>55</v>
      </c>
      <c r="B34" s="40" t="s">
        <v>56</v>
      </c>
      <c r="C34" s="65">
        <f>SUM(C35:C36)</f>
        <v>0</v>
      </c>
      <c r="D34" s="66">
        <f t="shared" ref="D34:D66" si="3">SUM(E34:F34)</f>
        <v>23.86</v>
      </c>
      <c r="E34" s="66">
        <f>SUM(E35:E36)</f>
        <v>6.9</v>
      </c>
      <c r="F34" s="65">
        <f>SUM(F35:F36)</f>
        <v>16.96</v>
      </c>
      <c r="G34" s="65">
        <f>IFERROR(((G35*F35)+(G36*F36))/(F34),"")</f>
        <v>10.1</v>
      </c>
      <c r="H34" s="97">
        <f>IFERROR(AVERAGE(H35:H36),"")</f>
        <v>35000</v>
      </c>
      <c r="I34" s="97" t="str">
        <f>IFERROR(AVERAGE(I35:I36),"")</f>
        <v/>
      </c>
      <c r="J34" s="99"/>
    </row>
    <row r="35" spans="1:10" x14ac:dyDescent="0.25">
      <c r="A35" s="41" t="s">
        <v>57</v>
      </c>
      <c r="B35" s="42" t="s">
        <v>58</v>
      </c>
      <c r="C35" s="51"/>
      <c r="D35" s="56">
        <f t="shared" si="3"/>
        <v>23.86</v>
      </c>
      <c r="E35" s="49">
        <v>6.9</v>
      </c>
      <c r="F35" s="49">
        <v>16.96</v>
      </c>
      <c r="G35" s="51">
        <v>10.1</v>
      </c>
      <c r="H35" s="23">
        <v>35000</v>
      </c>
      <c r="I35" s="23"/>
      <c r="J35" s="20"/>
    </row>
    <row r="36" spans="1:10" x14ac:dyDescent="0.25">
      <c r="A36" s="41" t="s">
        <v>59</v>
      </c>
      <c r="B36" s="42" t="s">
        <v>60</v>
      </c>
      <c r="C36" s="51"/>
      <c r="D36" s="56">
        <f t="shared" si="3"/>
        <v>0</v>
      </c>
      <c r="E36" s="49"/>
      <c r="F36" s="49"/>
      <c r="G36" s="51"/>
      <c r="H36" s="23"/>
      <c r="I36" s="23"/>
      <c r="J36" s="20"/>
    </row>
    <row r="37" spans="1:10" s="7" customFormat="1" ht="14.25" x14ac:dyDescent="0.2">
      <c r="A37" s="38" t="s">
        <v>61</v>
      </c>
      <c r="B37" s="40" t="s">
        <v>62</v>
      </c>
      <c r="C37" s="65">
        <f>SUM(C38:C39)</f>
        <v>0</v>
      </c>
      <c r="D37" s="66">
        <f t="shared" si="3"/>
        <v>2.4</v>
      </c>
      <c r="E37" s="68">
        <f>SUM(E38:E39)</f>
        <v>0</v>
      </c>
      <c r="F37" s="68">
        <f>SUM(F38:F39)</f>
        <v>2.4</v>
      </c>
      <c r="G37" s="65">
        <f>IFERROR( ((G38*F38)+(G39*F39))/(F37),"")</f>
        <v>15.4</v>
      </c>
      <c r="H37" s="97">
        <f>IFERROR(AVERAGE(H38:H39),"")</f>
        <v>20000</v>
      </c>
      <c r="I37" s="97" t="str">
        <f>IFERROR(AVERAGE(I38:I39),"")</f>
        <v/>
      </c>
      <c r="J37" s="100"/>
    </row>
    <row r="38" spans="1:10" x14ac:dyDescent="0.25">
      <c r="A38" s="41" t="s">
        <v>63</v>
      </c>
      <c r="B38" s="42" t="s">
        <v>64</v>
      </c>
      <c r="C38" s="51"/>
      <c r="D38" s="56">
        <f t="shared" si="3"/>
        <v>2.4</v>
      </c>
      <c r="E38" s="49"/>
      <c r="F38" s="49">
        <v>2.4</v>
      </c>
      <c r="G38" s="51">
        <v>15.4</v>
      </c>
      <c r="H38" s="23">
        <v>20000</v>
      </c>
      <c r="I38" s="23"/>
      <c r="J38" s="20"/>
    </row>
    <row r="39" spans="1:10" x14ac:dyDescent="0.25">
      <c r="A39" s="41" t="s">
        <v>65</v>
      </c>
      <c r="B39" s="42" t="s">
        <v>66</v>
      </c>
      <c r="C39" s="51"/>
      <c r="D39" s="56">
        <f t="shared" si="3"/>
        <v>0</v>
      </c>
      <c r="E39" s="49"/>
      <c r="F39" s="49"/>
      <c r="G39" s="51"/>
      <c r="H39" s="23"/>
      <c r="I39" s="23"/>
      <c r="J39" s="20"/>
    </row>
    <row r="40" spans="1:10" s="7" customFormat="1" ht="14.25" x14ac:dyDescent="0.2">
      <c r="A40" s="38" t="s">
        <v>67</v>
      </c>
      <c r="B40" s="40" t="s">
        <v>68</v>
      </c>
      <c r="C40" s="65">
        <f>SUM(C41:C43)</f>
        <v>0</v>
      </c>
      <c r="D40" s="66">
        <f t="shared" si="3"/>
        <v>4.55</v>
      </c>
      <c r="E40" s="68">
        <f>SUM(E41:E44)</f>
        <v>0</v>
      </c>
      <c r="F40" s="68">
        <f>SUM(F41:F44)</f>
        <v>4.55</v>
      </c>
      <c r="G40" s="65">
        <f>IFERROR(((G41*F41) + (G42*F42) + (G43*F43) + (G44*F44))/(F40),"")</f>
        <v>17.2</v>
      </c>
      <c r="H40" s="97">
        <f>IFERROR(AVERAGE(H41:H44),"")</f>
        <v>15000</v>
      </c>
      <c r="I40" s="97" t="str">
        <f>IFERROR(AVERAGE(I41:I44),"")</f>
        <v/>
      </c>
      <c r="J40" s="100"/>
    </row>
    <row r="41" spans="1:10" x14ac:dyDescent="0.25">
      <c r="A41" s="41" t="s">
        <v>69</v>
      </c>
      <c r="B41" s="42" t="s">
        <v>70</v>
      </c>
      <c r="C41" s="51"/>
      <c r="D41" s="56">
        <f t="shared" si="3"/>
        <v>0</v>
      </c>
      <c r="E41" s="49"/>
      <c r="F41" s="49"/>
      <c r="G41" s="51"/>
      <c r="H41" s="23"/>
      <c r="I41" s="23"/>
      <c r="J41" s="20"/>
    </row>
    <row r="42" spans="1:10" x14ac:dyDescent="0.25">
      <c r="A42" s="41" t="s">
        <v>71</v>
      </c>
      <c r="B42" s="42" t="s">
        <v>72</v>
      </c>
      <c r="C42" s="51"/>
      <c r="D42" s="56">
        <f>SUM(E42:F42)</f>
        <v>4.55</v>
      </c>
      <c r="E42" s="49"/>
      <c r="F42" s="49">
        <v>4.55</v>
      </c>
      <c r="G42" s="51">
        <v>17.2</v>
      </c>
      <c r="H42" s="23">
        <v>15000</v>
      </c>
      <c r="I42" s="23"/>
      <c r="J42" s="20"/>
    </row>
    <row r="43" spans="1:10" x14ac:dyDescent="0.25">
      <c r="A43" s="41" t="s">
        <v>73</v>
      </c>
      <c r="B43" s="42" t="s">
        <v>74</v>
      </c>
      <c r="C43" s="51"/>
      <c r="D43" s="56">
        <f t="shared" si="3"/>
        <v>0</v>
      </c>
      <c r="E43" s="49"/>
      <c r="F43" s="49"/>
      <c r="G43" s="51"/>
      <c r="H43" s="23"/>
      <c r="I43" s="23"/>
      <c r="J43" s="20"/>
    </row>
    <row r="44" spans="1:10" x14ac:dyDescent="0.25">
      <c r="A44" s="41" t="s">
        <v>275</v>
      </c>
      <c r="B44" s="42" t="s">
        <v>276</v>
      </c>
      <c r="C44" s="51"/>
      <c r="D44" s="56">
        <f>SUM(E44:F44)</f>
        <v>0</v>
      </c>
      <c r="E44" s="49"/>
      <c r="F44" s="49"/>
      <c r="G44" s="51"/>
      <c r="H44" s="23"/>
      <c r="I44" s="23"/>
      <c r="J44" s="20"/>
    </row>
    <row r="45" spans="1:10" s="7" customFormat="1" ht="14.25" x14ac:dyDescent="0.2">
      <c r="A45" s="38" t="s">
        <v>75</v>
      </c>
      <c r="B45" s="40" t="s">
        <v>76</v>
      </c>
      <c r="C45" s="65">
        <f>SUM(C46:C48)</f>
        <v>0</v>
      </c>
      <c r="D45" s="66">
        <f t="shared" si="3"/>
        <v>2.39</v>
      </c>
      <c r="E45" s="68">
        <f>SUM(E46:E48)</f>
        <v>0</v>
      </c>
      <c r="F45" s="68">
        <f>SUM(F46:F48)</f>
        <v>2.39</v>
      </c>
      <c r="G45" s="65">
        <f>IFERROR(((G46*F46) + (G47*F47) + (G48*F48) )/(F45),"")</f>
        <v>10.3</v>
      </c>
      <c r="H45" s="97">
        <f>IFERROR(AVERAGE(H46:H48),"")</f>
        <v>20000</v>
      </c>
      <c r="I45" s="97" t="str">
        <f>IFERROR(AVERAGE(I46:I48),"")</f>
        <v/>
      </c>
      <c r="J45" s="100"/>
    </row>
    <row r="46" spans="1:10" x14ac:dyDescent="0.25">
      <c r="A46" s="41" t="s">
        <v>77</v>
      </c>
      <c r="B46" s="42" t="s">
        <v>78</v>
      </c>
      <c r="C46" s="51"/>
      <c r="D46" s="56">
        <f t="shared" si="3"/>
        <v>2.39</v>
      </c>
      <c r="E46" s="49"/>
      <c r="F46" s="49">
        <v>2.39</v>
      </c>
      <c r="G46" s="51">
        <v>10.3</v>
      </c>
      <c r="H46" s="23">
        <v>20000</v>
      </c>
      <c r="I46" s="23"/>
      <c r="J46" s="20"/>
    </row>
    <row r="47" spans="1:10" x14ac:dyDescent="0.25">
      <c r="A47" s="41" t="s">
        <v>79</v>
      </c>
      <c r="B47" s="42" t="s">
        <v>80</v>
      </c>
      <c r="C47" s="51"/>
      <c r="D47" s="56">
        <f t="shared" si="3"/>
        <v>0</v>
      </c>
      <c r="E47" s="49"/>
      <c r="F47" s="49"/>
      <c r="G47" s="51"/>
      <c r="H47" s="23"/>
      <c r="I47" s="23"/>
      <c r="J47" s="20"/>
    </row>
    <row r="48" spans="1:10" x14ac:dyDescent="0.25">
      <c r="A48" s="41" t="s">
        <v>81</v>
      </c>
      <c r="B48" s="42" t="s">
        <v>82</v>
      </c>
      <c r="C48" s="51"/>
      <c r="D48" s="56">
        <f t="shared" si="3"/>
        <v>0</v>
      </c>
      <c r="E48" s="49"/>
      <c r="F48" s="49"/>
      <c r="G48" s="51"/>
      <c r="H48" s="23"/>
      <c r="I48" s="23"/>
      <c r="J48" s="20"/>
    </row>
    <row r="49" spans="1:10" s="7" customFormat="1" ht="14.25" x14ac:dyDescent="0.2">
      <c r="A49" s="38" t="s">
        <v>83</v>
      </c>
      <c r="B49" s="40" t="s">
        <v>84</v>
      </c>
      <c r="C49" s="65">
        <f>SUM(C50:C53)</f>
        <v>0</v>
      </c>
      <c r="D49" s="66">
        <f t="shared" si="3"/>
        <v>60</v>
      </c>
      <c r="E49" s="68">
        <f>SUM(E50:E53)</f>
        <v>60</v>
      </c>
      <c r="F49" s="68">
        <f>SUM(F50:F53)</f>
        <v>0</v>
      </c>
      <c r="G49" s="65" t="str">
        <f>IFERROR(((G50*F50) + (G51*F51) + (G52*F52) + (F53+G53) )/(F49), "")</f>
        <v/>
      </c>
      <c r="H49" s="97" t="str">
        <f>IFERROR(AVERAGE(H50:H53),"")</f>
        <v/>
      </c>
      <c r="I49" s="97" t="str">
        <f>IFERROR(AVERAGE(I50:I53),"")</f>
        <v/>
      </c>
      <c r="J49" s="100"/>
    </row>
    <row r="50" spans="1:10" x14ac:dyDescent="0.25">
      <c r="A50" s="41" t="s">
        <v>85</v>
      </c>
      <c r="B50" s="42" t="s">
        <v>86</v>
      </c>
      <c r="C50" s="51"/>
      <c r="D50" s="56">
        <f t="shared" si="3"/>
        <v>0</v>
      </c>
      <c r="E50" s="49"/>
      <c r="F50" s="49"/>
      <c r="G50" s="51"/>
      <c r="H50" s="23"/>
      <c r="I50" s="23"/>
      <c r="J50" s="20"/>
    </row>
    <row r="51" spans="1:10" x14ac:dyDescent="0.25">
      <c r="A51" s="41" t="s">
        <v>87</v>
      </c>
      <c r="B51" s="42" t="s">
        <v>88</v>
      </c>
      <c r="C51" s="51"/>
      <c r="D51" s="56">
        <f t="shared" si="3"/>
        <v>0</v>
      </c>
      <c r="E51" s="49"/>
      <c r="F51" s="49"/>
      <c r="G51" s="51"/>
      <c r="H51" s="23"/>
      <c r="I51" s="23"/>
      <c r="J51" s="20"/>
    </row>
    <row r="52" spans="1:10" x14ac:dyDescent="0.25">
      <c r="A52" s="41" t="s">
        <v>89</v>
      </c>
      <c r="B52" s="42" t="s">
        <v>90</v>
      </c>
      <c r="C52" s="51"/>
      <c r="D52" s="56">
        <f t="shared" si="3"/>
        <v>0</v>
      </c>
      <c r="E52" s="49"/>
      <c r="F52" s="49"/>
      <c r="G52" s="51"/>
      <c r="H52" s="23"/>
      <c r="I52" s="23"/>
      <c r="J52" s="20"/>
    </row>
    <row r="53" spans="1:10" x14ac:dyDescent="0.25">
      <c r="A53" s="41" t="s">
        <v>91</v>
      </c>
      <c r="B53" s="42" t="s">
        <v>92</v>
      </c>
      <c r="C53" s="51"/>
      <c r="D53" s="56">
        <f t="shared" si="3"/>
        <v>60</v>
      </c>
      <c r="E53" s="49">
        <v>60</v>
      </c>
      <c r="F53" s="49"/>
      <c r="G53" s="51"/>
      <c r="H53" s="23"/>
      <c r="I53" s="23"/>
      <c r="J53" s="20"/>
    </row>
    <row r="54" spans="1:10" s="7" customFormat="1" ht="14.25" x14ac:dyDescent="0.2">
      <c r="A54" s="38" t="s">
        <v>93</v>
      </c>
      <c r="B54" s="40" t="s">
        <v>94</v>
      </c>
      <c r="C54" s="65">
        <f>SUM(C55:C58)</f>
        <v>0</v>
      </c>
      <c r="D54" s="66">
        <f t="shared" si="3"/>
        <v>1.9</v>
      </c>
      <c r="E54" s="68">
        <f>SUM(E55:E58)</f>
        <v>0</v>
      </c>
      <c r="F54" s="68">
        <f>SUM(F55:F58)</f>
        <v>1.9</v>
      </c>
      <c r="G54" s="65">
        <f>IFERROR(((G55*F55) + (G56*F56) + (G57*F57) + (F58+G58) )/(F54), "")</f>
        <v>7.66</v>
      </c>
      <c r="H54" s="97">
        <f>IFERROR(AVERAGE(H55:H58),"")</f>
        <v>25000</v>
      </c>
      <c r="I54" s="97" t="str">
        <f>IFERROR(AVERAGE(I55:I58),"")</f>
        <v/>
      </c>
      <c r="J54" s="100"/>
    </row>
    <row r="55" spans="1:10" x14ac:dyDescent="0.25">
      <c r="A55" s="41" t="s">
        <v>95</v>
      </c>
      <c r="B55" s="42" t="s">
        <v>96</v>
      </c>
      <c r="C55" s="51"/>
      <c r="D55" s="56">
        <f t="shared" si="3"/>
        <v>1.9</v>
      </c>
      <c r="E55" s="49"/>
      <c r="F55" s="49">
        <v>1.9</v>
      </c>
      <c r="G55" s="51">
        <v>7.66</v>
      </c>
      <c r="H55" s="23">
        <v>25000</v>
      </c>
      <c r="I55" s="23"/>
      <c r="J55" s="20"/>
    </row>
    <row r="56" spans="1:10" x14ac:dyDescent="0.25">
      <c r="A56" s="41" t="s">
        <v>97</v>
      </c>
      <c r="B56" s="42" t="s">
        <v>98</v>
      </c>
      <c r="C56" s="51"/>
      <c r="D56" s="56">
        <f t="shared" si="3"/>
        <v>0</v>
      </c>
      <c r="E56" s="49"/>
      <c r="F56" s="49"/>
      <c r="G56" s="51"/>
      <c r="H56" s="23"/>
      <c r="I56" s="23"/>
      <c r="J56" s="20"/>
    </row>
    <row r="57" spans="1:10" x14ac:dyDescent="0.25">
      <c r="A57" s="41" t="s">
        <v>99</v>
      </c>
      <c r="B57" s="42" t="s">
        <v>100</v>
      </c>
      <c r="C57" s="51"/>
      <c r="D57" s="56">
        <f t="shared" si="3"/>
        <v>0</v>
      </c>
      <c r="E57" s="49"/>
      <c r="F57" s="49"/>
      <c r="G57" s="51"/>
      <c r="H57" s="23"/>
      <c r="I57" s="23"/>
      <c r="J57" s="20"/>
    </row>
    <row r="58" spans="1:10" x14ac:dyDescent="0.25">
      <c r="A58" s="41" t="s">
        <v>101</v>
      </c>
      <c r="B58" s="42" t="s">
        <v>102</v>
      </c>
      <c r="C58" s="51"/>
      <c r="D58" s="56">
        <f t="shared" si="3"/>
        <v>0</v>
      </c>
      <c r="E58" s="49"/>
      <c r="F58" s="49"/>
      <c r="G58" s="51"/>
      <c r="H58" s="23"/>
      <c r="I58" s="23"/>
      <c r="J58" s="20"/>
    </row>
    <row r="59" spans="1:10" x14ac:dyDescent="0.25">
      <c r="A59" s="38" t="s">
        <v>103</v>
      </c>
      <c r="B59" s="40" t="s">
        <v>104</v>
      </c>
      <c r="C59" s="65">
        <f>SUM(C60:C62)</f>
        <v>0</v>
      </c>
      <c r="D59" s="66">
        <f t="shared" si="3"/>
        <v>0.49</v>
      </c>
      <c r="E59" s="68">
        <f>SUM(E60:E62)</f>
        <v>0</v>
      </c>
      <c r="F59" s="68">
        <f>SUM(F60:F62)</f>
        <v>0.49</v>
      </c>
      <c r="G59" s="65">
        <f>IFERROR(((G60*F60) + (G61*F61) + (G62*F62) )/(F59), "")</f>
        <v>15</v>
      </c>
      <c r="H59" s="97">
        <f>IFERROR(AVERAGE(H60:H62),"")</f>
        <v>10000</v>
      </c>
      <c r="I59" s="97" t="str">
        <f>IFERROR(AVERAGE(I60:I62),"")</f>
        <v/>
      </c>
      <c r="J59" s="100"/>
    </row>
    <row r="60" spans="1:10" x14ac:dyDescent="0.25">
      <c r="A60" s="41" t="s">
        <v>105</v>
      </c>
      <c r="B60" s="42" t="s">
        <v>106</v>
      </c>
      <c r="C60" s="51"/>
      <c r="D60" s="56">
        <f t="shared" si="3"/>
        <v>0.49</v>
      </c>
      <c r="E60" s="49"/>
      <c r="F60" s="49">
        <v>0.49</v>
      </c>
      <c r="G60" s="51">
        <v>15</v>
      </c>
      <c r="H60" s="23">
        <v>10000</v>
      </c>
      <c r="I60" s="23"/>
      <c r="J60" s="20"/>
    </row>
    <row r="61" spans="1:10" x14ac:dyDescent="0.25">
      <c r="A61" s="41" t="s">
        <v>107</v>
      </c>
      <c r="B61" s="42" t="s">
        <v>108</v>
      </c>
      <c r="C61" s="51"/>
      <c r="D61" s="56">
        <f t="shared" si="3"/>
        <v>0</v>
      </c>
      <c r="E61" s="49"/>
      <c r="F61" s="49"/>
      <c r="G61" s="51"/>
      <c r="H61" s="23"/>
      <c r="I61" s="23"/>
      <c r="J61" s="20"/>
    </row>
    <row r="62" spans="1:10" x14ac:dyDescent="0.25">
      <c r="A62" s="41" t="s">
        <v>109</v>
      </c>
      <c r="B62" s="42" t="s">
        <v>110</v>
      </c>
      <c r="C62" s="51"/>
      <c r="D62" s="56">
        <f t="shared" si="3"/>
        <v>0</v>
      </c>
      <c r="E62" s="49"/>
      <c r="F62" s="49"/>
      <c r="G62" s="51"/>
      <c r="H62" s="23"/>
      <c r="I62" s="23"/>
      <c r="J62" s="20"/>
    </row>
    <row r="63" spans="1:10" s="7" customFormat="1" ht="14.25" x14ac:dyDescent="0.2">
      <c r="A63" s="38" t="s">
        <v>111</v>
      </c>
      <c r="B63" s="40" t="s">
        <v>112</v>
      </c>
      <c r="C63" s="65">
        <f>SUM(C64:C66)</f>
        <v>0</v>
      </c>
      <c r="D63" s="66">
        <f t="shared" si="3"/>
        <v>0</v>
      </c>
      <c r="E63" s="68">
        <f>SUM(E64:E66)</f>
        <v>0</v>
      </c>
      <c r="F63" s="68">
        <f>SUM(F64:F66)</f>
        <v>0</v>
      </c>
      <c r="G63" s="65" t="str">
        <f>IFERROR(((G64*F64) + (G65*F65) + (G66*F66) )/(F63), "")</f>
        <v/>
      </c>
      <c r="H63" s="97" t="str">
        <f>IFERROR(AVERAGE(H64:H66),"")</f>
        <v/>
      </c>
      <c r="I63" s="97" t="str">
        <f>IFERROR(AVERAGE(I64:I66),"")</f>
        <v/>
      </c>
      <c r="J63" s="100"/>
    </row>
    <row r="64" spans="1:10" x14ac:dyDescent="0.25">
      <c r="A64" s="41" t="s">
        <v>113</v>
      </c>
      <c r="B64" s="42" t="s">
        <v>114</v>
      </c>
      <c r="C64" s="51"/>
      <c r="D64" s="56">
        <f t="shared" si="3"/>
        <v>0</v>
      </c>
      <c r="E64" s="49"/>
      <c r="F64" s="49"/>
      <c r="G64" s="51"/>
      <c r="H64" s="23"/>
      <c r="I64" s="23"/>
      <c r="J64" s="20"/>
    </row>
    <row r="65" spans="1:10" x14ac:dyDescent="0.25">
      <c r="A65" s="41" t="s">
        <v>115</v>
      </c>
      <c r="B65" s="42" t="s">
        <v>116</v>
      </c>
      <c r="C65" s="51"/>
      <c r="D65" s="56">
        <f t="shared" si="3"/>
        <v>0</v>
      </c>
      <c r="E65" s="49"/>
      <c r="F65" s="49"/>
      <c r="G65" s="51"/>
      <c r="H65" s="23"/>
      <c r="I65" s="23"/>
      <c r="J65" s="20"/>
    </row>
    <row r="66" spans="1:10" x14ac:dyDescent="0.25">
      <c r="A66" s="41" t="s">
        <v>117</v>
      </c>
      <c r="B66" s="42" t="s">
        <v>118</v>
      </c>
      <c r="C66" s="51"/>
      <c r="D66" s="56">
        <f t="shared" si="3"/>
        <v>0</v>
      </c>
      <c r="E66" s="49"/>
      <c r="F66" s="49"/>
      <c r="G66" s="51"/>
      <c r="H66" s="23"/>
      <c r="I66" s="23"/>
      <c r="J66" s="20"/>
    </row>
    <row r="67" spans="1:10" s="7" customFormat="1" ht="14.25" x14ac:dyDescent="0.2">
      <c r="A67" s="38" t="s">
        <v>119</v>
      </c>
      <c r="B67" s="40" t="s">
        <v>120</v>
      </c>
      <c r="C67" s="65">
        <f>SUM(C68:C71)</f>
        <v>0</v>
      </c>
      <c r="D67" s="66">
        <f t="shared" ref="D67:D88" si="4">SUM(E67:F67)</f>
        <v>0</v>
      </c>
      <c r="E67" s="68">
        <f>SUM(E68:E71)</f>
        <v>0</v>
      </c>
      <c r="F67" s="68">
        <f>SUM(F68:F71)</f>
        <v>0</v>
      </c>
      <c r="G67" s="65" t="str">
        <f>IFERROR(((G68*F68) + (G69*F69) + (G70*F70) + (F71+G71) )/(F67), "")</f>
        <v/>
      </c>
      <c r="H67" s="97" t="str">
        <f>IFERROR(AVERAGE(H68:H71),"")</f>
        <v/>
      </c>
      <c r="I67" s="97" t="str">
        <f>IFERROR(AVERAGE(I68:I71),"")</f>
        <v/>
      </c>
      <c r="J67" s="100"/>
    </row>
    <row r="68" spans="1:10" x14ac:dyDescent="0.25">
      <c r="A68" s="41" t="s">
        <v>121</v>
      </c>
      <c r="B68" s="42" t="s">
        <v>122</v>
      </c>
      <c r="C68" s="51"/>
      <c r="D68" s="56">
        <f t="shared" si="4"/>
        <v>0</v>
      </c>
      <c r="E68" s="49"/>
      <c r="F68" s="49"/>
      <c r="G68" s="51"/>
      <c r="H68" s="23"/>
      <c r="I68" s="23"/>
      <c r="J68" s="20"/>
    </row>
    <row r="69" spans="1:10" x14ac:dyDescent="0.25">
      <c r="A69" s="41" t="s">
        <v>123</v>
      </c>
      <c r="B69" s="42" t="s">
        <v>124</v>
      </c>
      <c r="C69" s="51"/>
      <c r="D69" s="56">
        <f t="shared" si="4"/>
        <v>0</v>
      </c>
      <c r="E69" s="49"/>
      <c r="F69" s="49"/>
      <c r="G69" s="51"/>
      <c r="H69" s="23"/>
      <c r="I69" s="23"/>
      <c r="J69" s="20"/>
    </row>
    <row r="70" spans="1:10" x14ac:dyDescent="0.25">
      <c r="A70" s="41" t="s">
        <v>125</v>
      </c>
      <c r="B70" s="42" t="s">
        <v>126</v>
      </c>
      <c r="C70" s="51"/>
      <c r="D70" s="56">
        <f t="shared" si="4"/>
        <v>0</v>
      </c>
      <c r="E70" s="49"/>
      <c r="F70" s="49"/>
      <c r="G70" s="51"/>
      <c r="H70" s="23"/>
      <c r="I70" s="23"/>
      <c r="J70" s="20"/>
    </row>
    <row r="71" spans="1:10" x14ac:dyDescent="0.25">
      <c r="A71" s="41" t="s">
        <v>127</v>
      </c>
      <c r="B71" s="42" t="s">
        <v>128</v>
      </c>
      <c r="C71" s="51"/>
      <c r="D71" s="56">
        <f t="shared" si="4"/>
        <v>0</v>
      </c>
      <c r="E71" s="49"/>
      <c r="F71" s="49"/>
      <c r="G71" s="51"/>
      <c r="H71" s="23"/>
      <c r="I71" s="23"/>
      <c r="J71" s="20"/>
    </row>
    <row r="72" spans="1:10" s="7" customFormat="1" ht="14.25" x14ac:dyDescent="0.2">
      <c r="A72" s="38" t="s">
        <v>129</v>
      </c>
      <c r="B72" s="40" t="s">
        <v>130</v>
      </c>
      <c r="C72" s="65">
        <f>SUM(C73:C75)</f>
        <v>0</v>
      </c>
      <c r="D72" s="66">
        <f t="shared" si="4"/>
        <v>16</v>
      </c>
      <c r="E72" s="68">
        <f>SUM(E73:E75)</f>
        <v>0</v>
      </c>
      <c r="F72" s="68">
        <f>SUM(F73:F75)</f>
        <v>16</v>
      </c>
      <c r="G72" s="65">
        <f>IFERROR(((G73*F73) + (G74*F74) + (G75*F75) )/(F72), "")</f>
        <v>12.2</v>
      </c>
      <c r="H72" s="97">
        <f>IFERROR(AVERAGE(H73:H75),"")</f>
        <v>8000</v>
      </c>
      <c r="I72" s="97" t="str">
        <f>IFERROR(AVERAGE(I73:I75),"")</f>
        <v/>
      </c>
      <c r="J72" s="100"/>
    </row>
    <row r="73" spans="1:10" x14ac:dyDescent="0.25">
      <c r="A73" s="41" t="s">
        <v>131</v>
      </c>
      <c r="B73" s="42" t="s">
        <v>132</v>
      </c>
      <c r="C73" s="51"/>
      <c r="D73" s="56">
        <f t="shared" si="4"/>
        <v>16</v>
      </c>
      <c r="E73" s="49"/>
      <c r="F73" s="49">
        <v>16</v>
      </c>
      <c r="G73" s="51">
        <v>12.2</v>
      </c>
      <c r="H73" s="23">
        <v>8000</v>
      </c>
      <c r="I73" s="23"/>
      <c r="J73" s="20"/>
    </row>
    <row r="74" spans="1:10" x14ac:dyDescent="0.25">
      <c r="A74" s="41" t="s">
        <v>133</v>
      </c>
      <c r="B74" s="42" t="s">
        <v>134</v>
      </c>
      <c r="C74" s="51"/>
      <c r="D74" s="56">
        <f t="shared" si="4"/>
        <v>0</v>
      </c>
      <c r="E74" s="49"/>
      <c r="F74" s="49"/>
      <c r="G74" s="51"/>
      <c r="H74" s="23"/>
      <c r="I74" s="23"/>
      <c r="J74" s="20"/>
    </row>
    <row r="75" spans="1:10" ht="13.15" customHeight="1" x14ac:dyDescent="0.25">
      <c r="A75" s="41" t="s">
        <v>135</v>
      </c>
      <c r="B75" s="42" t="s">
        <v>136</v>
      </c>
      <c r="C75" s="51"/>
      <c r="D75" s="56">
        <f t="shared" si="4"/>
        <v>0</v>
      </c>
      <c r="E75" s="49"/>
      <c r="F75" s="49"/>
      <c r="G75" s="51"/>
      <c r="H75" s="23"/>
      <c r="I75" s="23"/>
      <c r="J75" s="20"/>
    </row>
    <row r="76" spans="1:10" s="7" customFormat="1" ht="14.25" x14ac:dyDescent="0.2">
      <c r="A76" s="38" t="s">
        <v>137</v>
      </c>
      <c r="B76" s="40" t="s">
        <v>138</v>
      </c>
      <c r="C76" s="65">
        <f>SUM(C77:C79)</f>
        <v>0</v>
      </c>
      <c r="D76" s="66">
        <f t="shared" si="4"/>
        <v>1.9</v>
      </c>
      <c r="E76" s="68">
        <f>SUM(E77:E79)</f>
        <v>1.25</v>
      </c>
      <c r="F76" s="68">
        <f>SUM(F77:F79)</f>
        <v>0.65</v>
      </c>
      <c r="G76" s="65">
        <f>IFERROR(((G77*F77) + (G78*F78) + (G79*F79) )/(F76),"")</f>
        <v>15</v>
      </c>
      <c r="H76" s="97">
        <f>IFERROR(AVERAGE(H77:H79),"")</f>
        <v>10000</v>
      </c>
      <c r="I76" s="97" t="str">
        <f>IFERROR(AVERAGE(I77:I79),"")</f>
        <v/>
      </c>
      <c r="J76" s="100"/>
    </row>
    <row r="77" spans="1:10" x14ac:dyDescent="0.25">
      <c r="A77" s="41" t="s">
        <v>139</v>
      </c>
      <c r="B77" s="42" t="s">
        <v>140</v>
      </c>
      <c r="C77" s="51"/>
      <c r="D77" s="56">
        <f t="shared" si="4"/>
        <v>1.9</v>
      </c>
      <c r="E77" s="49">
        <v>1.25</v>
      </c>
      <c r="F77" s="49">
        <v>0.65</v>
      </c>
      <c r="G77" s="51">
        <v>15</v>
      </c>
      <c r="H77" s="23">
        <v>10000</v>
      </c>
      <c r="I77" s="23"/>
      <c r="J77" s="20"/>
    </row>
    <row r="78" spans="1:10" x14ac:dyDescent="0.25">
      <c r="A78" s="41" t="s">
        <v>141</v>
      </c>
      <c r="B78" s="42" t="s">
        <v>142</v>
      </c>
      <c r="C78" s="51"/>
      <c r="D78" s="56">
        <f t="shared" si="4"/>
        <v>0</v>
      </c>
      <c r="E78" s="49"/>
      <c r="F78" s="49"/>
      <c r="G78" s="51"/>
      <c r="H78" s="23"/>
      <c r="I78" s="23"/>
      <c r="J78" s="20"/>
    </row>
    <row r="79" spans="1:10" x14ac:dyDescent="0.25">
      <c r="A79" s="41" t="s">
        <v>143</v>
      </c>
      <c r="B79" s="42" t="s">
        <v>144</v>
      </c>
      <c r="C79" s="51"/>
      <c r="D79" s="56">
        <f t="shared" si="4"/>
        <v>0</v>
      </c>
      <c r="E79" s="49"/>
      <c r="F79" s="49"/>
      <c r="G79" s="51"/>
      <c r="H79" s="23"/>
      <c r="I79" s="23"/>
      <c r="J79" s="20"/>
    </row>
    <row r="80" spans="1:10" s="7" customFormat="1" ht="14.25" x14ac:dyDescent="0.2">
      <c r="A80" s="38" t="s">
        <v>145</v>
      </c>
      <c r="B80" s="40" t="s">
        <v>146</v>
      </c>
      <c r="C80" s="53"/>
      <c r="D80" s="55">
        <f t="shared" si="4"/>
        <v>0</v>
      </c>
      <c r="E80" s="54"/>
      <c r="F80" s="54"/>
      <c r="G80" s="53"/>
      <c r="H80" s="22"/>
      <c r="I80" s="22"/>
      <c r="J80" s="24"/>
    </row>
    <row r="81" spans="1:11" s="7" customFormat="1" x14ac:dyDescent="0.2">
      <c r="A81" s="38" t="s">
        <v>147</v>
      </c>
      <c r="B81" s="40" t="s">
        <v>148</v>
      </c>
      <c r="C81" s="53"/>
      <c r="D81" s="55">
        <f t="shared" si="4"/>
        <v>13.33</v>
      </c>
      <c r="E81" s="54">
        <v>9</v>
      </c>
      <c r="F81" s="54">
        <v>4.33</v>
      </c>
      <c r="G81" s="53">
        <v>20.67</v>
      </c>
      <c r="H81" s="22">
        <v>20000</v>
      </c>
      <c r="I81" s="22"/>
      <c r="J81" s="20"/>
    </row>
    <row r="82" spans="1:11" s="7" customFormat="1" x14ac:dyDescent="0.2">
      <c r="A82" s="38" t="s">
        <v>149</v>
      </c>
      <c r="B82" s="40" t="s">
        <v>150</v>
      </c>
      <c r="C82" s="53"/>
      <c r="D82" s="55">
        <f t="shared" si="4"/>
        <v>0</v>
      </c>
      <c r="E82" s="54"/>
      <c r="F82" s="54"/>
      <c r="G82" s="53"/>
      <c r="H82" s="22"/>
      <c r="I82" s="22"/>
      <c r="J82" s="20"/>
    </row>
    <row r="83" spans="1:11" s="7" customFormat="1" x14ac:dyDescent="0.2">
      <c r="A83" s="38" t="s">
        <v>151</v>
      </c>
      <c r="B83" s="40" t="s">
        <v>152</v>
      </c>
      <c r="C83" s="53"/>
      <c r="D83" s="55">
        <f t="shared" si="4"/>
        <v>10.3</v>
      </c>
      <c r="E83" s="54"/>
      <c r="F83" s="54">
        <v>10.3</v>
      </c>
      <c r="G83" s="53">
        <v>13.4</v>
      </c>
      <c r="H83" s="22">
        <v>10000</v>
      </c>
      <c r="I83" s="22"/>
      <c r="J83" s="20"/>
    </row>
    <row r="84" spans="1:11" s="7" customFormat="1" x14ac:dyDescent="0.2">
      <c r="A84" s="38" t="s">
        <v>153</v>
      </c>
      <c r="B84" s="40" t="s">
        <v>154</v>
      </c>
      <c r="C84" s="53"/>
      <c r="D84" s="55">
        <f t="shared" si="4"/>
        <v>12</v>
      </c>
      <c r="E84" s="54">
        <v>12</v>
      </c>
      <c r="F84" s="54"/>
      <c r="G84" s="53"/>
      <c r="H84" s="22"/>
      <c r="I84" s="22"/>
      <c r="J84" s="20"/>
    </row>
    <row r="85" spans="1:11" s="7" customFormat="1" x14ac:dyDescent="0.2">
      <c r="A85" s="38" t="s">
        <v>155</v>
      </c>
      <c r="B85" s="40" t="s">
        <v>156</v>
      </c>
      <c r="C85" s="53"/>
      <c r="D85" s="55">
        <f t="shared" si="4"/>
        <v>0</v>
      </c>
      <c r="E85" s="54"/>
      <c r="F85" s="54"/>
      <c r="G85" s="53"/>
      <c r="H85" s="22"/>
      <c r="I85" s="22"/>
      <c r="J85" s="20"/>
    </row>
    <row r="86" spans="1:11" s="7" customFormat="1" x14ac:dyDescent="0.2">
      <c r="A86" s="38" t="s">
        <v>157</v>
      </c>
      <c r="B86" s="40" t="s">
        <v>158</v>
      </c>
      <c r="C86" s="53"/>
      <c r="D86" s="55">
        <f t="shared" si="4"/>
        <v>0</v>
      </c>
      <c r="E86" s="54"/>
      <c r="F86" s="54"/>
      <c r="G86" s="53"/>
      <c r="H86" s="22"/>
      <c r="I86" s="22"/>
      <c r="J86" s="20"/>
    </row>
    <row r="87" spans="1:11" s="7" customFormat="1" x14ac:dyDescent="0.2">
      <c r="A87" s="38" t="s">
        <v>159</v>
      </c>
      <c r="B87" s="40" t="s">
        <v>160</v>
      </c>
      <c r="C87" s="53"/>
      <c r="D87" s="55">
        <f t="shared" si="4"/>
        <v>0</v>
      </c>
      <c r="E87" s="54"/>
      <c r="F87" s="54"/>
      <c r="G87" s="53"/>
      <c r="H87" s="22"/>
      <c r="I87" s="22"/>
      <c r="J87" s="20"/>
    </row>
    <row r="88" spans="1:11" s="7" customFormat="1" x14ac:dyDescent="0.2">
      <c r="A88" s="38" t="s">
        <v>161</v>
      </c>
      <c r="B88" s="40" t="s">
        <v>162</v>
      </c>
      <c r="C88" s="53"/>
      <c r="D88" s="55">
        <f t="shared" si="4"/>
        <v>123.6</v>
      </c>
      <c r="E88" s="54"/>
      <c r="F88" s="54">
        <v>123.6</v>
      </c>
      <c r="G88" s="53">
        <v>12.52</v>
      </c>
      <c r="H88" s="22">
        <v>10000</v>
      </c>
      <c r="I88" s="22"/>
      <c r="J88" s="21"/>
    </row>
    <row r="89" spans="1:11" ht="15.75" thickBot="1" x14ac:dyDescent="0.3">
      <c r="A89" s="141" t="s">
        <v>33</v>
      </c>
      <c r="B89" s="142"/>
      <c r="C89" s="70">
        <f>SUM(C34,C37,C40,C45,C49,C54,C59,C63,C67,C72,C76,C80:C88)</f>
        <v>0</v>
      </c>
      <c r="D89" s="70">
        <f>SUM(D34,D37,D40,D45,D49,D54,D59,D63,D67,D72,D76,D80:D88)</f>
        <v>272.72000000000003</v>
      </c>
      <c r="E89" s="70">
        <f t="shared" ref="E89" si="5">SUM(E34,E37,E40,E45,E49,E54,E59,E63,E67,E72,E76,E80:E88)</f>
        <v>89.15</v>
      </c>
      <c r="F89" s="70">
        <f>SUM(F34,F37,F40,F45,F49,F54,F59,F63,F67,F72,F76,F80:F88)</f>
        <v>183.57</v>
      </c>
      <c r="G89" s="122"/>
      <c r="H89" s="102"/>
      <c r="I89" s="102"/>
      <c r="J89" s="96"/>
    </row>
    <row r="90" spans="1:11" x14ac:dyDescent="0.25">
      <c r="A90" s="15"/>
      <c r="B90" s="15"/>
      <c r="C90" s="16"/>
      <c r="D90" s="16"/>
      <c r="E90" s="15"/>
      <c r="F90" s="15"/>
      <c r="G90" s="15"/>
      <c r="H90" s="16"/>
      <c r="I90" s="16"/>
      <c r="J90" s="16"/>
    </row>
    <row r="91" spans="1:11" ht="15.75" thickBot="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</row>
    <row r="92" spans="1:11" ht="57" x14ac:dyDescent="0.25">
      <c r="A92" s="80" t="s">
        <v>22</v>
      </c>
      <c r="B92" s="81" t="s">
        <v>163</v>
      </c>
      <c r="C92" s="81" t="s">
        <v>11</v>
      </c>
      <c r="D92" s="81" t="s">
        <v>164</v>
      </c>
      <c r="E92" s="81" t="s">
        <v>165</v>
      </c>
      <c r="F92" s="81" t="s">
        <v>166</v>
      </c>
      <c r="G92" s="81" t="s">
        <v>15</v>
      </c>
      <c r="H92" s="81" t="s">
        <v>167</v>
      </c>
      <c r="I92" s="81" t="s">
        <v>332</v>
      </c>
      <c r="J92" s="82" t="s">
        <v>333</v>
      </c>
    </row>
    <row r="93" spans="1:11" x14ac:dyDescent="0.25">
      <c r="A93" s="1"/>
      <c r="B93" s="2" t="s">
        <v>9</v>
      </c>
      <c r="C93" s="2" t="s">
        <v>19</v>
      </c>
      <c r="D93" s="2" t="s">
        <v>42</v>
      </c>
      <c r="E93" s="2" t="s">
        <v>21</v>
      </c>
      <c r="F93" s="2" t="s">
        <v>22</v>
      </c>
      <c r="G93" s="2" t="s">
        <v>23</v>
      </c>
      <c r="H93" s="2" t="s">
        <v>168</v>
      </c>
      <c r="I93" s="2" t="s">
        <v>25</v>
      </c>
      <c r="J93" s="3" t="s">
        <v>26</v>
      </c>
    </row>
    <row r="94" spans="1:11" x14ac:dyDescent="0.25">
      <c r="A94" s="38" t="s">
        <v>169</v>
      </c>
      <c r="B94" s="40" t="s">
        <v>170</v>
      </c>
      <c r="C94" s="49"/>
      <c r="D94" s="49"/>
      <c r="E94" s="49"/>
      <c r="F94" s="49">
        <v>82.2</v>
      </c>
      <c r="G94" s="49">
        <v>8.3000000000000007</v>
      </c>
      <c r="H94" s="60">
        <f t="shared" ref="H94:H120" si="6">SUM(E94,F94)</f>
        <v>82.2</v>
      </c>
      <c r="I94" s="19">
        <v>10000</v>
      </c>
      <c r="J94" s="43"/>
      <c r="K94" s="7"/>
    </row>
    <row r="95" spans="1:11" x14ac:dyDescent="0.25">
      <c r="A95" s="38" t="s">
        <v>171</v>
      </c>
      <c r="B95" s="40" t="s">
        <v>172</v>
      </c>
      <c r="C95" s="49"/>
      <c r="D95" s="49"/>
      <c r="E95" s="49"/>
      <c r="F95" s="49"/>
      <c r="G95" s="49"/>
      <c r="H95" s="60">
        <f t="shared" si="6"/>
        <v>0</v>
      </c>
      <c r="I95" s="19"/>
      <c r="J95" s="43"/>
    </row>
    <row r="96" spans="1:11" x14ac:dyDescent="0.25">
      <c r="A96" s="38" t="s">
        <v>173</v>
      </c>
      <c r="B96" s="40" t="s">
        <v>174</v>
      </c>
      <c r="C96" s="49"/>
      <c r="D96" s="49"/>
      <c r="E96" s="49"/>
      <c r="F96" s="49">
        <v>3.4</v>
      </c>
      <c r="G96" s="49">
        <v>7.6</v>
      </c>
      <c r="H96" s="60">
        <f t="shared" si="6"/>
        <v>3.4</v>
      </c>
      <c r="I96" s="19">
        <v>15000</v>
      </c>
      <c r="J96" s="43"/>
    </row>
    <row r="97" spans="1:11" x14ac:dyDescent="0.25">
      <c r="A97" s="38" t="s">
        <v>175</v>
      </c>
      <c r="B97" s="40" t="s">
        <v>176</v>
      </c>
      <c r="C97" s="49"/>
      <c r="D97" s="49"/>
      <c r="E97" s="49"/>
      <c r="F97" s="49">
        <v>70.400000000000006</v>
      </c>
      <c r="G97" s="49">
        <v>11.6</v>
      </c>
      <c r="H97" s="60">
        <f t="shared" si="6"/>
        <v>70.400000000000006</v>
      </c>
      <c r="I97" s="19">
        <v>25000</v>
      </c>
      <c r="J97" s="43"/>
      <c r="K97" s="7"/>
    </row>
    <row r="98" spans="1:11" x14ac:dyDescent="0.25">
      <c r="A98" s="38" t="s">
        <v>177</v>
      </c>
      <c r="B98" s="40" t="s">
        <v>178</v>
      </c>
      <c r="C98" s="49"/>
      <c r="D98" s="49"/>
      <c r="E98" s="49"/>
      <c r="F98" s="49"/>
      <c r="G98" s="49"/>
      <c r="H98" s="60">
        <f t="shared" si="6"/>
        <v>0</v>
      </c>
      <c r="I98" s="19"/>
      <c r="J98" s="43"/>
    </row>
    <row r="99" spans="1:11" x14ac:dyDescent="0.25">
      <c r="A99" s="38" t="s">
        <v>179</v>
      </c>
      <c r="B99" s="40" t="s">
        <v>180</v>
      </c>
      <c r="C99" s="49"/>
      <c r="D99" s="49"/>
      <c r="E99" s="49"/>
      <c r="F99" s="49">
        <v>15.35</v>
      </c>
      <c r="G99" s="49">
        <v>30</v>
      </c>
      <c r="H99" s="60">
        <f t="shared" si="6"/>
        <v>15.35</v>
      </c>
      <c r="I99" s="19">
        <v>7000</v>
      </c>
      <c r="J99" s="43"/>
    </row>
    <row r="100" spans="1:11" x14ac:dyDescent="0.25">
      <c r="A100" s="38" t="s">
        <v>181</v>
      </c>
      <c r="B100" s="40" t="s">
        <v>182</v>
      </c>
      <c r="C100" s="49"/>
      <c r="D100" s="49"/>
      <c r="E100" s="49"/>
      <c r="F100" s="49">
        <v>1.9</v>
      </c>
      <c r="G100" s="49">
        <v>20</v>
      </c>
      <c r="H100" s="60">
        <f t="shared" si="6"/>
        <v>1.9</v>
      </c>
      <c r="I100" s="19"/>
      <c r="J100" s="43"/>
      <c r="K100" s="7"/>
    </row>
    <row r="101" spans="1:11" x14ac:dyDescent="0.25">
      <c r="A101" s="38" t="s">
        <v>183</v>
      </c>
      <c r="B101" s="40" t="s">
        <v>184</v>
      </c>
      <c r="C101" s="49"/>
      <c r="D101" s="49"/>
      <c r="E101" s="49"/>
      <c r="F101" s="49"/>
      <c r="G101" s="49"/>
      <c r="H101" s="60">
        <f t="shared" si="6"/>
        <v>0</v>
      </c>
      <c r="I101" s="19"/>
      <c r="J101" s="43"/>
    </row>
    <row r="102" spans="1:11" x14ac:dyDescent="0.25">
      <c r="A102" s="38" t="s">
        <v>185</v>
      </c>
      <c r="B102" s="40" t="s">
        <v>186</v>
      </c>
      <c r="C102" s="49"/>
      <c r="D102" s="49"/>
      <c r="E102" s="49"/>
      <c r="F102" s="49">
        <v>1.72</v>
      </c>
      <c r="G102" s="49">
        <v>25</v>
      </c>
      <c r="H102" s="60">
        <f t="shared" si="6"/>
        <v>1.72</v>
      </c>
      <c r="I102" s="19">
        <v>10000</v>
      </c>
      <c r="J102" s="43"/>
    </row>
    <row r="103" spans="1:11" x14ac:dyDescent="0.25">
      <c r="A103" s="38" t="s">
        <v>187</v>
      </c>
      <c r="B103" s="40" t="s">
        <v>188</v>
      </c>
      <c r="C103" s="49"/>
      <c r="D103" s="49"/>
      <c r="E103" s="49"/>
      <c r="F103" s="49"/>
      <c r="G103" s="49"/>
      <c r="H103" s="60">
        <f t="shared" si="6"/>
        <v>0</v>
      </c>
      <c r="I103" s="19"/>
      <c r="J103" s="43"/>
    </row>
    <row r="104" spans="1:11" x14ac:dyDescent="0.25">
      <c r="A104" s="38" t="s">
        <v>189</v>
      </c>
      <c r="B104" s="40" t="s">
        <v>190</v>
      </c>
      <c r="C104" s="49"/>
      <c r="D104" s="49"/>
      <c r="E104" s="49"/>
      <c r="F104" s="49">
        <v>11.93</v>
      </c>
      <c r="G104" s="49">
        <v>35</v>
      </c>
      <c r="H104" s="60">
        <f t="shared" si="6"/>
        <v>11.93</v>
      </c>
      <c r="I104" s="19">
        <v>5000</v>
      </c>
      <c r="J104" s="43"/>
      <c r="K104" s="7"/>
    </row>
    <row r="105" spans="1:11" x14ac:dyDescent="0.25">
      <c r="A105" s="38" t="s">
        <v>191</v>
      </c>
      <c r="B105" s="40" t="s">
        <v>192</v>
      </c>
      <c r="C105" s="49"/>
      <c r="D105" s="49"/>
      <c r="E105" s="49"/>
      <c r="F105" s="49"/>
      <c r="G105" s="49"/>
      <c r="H105" s="60">
        <f t="shared" si="6"/>
        <v>0</v>
      </c>
      <c r="I105" s="19"/>
      <c r="J105" s="43"/>
    </row>
    <row r="106" spans="1:11" x14ac:dyDescent="0.25">
      <c r="A106" s="38" t="s">
        <v>193</v>
      </c>
      <c r="B106" s="40" t="s">
        <v>194</v>
      </c>
      <c r="C106" s="49"/>
      <c r="D106" s="49"/>
      <c r="E106" s="49"/>
      <c r="F106" s="49"/>
      <c r="G106" s="49"/>
      <c r="H106" s="60">
        <f t="shared" si="6"/>
        <v>0</v>
      </c>
      <c r="I106" s="19"/>
      <c r="J106" s="43"/>
    </row>
    <row r="107" spans="1:11" x14ac:dyDescent="0.25">
      <c r="A107" s="38" t="s">
        <v>195</v>
      </c>
      <c r="B107" s="40" t="s">
        <v>196</v>
      </c>
      <c r="C107" s="49"/>
      <c r="D107" s="49"/>
      <c r="E107" s="49"/>
      <c r="F107" s="49">
        <v>1.4</v>
      </c>
      <c r="G107" s="49">
        <v>35</v>
      </c>
      <c r="H107" s="60">
        <f t="shared" si="6"/>
        <v>1.4</v>
      </c>
      <c r="I107" s="19">
        <v>7000</v>
      </c>
      <c r="J107" s="43"/>
    </row>
    <row r="108" spans="1:11" x14ac:dyDescent="0.25">
      <c r="A108" s="38" t="s">
        <v>197</v>
      </c>
      <c r="B108" s="40" t="s">
        <v>198</v>
      </c>
      <c r="C108" s="49"/>
      <c r="D108" s="49"/>
      <c r="E108" s="49"/>
      <c r="F108" s="49">
        <v>57.4</v>
      </c>
      <c r="G108" s="49">
        <v>11.8</v>
      </c>
      <c r="H108" s="60">
        <f t="shared" si="6"/>
        <v>57.4</v>
      </c>
      <c r="I108" s="19">
        <v>15000</v>
      </c>
      <c r="J108" s="43"/>
      <c r="K108" s="7"/>
    </row>
    <row r="109" spans="1:11" x14ac:dyDescent="0.25">
      <c r="A109" s="38" t="s">
        <v>199</v>
      </c>
      <c r="B109" s="40" t="s">
        <v>200</v>
      </c>
      <c r="C109" s="49"/>
      <c r="D109" s="49"/>
      <c r="E109" s="49"/>
      <c r="F109" s="49">
        <v>19.3</v>
      </c>
      <c r="G109" s="49">
        <v>10.62</v>
      </c>
      <c r="H109" s="60">
        <f t="shared" si="6"/>
        <v>19.3</v>
      </c>
      <c r="I109" s="19">
        <v>10000</v>
      </c>
      <c r="J109" s="43"/>
    </row>
    <row r="110" spans="1:11" x14ac:dyDescent="0.25">
      <c r="A110" s="38" t="s">
        <v>201</v>
      </c>
      <c r="B110" s="40" t="s">
        <v>202</v>
      </c>
      <c r="C110" s="49"/>
      <c r="D110" s="49"/>
      <c r="E110" s="49"/>
      <c r="F110" s="49">
        <v>2.7</v>
      </c>
      <c r="G110" s="49"/>
      <c r="H110" s="60">
        <f t="shared" si="6"/>
        <v>2.7</v>
      </c>
      <c r="I110" s="19"/>
      <c r="J110" s="43"/>
    </row>
    <row r="111" spans="1:11" x14ac:dyDescent="0.25">
      <c r="A111" s="38" t="s">
        <v>203</v>
      </c>
      <c r="B111" s="40" t="s">
        <v>204</v>
      </c>
      <c r="C111" s="49"/>
      <c r="D111" s="49"/>
      <c r="E111" s="49"/>
      <c r="F111" s="49">
        <v>0.3</v>
      </c>
      <c r="G111" s="49"/>
      <c r="H111" s="60">
        <f t="shared" si="6"/>
        <v>0.3</v>
      </c>
      <c r="I111" s="19"/>
      <c r="J111" s="43"/>
    </row>
    <row r="112" spans="1:11" x14ac:dyDescent="0.25">
      <c r="A112" s="38" t="s">
        <v>205</v>
      </c>
      <c r="B112" s="40" t="s">
        <v>206</v>
      </c>
      <c r="C112" s="49"/>
      <c r="D112" s="49"/>
      <c r="E112" s="49"/>
      <c r="F112" s="49"/>
      <c r="G112" s="49"/>
      <c r="H112" s="60">
        <f t="shared" si="6"/>
        <v>0</v>
      </c>
      <c r="I112" s="19"/>
      <c r="J112" s="43"/>
    </row>
    <row r="113" spans="1:16" x14ac:dyDescent="0.25">
      <c r="A113" s="38" t="s">
        <v>207</v>
      </c>
      <c r="B113" s="40" t="s">
        <v>208</v>
      </c>
      <c r="C113" s="49"/>
      <c r="D113" s="49"/>
      <c r="E113" s="49"/>
      <c r="F113" s="49"/>
      <c r="G113" s="49"/>
      <c r="H113" s="60">
        <f t="shared" si="6"/>
        <v>0</v>
      </c>
      <c r="I113" s="19"/>
      <c r="J113" s="43"/>
      <c r="K113" s="7"/>
    </row>
    <row r="114" spans="1:16" x14ac:dyDescent="0.25">
      <c r="A114" s="38" t="s">
        <v>209</v>
      </c>
      <c r="B114" s="40" t="s">
        <v>210</v>
      </c>
      <c r="C114" s="49"/>
      <c r="D114" s="49"/>
      <c r="E114" s="49"/>
      <c r="F114" s="49">
        <v>0.39</v>
      </c>
      <c r="G114" s="49"/>
      <c r="H114" s="60">
        <f t="shared" si="6"/>
        <v>0.39</v>
      </c>
      <c r="I114" s="19"/>
      <c r="J114" s="43"/>
    </row>
    <row r="115" spans="1:16" x14ac:dyDescent="0.25">
      <c r="A115" s="38" t="s">
        <v>211</v>
      </c>
      <c r="B115" s="40" t="s">
        <v>212</v>
      </c>
      <c r="C115" s="49"/>
      <c r="D115" s="49"/>
      <c r="E115" s="49"/>
      <c r="F115" s="49"/>
      <c r="G115" s="49"/>
      <c r="H115" s="60">
        <f t="shared" si="6"/>
        <v>0</v>
      </c>
      <c r="I115" s="19"/>
      <c r="J115" s="43"/>
    </row>
    <row r="116" spans="1:16" x14ac:dyDescent="0.25">
      <c r="A116" s="38" t="s">
        <v>213</v>
      </c>
      <c r="B116" s="40" t="s">
        <v>214</v>
      </c>
      <c r="C116" s="49"/>
      <c r="D116" s="49"/>
      <c r="E116" s="49"/>
      <c r="F116" s="49">
        <v>37.200000000000003</v>
      </c>
      <c r="G116" s="49">
        <v>10.5</v>
      </c>
      <c r="H116" s="60">
        <f t="shared" si="6"/>
        <v>37.200000000000003</v>
      </c>
      <c r="I116" s="19">
        <v>5000</v>
      </c>
      <c r="J116" s="43"/>
    </row>
    <row r="117" spans="1:16" x14ac:dyDescent="0.25">
      <c r="A117" s="38" t="s">
        <v>215</v>
      </c>
      <c r="B117" s="40" t="s">
        <v>216</v>
      </c>
      <c r="C117" s="49"/>
      <c r="D117" s="49"/>
      <c r="E117" s="49"/>
      <c r="F117" s="49"/>
      <c r="G117" s="49"/>
      <c r="H117" s="60">
        <f t="shared" si="6"/>
        <v>0</v>
      </c>
      <c r="I117" s="19"/>
      <c r="J117" s="43"/>
    </row>
    <row r="118" spans="1:16" x14ac:dyDescent="0.25">
      <c r="A118" s="38" t="s">
        <v>217</v>
      </c>
      <c r="B118" s="40" t="s">
        <v>218</v>
      </c>
      <c r="C118" s="49"/>
      <c r="D118" s="49"/>
      <c r="E118" s="49"/>
      <c r="F118" s="49"/>
      <c r="G118" s="49"/>
      <c r="H118" s="60">
        <f t="shared" si="6"/>
        <v>0</v>
      </c>
      <c r="I118" s="19"/>
      <c r="J118" s="43"/>
    </row>
    <row r="119" spans="1:16" x14ac:dyDescent="0.25">
      <c r="A119" s="38" t="s">
        <v>219</v>
      </c>
      <c r="B119" s="40" t="s">
        <v>220</v>
      </c>
      <c r="C119" s="49"/>
      <c r="D119" s="49"/>
      <c r="E119" s="49"/>
      <c r="F119" s="49">
        <v>15</v>
      </c>
      <c r="G119" s="49">
        <v>5.25</v>
      </c>
      <c r="H119" s="60">
        <f t="shared" si="6"/>
        <v>15</v>
      </c>
      <c r="I119" s="19"/>
      <c r="J119" s="43"/>
    </row>
    <row r="120" spans="1:16" x14ac:dyDescent="0.25">
      <c r="A120" s="38" t="s">
        <v>221</v>
      </c>
      <c r="B120" s="40" t="s">
        <v>222</v>
      </c>
      <c r="C120" s="49"/>
      <c r="D120" s="49"/>
      <c r="E120" s="49"/>
      <c r="F120" s="49">
        <v>1.2</v>
      </c>
      <c r="G120" s="49">
        <v>26</v>
      </c>
      <c r="H120" s="60">
        <f t="shared" si="6"/>
        <v>1.2</v>
      </c>
      <c r="I120" s="19">
        <v>50000</v>
      </c>
      <c r="J120" s="43" t="s">
        <v>236</v>
      </c>
    </row>
    <row r="121" spans="1:16" ht="15.75" thickBot="1" x14ac:dyDescent="0.3">
      <c r="A121" s="141" t="s">
        <v>33</v>
      </c>
      <c r="B121" s="142"/>
      <c r="C121" s="70">
        <f t="shared" ref="C121:F121" si="7">SUM(C94:C120)</f>
        <v>0</v>
      </c>
      <c r="D121" s="70">
        <f t="shared" si="7"/>
        <v>0</v>
      </c>
      <c r="E121" s="72">
        <f t="shared" si="7"/>
        <v>0</v>
      </c>
      <c r="F121" s="72">
        <f t="shared" si="7"/>
        <v>321.78999999999996</v>
      </c>
      <c r="G121" s="75"/>
      <c r="H121" s="76"/>
      <c r="I121" s="102"/>
      <c r="J121" s="123"/>
    </row>
    <row r="122" spans="1:16" x14ac:dyDescent="0.25">
      <c r="A122" s="15"/>
      <c r="B122" s="15"/>
      <c r="C122" s="16"/>
      <c r="D122" s="16"/>
      <c r="E122" s="15"/>
      <c r="F122" s="15"/>
      <c r="G122" s="15"/>
      <c r="H122" s="16"/>
      <c r="I122" s="16"/>
      <c r="J122" s="16"/>
    </row>
    <row r="123" spans="1:16" ht="16.149999999999999" customHeight="1" x14ac:dyDescent="0.25">
      <c r="A123" s="143" t="s">
        <v>223</v>
      </c>
      <c r="B123" s="143"/>
      <c r="C123" s="143"/>
      <c r="D123" s="143"/>
      <c r="E123" s="143"/>
      <c r="F123" s="143"/>
      <c r="G123" s="143"/>
      <c r="H123" s="143"/>
      <c r="I123" s="143"/>
      <c r="J123" s="143"/>
      <c r="K123" s="25"/>
      <c r="L123" s="25"/>
      <c r="M123" s="25"/>
      <c r="N123" s="25"/>
      <c r="O123" s="25"/>
      <c r="P123" s="25"/>
    </row>
    <row r="124" spans="1:16" ht="16.149999999999999" customHeight="1" x14ac:dyDescent="0.25">
      <c r="A124" s="26" t="s">
        <v>224</v>
      </c>
      <c r="B124" s="27"/>
      <c r="C124" s="27"/>
      <c r="D124" s="27"/>
      <c r="E124" s="27"/>
      <c r="F124" s="27"/>
      <c r="G124" s="27"/>
      <c r="H124" s="27"/>
      <c r="I124" s="27"/>
      <c r="J124" s="28"/>
      <c r="N124" s="25"/>
      <c r="O124" s="25"/>
      <c r="P124" s="25"/>
    </row>
    <row r="125" spans="1:16" ht="15" customHeight="1" x14ac:dyDescent="0.25">
      <c r="A125" s="29" t="s">
        <v>334</v>
      </c>
      <c r="B125" s="30"/>
      <c r="C125" s="30"/>
      <c r="D125" s="30"/>
      <c r="E125" s="30"/>
      <c r="F125" s="30"/>
      <c r="G125" s="30"/>
      <c r="H125" s="30"/>
      <c r="I125" s="30"/>
      <c r="J125" s="30"/>
    </row>
    <row r="126" spans="1:16" ht="13.9" customHeight="1" x14ac:dyDescent="0.25">
      <c r="A126" s="31"/>
      <c r="B126" s="32"/>
      <c r="C126" s="32"/>
      <c r="D126" s="32"/>
      <c r="E126" s="32"/>
      <c r="F126" s="32"/>
      <c r="G126" s="32"/>
      <c r="H126" s="32"/>
      <c r="I126" s="32"/>
      <c r="J126" s="32"/>
    </row>
    <row r="127" spans="1:16" ht="16.899999999999999" customHeight="1" x14ac:dyDescent="0.25">
      <c r="A127" s="31"/>
      <c r="B127" s="32"/>
      <c r="C127" s="32"/>
      <c r="D127" s="32"/>
      <c r="E127" s="32"/>
      <c r="F127" s="32"/>
      <c r="G127" s="32"/>
      <c r="H127" s="32"/>
      <c r="I127" s="32"/>
      <c r="J127" s="32"/>
    </row>
    <row r="128" spans="1:16" x14ac:dyDescent="0.25">
      <c r="B128" s="33" t="s">
        <v>225</v>
      </c>
      <c r="H128" s="63" t="s">
        <v>226</v>
      </c>
    </row>
    <row r="129" spans="2:8" x14ac:dyDescent="0.25">
      <c r="B129" s="34" t="s">
        <v>227</v>
      </c>
      <c r="H129" s="62" t="s">
        <v>227</v>
      </c>
    </row>
  </sheetData>
  <sheetProtection algorithmName="SHA-512" hashValue="lhycZaPe1pjUUJ9jNWCHHSOO7hvHfkUy/m86TtoeWdGW7yqGf+hrccYgyCpTF447ZSrs47sr5GV3TxtrDPEubg==" saltValue="KdxrY9lSqhRFaaPJtvhbug==" spinCount="100000" sheet="1" objects="1" scenarios="1"/>
  <mergeCells count="16">
    <mergeCell ref="A89:B89"/>
    <mergeCell ref="A121:B121"/>
    <mergeCell ref="A123:J123"/>
    <mergeCell ref="H8:H9"/>
    <mergeCell ref="I8:I9"/>
    <mergeCell ref="J8:J9"/>
    <mergeCell ref="A14:B14"/>
    <mergeCell ref="A21:B21"/>
    <mergeCell ref="A29:B29"/>
    <mergeCell ref="A2:E2"/>
    <mergeCell ref="A3:E3"/>
    <mergeCell ref="A8:A9"/>
    <mergeCell ref="B8:B9"/>
    <mergeCell ref="C8:C9"/>
    <mergeCell ref="D8:D9"/>
    <mergeCell ref="E8:G8"/>
  </mergeCells>
  <dataValidations count="11">
    <dataValidation type="list" allowBlank="1" showInputMessage="1" showErrorMessage="1" sqref="C8" xr:uid="{B5443467-4EEB-4E15-B99F-062864AA9ACF}">
      <formula1>thongke</formula1>
    </dataValidation>
    <dataValidation type="list" allowBlank="1" showInputMessage="1" showErrorMessage="1" sqref="B11:B13" xr:uid="{9C8E1F33-49CC-4035-92C4-7F03E108FB48}">
      <formula1>CayLua</formula1>
    </dataValidation>
    <dataValidation type="list" allowBlank="1" showInputMessage="1" showErrorMessage="1" sqref="B92 B17 B24 B32 B8" xr:uid="{FB934608-7928-4472-B425-73C70BD032A2}">
      <formula1>NhomCay</formula1>
    </dataValidation>
    <dataValidation type="list" allowBlank="1" showInputMessage="1" showErrorMessage="1" sqref="C92:J92 C17:J17 C24:J24 C32:J32 D8 E8:G9 H8:J8" xr:uid="{6C1D720C-3EC7-4520-A831-04E47E0EF911}">
      <formula1>LoaiGiaTri</formula1>
    </dataValidation>
    <dataValidation type="list" allowBlank="1" showInputMessage="1" showErrorMessage="1" sqref="B19:B20" xr:uid="{9552FF15-A4D6-4C5C-AAFE-56C82CE1D4E1}">
      <formula1>CayMia</formula1>
    </dataValidation>
    <dataValidation type="list" allowBlank="1" showInputMessage="1" showErrorMessage="1" sqref="B26:B28" xr:uid="{238C7132-58C6-4B3B-885B-DF1E3B2B035F}">
      <formula1>CayCongNghiep</formula1>
    </dataValidation>
    <dataValidation type="list" allowBlank="1" showInputMessage="1" showErrorMessage="1" sqref="B34:B88" xr:uid="{D7B56E55-67EA-4081-A73B-044948597FA3}">
      <formula1>CayAnTrai</formula1>
    </dataValidation>
    <dataValidation type="list" allowBlank="1" showInputMessage="1" showErrorMessage="1" sqref="B94:B120" xr:uid="{1CE5DE4A-83E3-4776-94B0-8A79BB5BC1F8}">
      <formula1>CayRauMau</formula1>
    </dataValidation>
    <dataValidation type="list" allowBlank="1" showInputMessage="1" showErrorMessage="1" sqref="D6" xr:uid="{2959CA10-EEEF-4B63-AD31-1810FC925349}">
      <formula1>Ngay</formula1>
    </dataValidation>
    <dataValidation type="list" allowBlank="1" showInputMessage="1" showErrorMessage="1" sqref="E6" xr:uid="{4982FC2E-55F1-423E-9F5D-859778DF5D54}">
      <formula1>Thang</formula1>
    </dataValidation>
    <dataValidation type="list" allowBlank="1" showInputMessage="1" showErrorMessage="1" sqref="F6" xr:uid="{26BFEFF2-D1DC-45C4-B6C0-D58A3025CB13}">
      <formula1>Nam</formula1>
    </dataValidation>
  </dataValidations>
  <pageMargins left="0.7" right="0.7" top="0.75" bottom="0.75" header="0.3" footer="0.3"/>
  <pageSetup paperSize="9" scale="98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8455D-6946-4ED5-AFC2-499FDA869914}">
  <sheetPr>
    <pageSetUpPr fitToPage="1"/>
  </sheetPr>
  <dimension ref="A1:P129"/>
  <sheetViews>
    <sheetView topLeftCell="A58" zoomScale="85" zoomScaleNormal="85" workbookViewId="0">
      <selection activeCell="A124" sqref="A124:I125"/>
    </sheetView>
  </sheetViews>
  <sheetFormatPr defaultColWidth="9.140625" defaultRowHeight="15" x14ac:dyDescent="0.25"/>
  <cols>
    <col min="1" max="1" width="7.140625" style="6" customWidth="1"/>
    <col min="2" max="2" width="28" style="6" customWidth="1"/>
    <col min="3" max="3" width="10.42578125" style="6" customWidth="1"/>
    <col min="4" max="4" width="13.7109375" style="6" customWidth="1"/>
    <col min="5" max="5" width="11.7109375" style="6" customWidth="1"/>
    <col min="6" max="6" width="14.28515625" style="6" customWidth="1"/>
    <col min="7" max="7" width="12.42578125" style="6" customWidth="1"/>
    <col min="8" max="8" width="10.85546875" style="6" customWidth="1"/>
    <col min="9" max="9" width="12.85546875" style="6" customWidth="1"/>
    <col min="10" max="10" width="16.85546875" style="6" bestFit="1" customWidth="1"/>
    <col min="11" max="16384" width="9.140625" style="6"/>
  </cols>
  <sheetData>
    <row r="1" spans="1:10" s="4" customFormat="1" x14ac:dyDescent="0.25">
      <c r="A1" s="118">
        <v>93</v>
      </c>
      <c r="B1" s="118">
        <v>936</v>
      </c>
      <c r="C1" s="118">
        <v>31490</v>
      </c>
      <c r="D1" s="118"/>
      <c r="E1" s="118"/>
      <c r="F1" s="118"/>
      <c r="G1" s="118"/>
      <c r="H1" s="118"/>
      <c r="I1" s="118"/>
      <c r="J1" s="119" t="s">
        <v>228</v>
      </c>
    </row>
    <row r="2" spans="1:10" x14ac:dyDescent="0.25">
      <c r="A2" s="150" t="s">
        <v>229</v>
      </c>
      <c r="B2" s="150"/>
      <c r="C2" s="150"/>
      <c r="D2" s="150"/>
      <c r="E2" s="150"/>
      <c r="G2" s="7" t="s">
        <v>2</v>
      </c>
      <c r="H2" s="7"/>
      <c r="I2" s="7"/>
      <c r="J2" s="7"/>
    </row>
    <row r="3" spans="1:10" x14ac:dyDescent="0.25">
      <c r="A3" s="151" t="s">
        <v>326</v>
      </c>
      <c r="B3" s="151"/>
      <c r="C3" s="151"/>
      <c r="D3" s="151"/>
      <c r="E3" s="151"/>
      <c r="G3" s="7"/>
      <c r="H3" s="7" t="s">
        <v>4</v>
      </c>
      <c r="I3" s="7"/>
      <c r="J3" s="7"/>
    </row>
    <row r="4" spans="1:10" ht="18" customHeight="1" x14ac:dyDescent="0.25"/>
    <row r="5" spans="1:10" ht="15.75" x14ac:dyDescent="0.25">
      <c r="C5" s="8" t="s">
        <v>5</v>
      </c>
      <c r="D5" s="8"/>
      <c r="E5" s="8"/>
      <c r="F5" s="8"/>
      <c r="G5" s="8"/>
      <c r="H5" s="8"/>
    </row>
    <row r="6" spans="1:10" x14ac:dyDescent="0.25">
      <c r="C6" s="9"/>
      <c r="D6" s="10" t="s">
        <v>305</v>
      </c>
      <c r="E6" s="10" t="s">
        <v>232</v>
      </c>
      <c r="F6" s="10" t="s">
        <v>233</v>
      </c>
      <c r="G6" s="9"/>
      <c r="H6" s="11"/>
    </row>
    <row r="7" spans="1:10" ht="15.75" thickBot="1" x14ac:dyDescent="0.3"/>
    <row r="8" spans="1:10" ht="22.15" customHeight="1" x14ac:dyDescent="0.25">
      <c r="A8" s="155" t="s">
        <v>9</v>
      </c>
      <c r="B8" s="157" t="s">
        <v>10</v>
      </c>
      <c r="C8" s="157" t="s">
        <v>11</v>
      </c>
      <c r="D8" s="157" t="s">
        <v>12</v>
      </c>
      <c r="E8" s="159" t="s">
        <v>13</v>
      </c>
      <c r="F8" s="159"/>
      <c r="G8" s="159"/>
      <c r="H8" s="157" t="s">
        <v>14</v>
      </c>
      <c r="I8" s="157" t="s">
        <v>15</v>
      </c>
      <c r="J8" s="160" t="s">
        <v>332</v>
      </c>
    </row>
    <row r="9" spans="1:10" ht="28.15" customHeight="1" x14ac:dyDescent="0.25">
      <c r="A9" s="156"/>
      <c r="B9" s="158"/>
      <c r="C9" s="158"/>
      <c r="D9" s="158"/>
      <c r="E9" s="64" t="s">
        <v>16</v>
      </c>
      <c r="F9" s="64" t="s">
        <v>17</v>
      </c>
      <c r="G9" s="64" t="s">
        <v>18</v>
      </c>
      <c r="H9" s="158"/>
      <c r="I9" s="158"/>
      <c r="J9" s="161"/>
    </row>
    <row r="10" spans="1:10" ht="15.75" customHeight="1" x14ac:dyDescent="0.25">
      <c r="A10" s="1"/>
      <c r="B10" s="2" t="s">
        <v>9</v>
      </c>
      <c r="C10" s="2" t="s">
        <v>19</v>
      </c>
      <c r="D10" s="2" t="s">
        <v>20</v>
      </c>
      <c r="E10" s="2" t="s">
        <v>21</v>
      </c>
      <c r="F10" s="2" t="s">
        <v>22</v>
      </c>
      <c r="G10" s="2" t="s">
        <v>23</v>
      </c>
      <c r="H10" s="2" t="s">
        <v>24</v>
      </c>
      <c r="I10" s="2" t="s">
        <v>25</v>
      </c>
      <c r="J10" s="3" t="s">
        <v>26</v>
      </c>
    </row>
    <row r="11" spans="1:10" ht="17.45" customHeight="1" x14ac:dyDescent="0.25">
      <c r="A11" s="38" t="s">
        <v>27</v>
      </c>
      <c r="B11" s="39" t="s">
        <v>28</v>
      </c>
      <c r="C11" s="50"/>
      <c r="D11" s="56">
        <f>SUM(E11:G11)</f>
        <v>1420</v>
      </c>
      <c r="E11" s="49">
        <v>114</v>
      </c>
      <c r="F11" s="49">
        <v>1306</v>
      </c>
      <c r="G11" s="49"/>
      <c r="H11" s="50">
        <v>1420</v>
      </c>
      <c r="I11" s="50">
        <v>7.6</v>
      </c>
      <c r="J11" s="14"/>
    </row>
    <row r="12" spans="1:10" x14ac:dyDescent="0.25">
      <c r="A12" s="38" t="s">
        <v>29</v>
      </c>
      <c r="B12" s="39" t="s">
        <v>30</v>
      </c>
      <c r="C12" s="50"/>
      <c r="D12" s="56">
        <f>SUM(E12:G12)</f>
        <v>1420</v>
      </c>
      <c r="E12" s="49">
        <v>424</v>
      </c>
      <c r="F12" s="49">
        <v>710</v>
      </c>
      <c r="G12" s="49">
        <v>286</v>
      </c>
      <c r="H12" s="50">
        <v>1420</v>
      </c>
      <c r="I12" s="50">
        <v>6.4</v>
      </c>
      <c r="J12" s="14">
        <v>5700</v>
      </c>
    </row>
    <row r="13" spans="1:10" x14ac:dyDescent="0.25">
      <c r="A13" s="38" t="s">
        <v>31</v>
      </c>
      <c r="B13" s="39" t="s">
        <v>32</v>
      </c>
      <c r="C13" s="50"/>
      <c r="D13" s="56">
        <f>SUM(E13:G13)</f>
        <v>1200</v>
      </c>
      <c r="E13" s="49">
        <v>181</v>
      </c>
      <c r="F13" s="49">
        <v>790</v>
      </c>
      <c r="G13" s="49">
        <v>229</v>
      </c>
      <c r="H13" s="50"/>
      <c r="I13" s="50"/>
      <c r="J13" s="14"/>
    </row>
    <row r="14" spans="1:10" ht="16.149999999999999" customHeight="1" thickBot="1" x14ac:dyDescent="0.3">
      <c r="A14" s="162" t="s">
        <v>33</v>
      </c>
      <c r="B14" s="163"/>
      <c r="C14" s="73">
        <f>SUM(C11:C13)</f>
        <v>0</v>
      </c>
      <c r="D14" s="73">
        <f>SUM(D11:D13)</f>
        <v>4040</v>
      </c>
      <c r="E14" s="73">
        <f t="shared" ref="E14:G14" si="0">SUM(E11:E13)</f>
        <v>719</v>
      </c>
      <c r="F14" s="73">
        <f t="shared" si="0"/>
        <v>2806</v>
      </c>
      <c r="G14" s="73">
        <f t="shared" si="0"/>
        <v>515</v>
      </c>
      <c r="H14" s="73">
        <f>SUM(H11:H13)</f>
        <v>2840</v>
      </c>
      <c r="I14" s="120"/>
      <c r="J14" s="121"/>
    </row>
    <row r="15" spans="1:10" ht="16.149999999999999" customHeight="1" x14ac:dyDescent="0.25">
      <c r="A15" s="15"/>
      <c r="B15" s="15"/>
      <c r="C15" s="16"/>
      <c r="D15" s="16"/>
      <c r="E15" s="15"/>
      <c r="F15" s="15"/>
      <c r="G15" s="15"/>
      <c r="H15" s="16"/>
      <c r="I15" s="16"/>
      <c r="J15" s="16"/>
    </row>
    <row r="16" spans="1:10" ht="16.149999999999999" customHeight="1" thickBo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</row>
    <row r="17" spans="1:10" ht="53.45" customHeight="1" x14ac:dyDescent="0.25">
      <c r="A17" s="115" t="s">
        <v>19</v>
      </c>
      <c r="B17" s="116" t="s">
        <v>34</v>
      </c>
      <c r="C17" s="116" t="s">
        <v>11</v>
      </c>
      <c r="D17" s="81" t="s">
        <v>12</v>
      </c>
      <c r="E17" s="116" t="s">
        <v>35</v>
      </c>
      <c r="F17" s="116" t="s">
        <v>36</v>
      </c>
      <c r="G17" s="116" t="s">
        <v>14</v>
      </c>
      <c r="H17" s="116" t="s">
        <v>15</v>
      </c>
      <c r="I17" s="116" t="s">
        <v>332</v>
      </c>
      <c r="J17" s="117" t="s">
        <v>333</v>
      </c>
    </row>
    <row r="18" spans="1:10" x14ac:dyDescent="0.25">
      <c r="A18" s="105"/>
      <c r="B18" s="106" t="s">
        <v>9</v>
      </c>
      <c r="C18" s="106" t="s">
        <v>19</v>
      </c>
      <c r="D18" s="106" t="s">
        <v>37</v>
      </c>
      <c r="E18" s="106" t="s">
        <v>21</v>
      </c>
      <c r="F18" s="106" t="s">
        <v>22</v>
      </c>
      <c r="G18" s="106" t="s">
        <v>23</v>
      </c>
      <c r="H18" s="106" t="s">
        <v>24</v>
      </c>
      <c r="I18" s="106" t="s">
        <v>25</v>
      </c>
      <c r="J18" s="107" t="s">
        <v>26</v>
      </c>
    </row>
    <row r="19" spans="1:10" ht="22.9" customHeight="1" x14ac:dyDescent="0.25">
      <c r="A19" s="108" t="s">
        <v>38</v>
      </c>
      <c r="B19" s="114" t="s">
        <v>39</v>
      </c>
      <c r="C19" s="50"/>
      <c r="D19" s="112">
        <f>SUM(E19:F19)</f>
        <v>0</v>
      </c>
      <c r="E19" s="49"/>
      <c r="F19" s="49"/>
      <c r="G19" s="49"/>
      <c r="H19" s="50"/>
      <c r="I19" s="18"/>
      <c r="J19" s="14"/>
    </row>
    <row r="20" spans="1:10" ht="22.15" customHeight="1" x14ac:dyDescent="0.25">
      <c r="A20" s="108" t="s">
        <v>40</v>
      </c>
      <c r="B20" s="114" t="s">
        <v>41</v>
      </c>
      <c r="C20" s="50"/>
      <c r="D20" s="112">
        <f>SUM(E20:F20)</f>
        <v>0</v>
      </c>
      <c r="E20" s="49"/>
      <c r="F20" s="49"/>
      <c r="G20" s="49"/>
      <c r="H20" s="50"/>
      <c r="I20" s="18"/>
      <c r="J20" s="14"/>
    </row>
    <row r="21" spans="1:10" ht="15.75" thickBot="1" x14ac:dyDescent="0.3">
      <c r="A21" s="164" t="s">
        <v>33</v>
      </c>
      <c r="B21" s="165"/>
      <c r="C21" s="70">
        <f>SUM(C19:C20)</f>
        <v>0</v>
      </c>
      <c r="D21" s="70">
        <f>SUM(D19:D20)</f>
        <v>0</v>
      </c>
      <c r="E21" s="70">
        <f t="shared" ref="E21:F21" si="1">SUM(E19:E20)</f>
        <v>0</v>
      </c>
      <c r="F21" s="70">
        <f t="shared" si="1"/>
        <v>0</v>
      </c>
      <c r="G21" s="72">
        <f>SUM(G19:G20)</f>
        <v>0</v>
      </c>
      <c r="H21" s="125"/>
      <c r="I21" s="95"/>
      <c r="J21" s="121"/>
    </row>
    <row r="22" spans="1:10" x14ac:dyDescent="0.25">
      <c r="A22" s="15"/>
      <c r="B22" s="15"/>
      <c r="C22" s="16"/>
      <c r="D22" s="16"/>
      <c r="E22" s="15"/>
      <c r="F22" s="15"/>
      <c r="G22" s="15"/>
      <c r="H22" s="16"/>
      <c r="I22" s="16"/>
      <c r="J22" s="16"/>
    </row>
    <row r="23" spans="1:10" ht="15.75" thickBo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</row>
    <row r="24" spans="1:10" ht="42.75" x14ac:dyDescent="0.25">
      <c r="A24" s="80" t="s">
        <v>42</v>
      </c>
      <c r="B24" s="81" t="s">
        <v>43</v>
      </c>
      <c r="C24" s="81" t="s">
        <v>11</v>
      </c>
      <c r="D24" s="81" t="s">
        <v>44</v>
      </c>
      <c r="E24" s="81" t="s">
        <v>36</v>
      </c>
      <c r="F24" s="81" t="s">
        <v>14</v>
      </c>
      <c r="G24" s="81" t="s">
        <v>15</v>
      </c>
      <c r="H24" s="81" t="s">
        <v>332</v>
      </c>
      <c r="I24" s="81" t="s">
        <v>333</v>
      </c>
      <c r="J24" s="82" t="s">
        <v>45</v>
      </c>
    </row>
    <row r="25" spans="1:10" x14ac:dyDescent="0.25">
      <c r="A25" s="1"/>
      <c r="B25" s="2" t="s">
        <v>9</v>
      </c>
      <c r="C25" s="2" t="s">
        <v>19</v>
      </c>
      <c r="D25" s="2" t="s">
        <v>37</v>
      </c>
      <c r="E25" s="2" t="s">
        <v>21</v>
      </c>
      <c r="F25" s="2" t="s">
        <v>22</v>
      </c>
      <c r="G25" s="2" t="s">
        <v>23</v>
      </c>
      <c r="H25" s="2" t="s">
        <v>24</v>
      </c>
      <c r="I25" s="2" t="s">
        <v>25</v>
      </c>
      <c r="J25" s="3" t="s">
        <v>26</v>
      </c>
    </row>
    <row r="26" spans="1:10" x14ac:dyDescent="0.25">
      <c r="A26" s="38" t="s">
        <v>46</v>
      </c>
      <c r="B26" s="40" t="s">
        <v>47</v>
      </c>
      <c r="C26" s="49"/>
      <c r="D26" s="52">
        <f>SUM(E26:F26)</f>
        <v>22.88</v>
      </c>
      <c r="E26" s="49">
        <v>1.38</v>
      </c>
      <c r="F26" s="49">
        <v>21.5</v>
      </c>
      <c r="G26" s="49">
        <v>9</v>
      </c>
      <c r="H26" s="19">
        <v>50000</v>
      </c>
      <c r="I26" s="19"/>
      <c r="J26" s="20" t="s">
        <v>234</v>
      </c>
    </row>
    <row r="27" spans="1:10" x14ac:dyDescent="0.25">
      <c r="A27" s="38" t="s">
        <v>48</v>
      </c>
      <c r="B27" s="40" t="s">
        <v>49</v>
      </c>
      <c r="C27" s="49"/>
      <c r="D27" s="52">
        <f>SUM(E27:F27)</f>
        <v>0.6</v>
      </c>
      <c r="E27" s="49"/>
      <c r="F27" s="49">
        <v>0.6</v>
      </c>
      <c r="G27" s="49">
        <v>5</v>
      </c>
      <c r="H27" s="19">
        <v>80000</v>
      </c>
      <c r="I27" s="19"/>
      <c r="J27" s="20" t="s">
        <v>235</v>
      </c>
    </row>
    <row r="28" spans="1:10" x14ac:dyDescent="0.25">
      <c r="A28" s="38" t="s">
        <v>50</v>
      </c>
      <c r="B28" s="40" t="s">
        <v>51</v>
      </c>
      <c r="C28" s="50"/>
      <c r="D28" s="52">
        <f>SUM(E28:F28)</f>
        <v>151.56</v>
      </c>
      <c r="E28" s="49">
        <v>34.71</v>
      </c>
      <c r="F28" s="49">
        <v>116.85</v>
      </c>
      <c r="G28" s="49"/>
      <c r="H28" s="19"/>
      <c r="I28" s="19"/>
      <c r="J28" s="21" t="s">
        <v>331</v>
      </c>
    </row>
    <row r="29" spans="1:10" ht="15.75" thickBot="1" x14ac:dyDescent="0.3">
      <c r="A29" s="141" t="s">
        <v>33</v>
      </c>
      <c r="B29" s="142"/>
      <c r="C29" s="70">
        <f>SUM(C26:C28)</f>
        <v>0</v>
      </c>
      <c r="D29" s="70">
        <f>SUM(D26:D28)</f>
        <v>175.04</v>
      </c>
      <c r="E29" s="70">
        <f t="shared" ref="E29:F29" si="2">SUM(E26:E28)</f>
        <v>36.090000000000003</v>
      </c>
      <c r="F29" s="70">
        <f t="shared" si="2"/>
        <v>138.94999999999999</v>
      </c>
      <c r="G29" s="120"/>
      <c r="H29" s="95"/>
      <c r="I29" s="95"/>
      <c r="J29" s="96"/>
    </row>
    <row r="30" spans="1:10" x14ac:dyDescent="0.25">
      <c r="A30" s="15"/>
      <c r="B30" s="15"/>
      <c r="C30" s="16"/>
      <c r="D30" s="16"/>
      <c r="E30" s="15"/>
      <c r="F30" s="15"/>
      <c r="G30" s="15"/>
      <c r="H30" s="16"/>
      <c r="I30" s="16"/>
      <c r="J30" s="16"/>
    </row>
    <row r="31" spans="1:10" ht="15.75" thickBo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 spans="1:10" ht="42.75" x14ac:dyDescent="0.25">
      <c r="A32" s="80" t="s">
        <v>21</v>
      </c>
      <c r="B32" s="81" t="s">
        <v>52</v>
      </c>
      <c r="C32" s="81" t="s">
        <v>11</v>
      </c>
      <c r="D32" s="81" t="s">
        <v>44</v>
      </c>
      <c r="E32" s="81" t="s">
        <v>53</v>
      </c>
      <c r="F32" s="81" t="s">
        <v>54</v>
      </c>
      <c r="G32" s="81" t="s">
        <v>15</v>
      </c>
      <c r="H32" s="81" t="s">
        <v>332</v>
      </c>
      <c r="I32" s="81" t="s">
        <v>333</v>
      </c>
      <c r="J32" s="82" t="s">
        <v>45</v>
      </c>
    </row>
    <row r="33" spans="1:10" x14ac:dyDescent="0.25">
      <c r="A33" s="1"/>
      <c r="B33" s="2" t="s">
        <v>9</v>
      </c>
      <c r="C33" s="2" t="s">
        <v>19</v>
      </c>
      <c r="D33" s="2" t="s">
        <v>37</v>
      </c>
      <c r="E33" s="2" t="s">
        <v>21</v>
      </c>
      <c r="F33" s="2" t="s">
        <v>22</v>
      </c>
      <c r="G33" s="2" t="s">
        <v>23</v>
      </c>
      <c r="H33" s="2" t="s">
        <v>24</v>
      </c>
      <c r="I33" s="2" t="s">
        <v>25</v>
      </c>
      <c r="J33" s="3" t="s">
        <v>26</v>
      </c>
    </row>
    <row r="34" spans="1:10" s="7" customFormat="1" ht="14.25" x14ac:dyDescent="0.2">
      <c r="A34" s="38" t="s">
        <v>55</v>
      </c>
      <c r="B34" s="40" t="s">
        <v>56</v>
      </c>
      <c r="C34" s="65">
        <f>SUM(C35:C36)</f>
        <v>0</v>
      </c>
      <c r="D34" s="66">
        <f t="shared" ref="D34:D66" si="3">SUM(E34:F34)</f>
        <v>17.52</v>
      </c>
      <c r="E34" s="66">
        <f>SUM(E35:E36)</f>
        <v>1.97</v>
      </c>
      <c r="F34" s="65">
        <f>SUM(F35:F36)</f>
        <v>15.55</v>
      </c>
      <c r="G34" s="65">
        <f>IFERROR(((G35*F35)+(G36*F36))/(F34),"")</f>
        <v>16</v>
      </c>
      <c r="H34" s="97">
        <f>IFERROR(AVERAGE(H35:H36),"")</f>
        <v>35000</v>
      </c>
      <c r="I34" s="97" t="str">
        <f>IFERROR(AVERAGE(I35:I36),"")</f>
        <v/>
      </c>
      <c r="J34" s="99"/>
    </row>
    <row r="35" spans="1:10" x14ac:dyDescent="0.25">
      <c r="A35" s="41" t="s">
        <v>57</v>
      </c>
      <c r="B35" s="42" t="s">
        <v>58</v>
      </c>
      <c r="C35" s="51"/>
      <c r="D35" s="56">
        <f t="shared" si="3"/>
        <v>17.52</v>
      </c>
      <c r="E35" s="49">
        <v>1.97</v>
      </c>
      <c r="F35" s="49">
        <v>15.55</v>
      </c>
      <c r="G35" s="51">
        <v>16</v>
      </c>
      <c r="H35" s="23">
        <v>35000</v>
      </c>
      <c r="I35" s="23"/>
      <c r="J35" s="20"/>
    </row>
    <row r="36" spans="1:10" x14ac:dyDescent="0.25">
      <c r="A36" s="41" t="s">
        <v>59</v>
      </c>
      <c r="B36" s="42" t="s">
        <v>60</v>
      </c>
      <c r="C36" s="51"/>
      <c r="D36" s="56">
        <f t="shared" si="3"/>
        <v>0</v>
      </c>
      <c r="E36" s="49"/>
      <c r="F36" s="49"/>
      <c r="G36" s="51"/>
      <c r="H36" s="23"/>
      <c r="I36" s="23"/>
      <c r="J36" s="20"/>
    </row>
    <row r="37" spans="1:10" s="7" customFormat="1" ht="14.25" x14ac:dyDescent="0.2">
      <c r="A37" s="38" t="s">
        <v>61</v>
      </c>
      <c r="B37" s="40" t="s">
        <v>62</v>
      </c>
      <c r="C37" s="65">
        <f>SUM(C38:C39)</f>
        <v>0</v>
      </c>
      <c r="D37" s="66">
        <f t="shared" si="3"/>
        <v>16.72</v>
      </c>
      <c r="E37" s="68">
        <f>SUM(E38:E39)</f>
        <v>0</v>
      </c>
      <c r="F37" s="68">
        <f>SUM(F38:F39)</f>
        <v>16.72</v>
      </c>
      <c r="G37" s="65">
        <f>IFERROR( ((G38*F38)+(G39*F39))/(F37),"")</f>
        <v>13</v>
      </c>
      <c r="H37" s="97">
        <f>IFERROR(AVERAGE(H38:H39),"")</f>
        <v>35000</v>
      </c>
      <c r="I37" s="97" t="str">
        <f>IFERROR(AVERAGE(I38:I39),"")</f>
        <v/>
      </c>
      <c r="J37" s="100"/>
    </row>
    <row r="38" spans="1:10" x14ac:dyDescent="0.25">
      <c r="A38" s="41" t="s">
        <v>63</v>
      </c>
      <c r="B38" s="42" t="s">
        <v>64</v>
      </c>
      <c r="C38" s="51"/>
      <c r="D38" s="56">
        <f t="shared" si="3"/>
        <v>16.72</v>
      </c>
      <c r="E38" s="49"/>
      <c r="F38" s="49">
        <v>16.72</v>
      </c>
      <c r="G38" s="51">
        <v>13</v>
      </c>
      <c r="H38" s="23">
        <v>35000</v>
      </c>
      <c r="I38" s="23"/>
      <c r="J38" s="20"/>
    </row>
    <row r="39" spans="1:10" x14ac:dyDescent="0.25">
      <c r="A39" s="41" t="s">
        <v>65</v>
      </c>
      <c r="B39" s="42" t="s">
        <v>66</v>
      </c>
      <c r="C39" s="51"/>
      <c r="D39" s="56">
        <f t="shared" si="3"/>
        <v>0</v>
      </c>
      <c r="E39" s="49"/>
      <c r="F39" s="49"/>
      <c r="G39" s="51"/>
      <c r="H39" s="23"/>
      <c r="I39" s="23"/>
      <c r="J39" s="20"/>
    </row>
    <row r="40" spans="1:10" s="7" customFormat="1" ht="14.25" x14ac:dyDescent="0.2">
      <c r="A40" s="38" t="s">
        <v>67</v>
      </c>
      <c r="B40" s="40" t="s">
        <v>68</v>
      </c>
      <c r="C40" s="65">
        <f>SUM(C41:C43)</f>
        <v>0</v>
      </c>
      <c r="D40" s="66">
        <f t="shared" si="3"/>
        <v>28.04</v>
      </c>
      <c r="E40" s="68">
        <f>SUM(E41:E44)</f>
        <v>0</v>
      </c>
      <c r="F40" s="68">
        <f>SUM(F41:F44)</f>
        <v>28.04</v>
      </c>
      <c r="G40" s="65">
        <f>IFERROR(((G41*F41) + (G42*F42) + (G43*F43) + (G44*F44))/(F40),"")</f>
        <v>16</v>
      </c>
      <c r="H40" s="97">
        <f>IFERROR(AVERAGE(H41:H44),"")</f>
        <v>15000</v>
      </c>
      <c r="I40" s="97" t="str">
        <f>IFERROR(AVERAGE(I41:I44),"")</f>
        <v/>
      </c>
      <c r="J40" s="100"/>
    </row>
    <row r="41" spans="1:10" x14ac:dyDescent="0.25">
      <c r="A41" s="41" t="s">
        <v>69</v>
      </c>
      <c r="B41" s="42" t="s">
        <v>70</v>
      </c>
      <c r="C41" s="51"/>
      <c r="D41" s="56">
        <f t="shared" si="3"/>
        <v>21.61</v>
      </c>
      <c r="E41" s="49"/>
      <c r="F41" s="49">
        <v>21.61</v>
      </c>
      <c r="G41" s="51">
        <v>16</v>
      </c>
      <c r="H41" s="23">
        <v>15000</v>
      </c>
      <c r="I41" s="23"/>
      <c r="J41" s="20"/>
    </row>
    <row r="42" spans="1:10" x14ac:dyDescent="0.25">
      <c r="A42" s="41" t="s">
        <v>71</v>
      </c>
      <c r="B42" s="42" t="s">
        <v>72</v>
      </c>
      <c r="C42" s="51"/>
      <c r="D42" s="56">
        <f>SUM(E42:F42)</f>
        <v>3.8</v>
      </c>
      <c r="E42" s="49"/>
      <c r="F42" s="49">
        <v>3.8</v>
      </c>
      <c r="G42" s="51">
        <v>16</v>
      </c>
      <c r="H42" s="23">
        <v>20000</v>
      </c>
      <c r="I42" s="23"/>
      <c r="J42" s="20"/>
    </row>
    <row r="43" spans="1:10" x14ac:dyDescent="0.25">
      <c r="A43" s="41" t="s">
        <v>73</v>
      </c>
      <c r="B43" s="42" t="s">
        <v>74</v>
      </c>
      <c r="C43" s="51"/>
      <c r="D43" s="56">
        <f t="shared" si="3"/>
        <v>2.63</v>
      </c>
      <c r="E43" s="49"/>
      <c r="F43" s="49">
        <v>2.63</v>
      </c>
      <c r="G43" s="51">
        <v>16</v>
      </c>
      <c r="H43" s="23">
        <v>10000</v>
      </c>
      <c r="I43" s="23"/>
      <c r="J43" s="20"/>
    </row>
    <row r="44" spans="1:10" x14ac:dyDescent="0.25">
      <c r="A44" s="41" t="s">
        <v>275</v>
      </c>
      <c r="B44" s="42" t="s">
        <v>276</v>
      </c>
      <c r="C44" s="51"/>
      <c r="D44" s="56">
        <f>SUM(E44:F44)</f>
        <v>0</v>
      </c>
      <c r="E44" s="49"/>
      <c r="F44" s="49"/>
      <c r="G44" s="51"/>
      <c r="H44" s="23"/>
      <c r="I44" s="23"/>
      <c r="J44" s="20"/>
    </row>
    <row r="45" spans="1:10" s="7" customFormat="1" ht="14.25" x14ac:dyDescent="0.2">
      <c r="A45" s="38" t="s">
        <v>75</v>
      </c>
      <c r="B45" s="40" t="s">
        <v>76</v>
      </c>
      <c r="C45" s="65">
        <f>SUM(C46:C48)</f>
        <v>0</v>
      </c>
      <c r="D45" s="66">
        <f t="shared" si="3"/>
        <v>23.53</v>
      </c>
      <c r="E45" s="68">
        <f>SUM(E46:E48)</f>
        <v>4.5999999999999996</v>
      </c>
      <c r="F45" s="68">
        <f>SUM(F46:F48)</f>
        <v>18.93</v>
      </c>
      <c r="G45" s="65">
        <f>IFERROR(((G46*F46) + (G47*F47) + (G48*F48) )/(F45),"")</f>
        <v>18</v>
      </c>
      <c r="H45" s="97">
        <f>IFERROR(AVERAGE(H46:H48),"")</f>
        <v>10000</v>
      </c>
      <c r="I45" s="97" t="str">
        <f>IFERROR(AVERAGE(I46:I48),"")</f>
        <v/>
      </c>
      <c r="J45" s="100"/>
    </row>
    <row r="46" spans="1:10" x14ac:dyDescent="0.25">
      <c r="A46" s="41" t="s">
        <v>77</v>
      </c>
      <c r="B46" s="42" t="s">
        <v>78</v>
      </c>
      <c r="C46" s="51"/>
      <c r="D46" s="56">
        <f t="shared" si="3"/>
        <v>23.53</v>
      </c>
      <c r="E46" s="49">
        <v>4.5999999999999996</v>
      </c>
      <c r="F46" s="49">
        <v>18.93</v>
      </c>
      <c r="G46" s="51">
        <v>18</v>
      </c>
      <c r="H46" s="23">
        <v>10000</v>
      </c>
      <c r="I46" s="23"/>
      <c r="J46" s="20"/>
    </row>
    <row r="47" spans="1:10" x14ac:dyDescent="0.25">
      <c r="A47" s="41" t="s">
        <v>79</v>
      </c>
      <c r="B47" s="42" t="s">
        <v>80</v>
      </c>
      <c r="C47" s="51"/>
      <c r="D47" s="56">
        <f t="shared" si="3"/>
        <v>0</v>
      </c>
      <c r="E47" s="49"/>
      <c r="F47" s="49"/>
      <c r="G47" s="51"/>
      <c r="H47" s="23"/>
      <c r="I47" s="23"/>
      <c r="J47" s="20"/>
    </row>
    <row r="48" spans="1:10" x14ac:dyDescent="0.25">
      <c r="A48" s="41" t="s">
        <v>81</v>
      </c>
      <c r="B48" s="42" t="s">
        <v>82</v>
      </c>
      <c r="C48" s="51"/>
      <c r="D48" s="56">
        <f t="shared" si="3"/>
        <v>0</v>
      </c>
      <c r="E48" s="49"/>
      <c r="F48" s="49"/>
      <c r="G48" s="51"/>
      <c r="H48" s="23"/>
      <c r="I48" s="23"/>
      <c r="J48" s="20"/>
    </row>
    <row r="49" spans="1:10" s="7" customFormat="1" ht="14.25" x14ac:dyDescent="0.2">
      <c r="A49" s="38" t="s">
        <v>83</v>
      </c>
      <c r="B49" s="40" t="s">
        <v>84</v>
      </c>
      <c r="C49" s="65">
        <f>SUM(C50:C53)</f>
        <v>0</v>
      </c>
      <c r="D49" s="66">
        <f t="shared" si="3"/>
        <v>0</v>
      </c>
      <c r="E49" s="68">
        <f>SUM(E50:E53)</f>
        <v>0</v>
      </c>
      <c r="F49" s="68">
        <f>SUM(F50:F53)</f>
        <v>0</v>
      </c>
      <c r="G49" s="65" t="str">
        <f>IFERROR(((G50*F50) + (G51*F51) + (G52*F52) + (F53+G53) )/(F49), "")</f>
        <v/>
      </c>
      <c r="H49" s="97" t="str">
        <f>IFERROR(AVERAGE(H50:H53),"")</f>
        <v/>
      </c>
      <c r="I49" s="97" t="str">
        <f>IFERROR(AVERAGE(I50:I53),"")</f>
        <v/>
      </c>
      <c r="J49" s="100"/>
    </row>
    <row r="50" spans="1:10" x14ac:dyDescent="0.25">
      <c r="A50" s="41" t="s">
        <v>85</v>
      </c>
      <c r="B50" s="42" t="s">
        <v>86</v>
      </c>
      <c r="C50" s="51"/>
      <c r="D50" s="56">
        <f t="shared" si="3"/>
        <v>0</v>
      </c>
      <c r="E50" s="49"/>
      <c r="F50" s="49"/>
      <c r="G50" s="51"/>
      <c r="H50" s="23"/>
      <c r="I50" s="23"/>
      <c r="J50" s="20"/>
    </row>
    <row r="51" spans="1:10" x14ac:dyDescent="0.25">
      <c r="A51" s="41" t="s">
        <v>87</v>
      </c>
      <c r="B51" s="42" t="s">
        <v>88</v>
      </c>
      <c r="C51" s="51"/>
      <c r="D51" s="56">
        <f t="shared" si="3"/>
        <v>0</v>
      </c>
      <c r="E51" s="49"/>
      <c r="F51" s="49"/>
      <c r="G51" s="51"/>
      <c r="H51" s="23"/>
      <c r="I51" s="23"/>
      <c r="J51" s="20"/>
    </row>
    <row r="52" spans="1:10" x14ac:dyDescent="0.25">
      <c r="A52" s="41" t="s">
        <v>89</v>
      </c>
      <c r="B52" s="42" t="s">
        <v>90</v>
      </c>
      <c r="C52" s="51"/>
      <c r="D52" s="56">
        <f t="shared" si="3"/>
        <v>0</v>
      </c>
      <c r="E52" s="49"/>
      <c r="F52" s="49"/>
      <c r="G52" s="51"/>
      <c r="H52" s="23"/>
      <c r="I52" s="23"/>
      <c r="J52" s="20"/>
    </row>
    <row r="53" spans="1:10" x14ac:dyDescent="0.25">
      <c r="A53" s="41" t="s">
        <v>91</v>
      </c>
      <c r="B53" s="42" t="s">
        <v>92</v>
      </c>
      <c r="C53" s="51"/>
      <c r="D53" s="56">
        <f t="shared" si="3"/>
        <v>0</v>
      </c>
      <c r="E53" s="49"/>
      <c r="F53" s="49"/>
      <c r="G53" s="51"/>
      <c r="H53" s="23"/>
      <c r="I53" s="23"/>
      <c r="J53" s="20"/>
    </row>
    <row r="54" spans="1:10" s="7" customFormat="1" ht="14.25" x14ac:dyDescent="0.2">
      <c r="A54" s="38" t="s">
        <v>93</v>
      </c>
      <c r="B54" s="40" t="s">
        <v>94</v>
      </c>
      <c r="C54" s="65">
        <f>SUM(C55:C58)</f>
        <v>0</v>
      </c>
      <c r="D54" s="66">
        <f t="shared" si="3"/>
        <v>3.2</v>
      </c>
      <c r="E54" s="68">
        <f>SUM(E55:E58)</f>
        <v>0</v>
      </c>
      <c r="F54" s="68">
        <f>SUM(F55:F58)</f>
        <v>3.2</v>
      </c>
      <c r="G54" s="65">
        <f>IFERROR(((G55*F55) + (G56*F56) + (G57*F57) + (F58+G58) )/(F54), "")</f>
        <v>17</v>
      </c>
      <c r="H54" s="97">
        <f>IFERROR(AVERAGE(H55:H58),"")</f>
        <v>15000</v>
      </c>
      <c r="I54" s="97" t="str">
        <f>IFERROR(AVERAGE(I55:I58),"")</f>
        <v/>
      </c>
      <c r="J54" s="100"/>
    </row>
    <row r="55" spans="1:10" x14ac:dyDescent="0.25">
      <c r="A55" s="41" t="s">
        <v>95</v>
      </c>
      <c r="B55" s="42" t="s">
        <v>96</v>
      </c>
      <c r="C55" s="51"/>
      <c r="D55" s="56">
        <f t="shared" si="3"/>
        <v>1.1000000000000001</v>
      </c>
      <c r="E55" s="49"/>
      <c r="F55" s="49">
        <v>1.1000000000000001</v>
      </c>
      <c r="G55" s="51">
        <v>17</v>
      </c>
      <c r="H55" s="23">
        <v>15000</v>
      </c>
      <c r="I55" s="23"/>
      <c r="J55" s="20"/>
    </row>
    <row r="56" spans="1:10" x14ac:dyDescent="0.25">
      <c r="A56" s="41" t="s">
        <v>97</v>
      </c>
      <c r="B56" s="42" t="s">
        <v>98</v>
      </c>
      <c r="C56" s="51"/>
      <c r="D56" s="56">
        <f t="shared" si="3"/>
        <v>0</v>
      </c>
      <c r="E56" s="49"/>
      <c r="F56" s="49"/>
      <c r="G56" s="51"/>
      <c r="H56" s="23"/>
      <c r="I56" s="23"/>
      <c r="J56" s="20"/>
    </row>
    <row r="57" spans="1:10" x14ac:dyDescent="0.25">
      <c r="A57" s="41" t="s">
        <v>99</v>
      </c>
      <c r="B57" s="42" t="s">
        <v>100</v>
      </c>
      <c r="C57" s="51"/>
      <c r="D57" s="56">
        <f t="shared" si="3"/>
        <v>2.1</v>
      </c>
      <c r="E57" s="49"/>
      <c r="F57" s="49">
        <v>2.1</v>
      </c>
      <c r="G57" s="51">
        <v>17</v>
      </c>
      <c r="H57" s="23">
        <v>15000</v>
      </c>
      <c r="I57" s="23"/>
      <c r="J57" s="20"/>
    </row>
    <row r="58" spans="1:10" x14ac:dyDescent="0.25">
      <c r="A58" s="41" t="s">
        <v>101</v>
      </c>
      <c r="B58" s="42" t="s">
        <v>102</v>
      </c>
      <c r="C58" s="51"/>
      <c r="D58" s="56">
        <f t="shared" si="3"/>
        <v>0</v>
      </c>
      <c r="E58" s="49"/>
      <c r="F58" s="49"/>
      <c r="G58" s="51"/>
      <c r="H58" s="23"/>
      <c r="I58" s="23"/>
      <c r="J58" s="20"/>
    </row>
    <row r="59" spans="1:10" x14ac:dyDescent="0.25">
      <c r="A59" s="38" t="s">
        <v>103</v>
      </c>
      <c r="B59" s="40" t="s">
        <v>104</v>
      </c>
      <c r="C59" s="65">
        <f>SUM(C60:C62)</f>
        <v>0</v>
      </c>
      <c r="D59" s="66">
        <f t="shared" si="3"/>
        <v>0</v>
      </c>
      <c r="E59" s="68">
        <f>SUM(E60:E62)</f>
        <v>0</v>
      </c>
      <c r="F59" s="68">
        <f>SUM(F60:F62)</f>
        <v>0</v>
      </c>
      <c r="G59" s="65" t="str">
        <f>IFERROR(((G60*F60) + (G61*F61) + (G62*F62) )/(F59), "")</f>
        <v/>
      </c>
      <c r="H59" s="97" t="str">
        <f>IFERROR(AVERAGE(H60:H62),"")</f>
        <v/>
      </c>
      <c r="I59" s="97" t="str">
        <f>IFERROR(AVERAGE(I60:I62),"")</f>
        <v/>
      </c>
      <c r="J59" s="100"/>
    </row>
    <row r="60" spans="1:10" x14ac:dyDescent="0.25">
      <c r="A60" s="41" t="s">
        <v>105</v>
      </c>
      <c r="B60" s="42" t="s">
        <v>106</v>
      </c>
      <c r="C60" s="51"/>
      <c r="D60" s="56">
        <f t="shared" si="3"/>
        <v>0</v>
      </c>
      <c r="E60" s="49"/>
      <c r="F60" s="49"/>
      <c r="G60" s="51"/>
      <c r="H60" s="23"/>
      <c r="I60" s="23"/>
      <c r="J60" s="20"/>
    </row>
    <row r="61" spans="1:10" x14ac:dyDescent="0.25">
      <c r="A61" s="41" t="s">
        <v>107</v>
      </c>
      <c r="B61" s="42" t="s">
        <v>108</v>
      </c>
      <c r="C61" s="51"/>
      <c r="D61" s="56">
        <f t="shared" si="3"/>
        <v>0</v>
      </c>
      <c r="E61" s="49"/>
      <c r="F61" s="49"/>
      <c r="G61" s="51"/>
      <c r="H61" s="23"/>
      <c r="I61" s="23"/>
      <c r="J61" s="20"/>
    </row>
    <row r="62" spans="1:10" x14ac:dyDescent="0.25">
      <c r="A62" s="41" t="s">
        <v>109</v>
      </c>
      <c r="B62" s="42" t="s">
        <v>110</v>
      </c>
      <c r="C62" s="51"/>
      <c r="D62" s="56">
        <f t="shared" si="3"/>
        <v>0</v>
      </c>
      <c r="E62" s="49"/>
      <c r="F62" s="49"/>
      <c r="G62" s="51"/>
      <c r="H62" s="23"/>
      <c r="I62" s="23"/>
      <c r="J62" s="20"/>
    </row>
    <row r="63" spans="1:10" s="7" customFormat="1" ht="14.25" x14ac:dyDescent="0.2">
      <c r="A63" s="38" t="s">
        <v>111</v>
      </c>
      <c r="B63" s="40" t="s">
        <v>112</v>
      </c>
      <c r="C63" s="65">
        <f>SUM(C64:C66)</f>
        <v>0</v>
      </c>
      <c r="D63" s="66">
        <f t="shared" si="3"/>
        <v>0</v>
      </c>
      <c r="E63" s="68">
        <f>SUM(E64:E66)</f>
        <v>0</v>
      </c>
      <c r="F63" s="68">
        <f>SUM(F64:F66)</f>
        <v>0</v>
      </c>
      <c r="G63" s="65" t="str">
        <f>IFERROR(((G64*F64) + (G65*F65) + (G66*F66) )/(F63), "")</f>
        <v/>
      </c>
      <c r="H63" s="97" t="str">
        <f>IFERROR(AVERAGE(H64:H66),"")</f>
        <v/>
      </c>
      <c r="I63" s="97" t="str">
        <f>IFERROR(AVERAGE(I64:I66),"")</f>
        <v/>
      </c>
      <c r="J63" s="100"/>
    </row>
    <row r="64" spans="1:10" x14ac:dyDescent="0.25">
      <c r="A64" s="41" t="s">
        <v>113</v>
      </c>
      <c r="B64" s="42" t="s">
        <v>114</v>
      </c>
      <c r="C64" s="51"/>
      <c r="D64" s="56">
        <f t="shared" si="3"/>
        <v>0</v>
      </c>
      <c r="E64" s="49"/>
      <c r="F64" s="49"/>
      <c r="G64" s="51"/>
      <c r="H64" s="23"/>
      <c r="I64" s="23"/>
      <c r="J64" s="20"/>
    </row>
    <row r="65" spans="1:10" x14ac:dyDescent="0.25">
      <c r="A65" s="41" t="s">
        <v>115</v>
      </c>
      <c r="B65" s="42" t="s">
        <v>116</v>
      </c>
      <c r="C65" s="51"/>
      <c r="D65" s="56">
        <f t="shared" si="3"/>
        <v>0</v>
      </c>
      <c r="E65" s="49"/>
      <c r="F65" s="49"/>
      <c r="G65" s="51"/>
      <c r="H65" s="23"/>
      <c r="I65" s="23"/>
      <c r="J65" s="20"/>
    </row>
    <row r="66" spans="1:10" x14ac:dyDescent="0.25">
      <c r="A66" s="41" t="s">
        <v>117</v>
      </c>
      <c r="B66" s="42" t="s">
        <v>118</v>
      </c>
      <c r="C66" s="51"/>
      <c r="D66" s="56">
        <f t="shared" si="3"/>
        <v>0</v>
      </c>
      <c r="E66" s="49"/>
      <c r="F66" s="49"/>
      <c r="G66" s="51"/>
      <c r="H66" s="23"/>
      <c r="I66" s="23"/>
      <c r="J66" s="20"/>
    </row>
    <row r="67" spans="1:10" s="7" customFormat="1" ht="14.25" x14ac:dyDescent="0.2">
      <c r="A67" s="38" t="s">
        <v>119</v>
      </c>
      <c r="B67" s="40" t="s">
        <v>120</v>
      </c>
      <c r="C67" s="65">
        <f>SUM(C68:C71)</f>
        <v>0</v>
      </c>
      <c r="D67" s="66">
        <f t="shared" ref="D67:D88" si="4">SUM(E67:F67)</f>
        <v>0</v>
      </c>
      <c r="E67" s="68">
        <f>SUM(E68:E71)</f>
        <v>0</v>
      </c>
      <c r="F67" s="68">
        <f>SUM(F68:F71)</f>
        <v>0</v>
      </c>
      <c r="G67" s="65" t="str">
        <f>IFERROR(((G68*F68) + (G69*F69) + (G70*F70) + (F71+G71) )/(F67), "")</f>
        <v/>
      </c>
      <c r="H67" s="97" t="str">
        <f>IFERROR(AVERAGE(H68:H71),"")</f>
        <v/>
      </c>
      <c r="I67" s="97" t="str">
        <f>IFERROR(AVERAGE(I68:I71),"")</f>
        <v/>
      </c>
      <c r="J67" s="100"/>
    </row>
    <row r="68" spans="1:10" x14ac:dyDescent="0.25">
      <c r="A68" s="41" t="s">
        <v>121</v>
      </c>
      <c r="B68" s="42" t="s">
        <v>122</v>
      </c>
      <c r="C68" s="51"/>
      <c r="D68" s="56">
        <f t="shared" si="4"/>
        <v>0</v>
      </c>
      <c r="E68" s="49"/>
      <c r="F68" s="49"/>
      <c r="G68" s="51"/>
      <c r="H68" s="23"/>
      <c r="I68" s="23"/>
      <c r="J68" s="20"/>
    </row>
    <row r="69" spans="1:10" x14ac:dyDescent="0.25">
      <c r="A69" s="41" t="s">
        <v>123</v>
      </c>
      <c r="B69" s="42" t="s">
        <v>124</v>
      </c>
      <c r="C69" s="51"/>
      <c r="D69" s="56">
        <f t="shared" si="4"/>
        <v>0</v>
      </c>
      <c r="E69" s="49"/>
      <c r="F69" s="49"/>
      <c r="G69" s="51"/>
      <c r="H69" s="23"/>
      <c r="I69" s="23"/>
      <c r="J69" s="20"/>
    </row>
    <row r="70" spans="1:10" x14ac:dyDescent="0.25">
      <c r="A70" s="41" t="s">
        <v>125</v>
      </c>
      <c r="B70" s="42" t="s">
        <v>126</v>
      </c>
      <c r="C70" s="51"/>
      <c r="D70" s="56">
        <f t="shared" si="4"/>
        <v>0</v>
      </c>
      <c r="E70" s="49"/>
      <c r="F70" s="49"/>
      <c r="G70" s="51"/>
      <c r="H70" s="23"/>
      <c r="I70" s="23"/>
      <c r="J70" s="20"/>
    </row>
    <row r="71" spans="1:10" x14ac:dyDescent="0.25">
      <c r="A71" s="41" t="s">
        <v>127</v>
      </c>
      <c r="B71" s="42" t="s">
        <v>128</v>
      </c>
      <c r="C71" s="51"/>
      <c r="D71" s="56">
        <f t="shared" si="4"/>
        <v>0</v>
      </c>
      <c r="E71" s="49"/>
      <c r="F71" s="49"/>
      <c r="G71" s="51"/>
      <c r="H71" s="23"/>
      <c r="I71" s="23"/>
      <c r="J71" s="20"/>
    </row>
    <row r="72" spans="1:10" s="7" customFormat="1" ht="14.25" x14ac:dyDescent="0.2">
      <c r="A72" s="38" t="s">
        <v>129</v>
      </c>
      <c r="B72" s="40" t="s">
        <v>130</v>
      </c>
      <c r="C72" s="65">
        <f>SUM(C73:C75)</f>
        <v>0</v>
      </c>
      <c r="D72" s="66">
        <f t="shared" si="4"/>
        <v>22.45</v>
      </c>
      <c r="E72" s="68">
        <f>SUM(E73:E75)</f>
        <v>0</v>
      </c>
      <c r="F72" s="68">
        <f>SUM(F73:F75)</f>
        <v>22.45</v>
      </c>
      <c r="G72" s="65">
        <f>IFERROR(((G73*F73) + (G74*F74) + (G75*F75) )/(F72), "")</f>
        <v>15</v>
      </c>
      <c r="H72" s="97">
        <f>IFERROR(AVERAGE(H73:H75),"")</f>
        <v>10000</v>
      </c>
      <c r="I72" s="97" t="str">
        <f>IFERROR(AVERAGE(I73:I75),"")</f>
        <v/>
      </c>
      <c r="J72" s="100"/>
    </row>
    <row r="73" spans="1:10" x14ac:dyDescent="0.25">
      <c r="A73" s="41" t="s">
        <v>131</v>
      </c>
      <c r="B73" s="42" t="s">
        <v>132</v>
      </c>
      <c r="C73" s="51"/>
      <c r="D73" s="56">
        <f t="shared" si="4"/>
        <v>22.45</v>
      </c>
      <c r="E73" s="49"/>
      <c r="F73" s="49">
        <v>22.45</v>
      </c>
      <c r="G73" s="51">
        <v>15</v>
      </c>
      <c r="H73" s="23">
        <v>10000</v>
      </c>
      <c r="I73" s="23"/>
      <c r="J73" s="20"/>
    </row>
    <row r="74" spans="1:10" x14ac:dyDescent="0.25">
      <c r="A74" s="41" t="s">
        <v>133</v>
      </c>
      <c r="B74" s="42" t="s">
        <v>134</v>
      </c>
      <c r="C74" s="51"/>
      <c r="D74" s="56">
        <f t="shared" si="4"/>
        <v>0</v>
      </c>
      <c r="E74" s="49"/>
      <c r="F74" s="49"/>
      <c r="G74" s="51"/>
      <c r="H74" s="23"/>
      <c r="I74" s="23"/>
      <c r="J74" s="20"/>
    </row>
    <row r="75" spans="1:10" ht="13.15" customHeight="1" x14ac:dyDescent="0.25">
      <c r="A75" s="41" t="s">
        <v>135</v>
      </c>
      <c r="B75" s="42" t="s">
        <v>136</v>
      </c>
      <c r="C75" s="51"/>
      <c r="D75" s="56">
        <f t="shared" si="4"/>
        <v>0</v>
      </c>
      <c r="E75" s="49"/>
      <c r="F75" s="49"/>
      <c r="G75" s="51"/>
      <c r="H75" s="23"/>
      <c r="I75" s="23"/>
      <c r="J75" s="20"/>
    </row>
    <row r="76" spans="1:10" s="7" customFormat="1" ht="14.25" x14ac:dyDescent="0.2">
      <c r="A76" s="38" t="s">
        <v>137</v>
      </c>
      <c r="B76" s="40" t="s">
        <v>138</v>
      </c>
      <c r="C76" s="65">
        <f>SUM(C77:C79)</f>
        <v>0</v>
      </c>
      <c r="D76" s="66">
        <f t="shared" si="4"/>
        <v>370</v>
      </c>
      <c r="E76" s="68">
        <f>SUM(E77:E79)</f>
        <v>3</v>
      </c>
      <c r="F76" s="68">
        <f>SUM(F77:F79)</f>
        <v>367</v>
      </c>
      <c r="G76" s="65">
        <f>IFERROR(((G77*F77) + (G78*F78) + (G79*F79) )/(F76),"")</f>
        <v>15</v>
      </c>
      <c r="H76" s="97">
        <f>IFERROR(AVERAGE(H77:H79),"")</f>
        <v>10000</v>
      </c>
      <c r="I76" s="97" t="str">
        <f>IFERROR(AVERAGE(I77:I79),"")</f>
        <v/>
      </c>
      <c r="J76" s="100"/>
    </row>
    <row r="77" spans="1:10" x14ac:dyDescent="0.25">
      <c r="A77" s="41" t="s">
        <v>139</v>
      </c>
      <c r="B77" s="42" t="s">
        <v>140</v>
      </c>
      <c r="C77" s="51"/>
      <c r="D77" s="56">
        <f t="shared" si="4"/>
        <v>370</v>
      </c>
      <c r="E77" s="49">
        <v>3</v>
      </c>
      <c r="F77" s="49">
        <v>367</v>
      </c>
      <c r="G77" s="51">
        <v>15</v>
      </c>
      <c r="H77" s="23">
        <v>10000</v>
      </c>
      <c r="I77" s="23"/>
      <c r="J77" s="20"/>
    </row>
    <row r="78" spans="1:10" x14ac:dyDescent="0.25">
      <c r="A78" s="41" t="s">
        <v>141</v>
      </c>
      <c r="B78" s="42" t="s">
        <v>142</v>
      </c>
      <c r="C78" s="51"/>
      <c r="D78" s="56">
        <f t="shared" si="4"/>
        <v>0</v>
      </c>
      <c r="E78" s="49"/>
      <c r="F78" s="49"/>
      <c r="G78" s="51"/>
      <c r="H78" s="23"/>
      <c r="I78" s="23"/>
      <c r="J78" s="20"/>
    </row>
    <row r="79" spans="1:10" x14ac:dyDescent="0.25">
      <c r="A79" s="41" t="s">
        <v>143</v>
      </c>
      <c r="B79" s="42" t="s">
        <v>144</v>
      </c>
      <c r="C79" s="51"/>
      <c r="D79" s="56">
        <f t="shared" si="4"/>
        <v>0</v>
      </c>
      <c r="E79" s="49"/>
      <c r="F79" s="49"/>
      <c r="G79" s="51"/>
      <c r="H79" s="23"/>
      <c r="I79" s="23"/>
      <c r="J79" s="20"/>
    </row>
    <row r="80" spans="1:10" s="7" customFormat="1" ht="14.25" x14ac:dyDescent="0.2">
      <c r="A80" s="38" t="s">
        <v>145</v>
      </c>
      <c r="B80" s="40" t="s">
        <v>146</v>
      </c>
      <c r="C80" s="53"/>
      <c r="D80" s="55">
        <f t="shared" si="4"/>
        <v>0</v>
      </c>
      <c r="E80" s="54"/>
      <c r="F80" s="54"/>
      <c r="G80" s="53"/>
      <c r="H80" s="22"/>
      <c r="I80" s="22"/>
      <c r="J80" s="24"/>
    </row>
    <row r="81" spans="1:11" s="7" customFormat="1" x14ac:dyDescent="0.2">
      <c r="A81" s="38" t="s">
        <v>147</v>
      </c>
      <c r="B81" s="40" t="s">
        <v>148</v>
      </c>
      <c r="C81" s="53"/>
      <c r="D81" s="55">
        <f t="shared" si="4"/>
        <v>8.35</v>
      </c>
      <c r="E81" s="54"/>
      <c r="F81" s="54">
        <v>8.35</v>
      </c>
      <c r="G81" s="53">
        <v>18</v>
      </c>
      <c r="H81" s="22">
        <v>16000</v>
      </c>
      <c r="I81" s="22"/>
      <c r="J81" s="20"/>
    </row>
    <row r="82" spans="1:11" s="7" customFormat="1" x14ac:dyDescent="0.2">
      <c r="A82" s="38" t="s">
        <v>149</v>
      </c>
      <c r="B82" s="40" t="s">
        <v>150</v>
      </c>
      <c r="C82" s="53"/>
      <c r="D82" s="55">
        <f t="shared" si="4"/>
        <v>0</v>
      </c>
      <c r="E82" s="54"/>
      <c r="F82" s="54"/>
      <c r="G82" s="53"/>
      <c r="H82" s="22"/>
      <c r="I82" s="22"/>
      <c r="J82" s="20"/>
    </row>
    <row r="83" spans="1:11" s="7" customFormat="1" x14ac:dyDescent="0.2">
      <c r="A83" s="38" t="s">
        <v>151</v>
      </c>
      <c r="B83" s="40" t="s">
        <v>152</v>
      </c>
      <c r="C83" s="53"/>
      <c r="D83" s="55">
        <f t="shared" si="4"/>
        <v>0</v>
      </c>
      <c r="E83" s="54"/>
      <c r="F83" s="54"/>
      <c r="G83" s="53"/>
      <c r="H83" s="22"/>
      <c r="I83" s="22"/>
      <c r="J83" s="20"/>
    </row>
    <row r="84" spans="1:11" s="7" customFormat="1" x14ac:dyDescent="0.2">
      <c r="A84" s="38" t="s">
        <v>153</v>
      </c>
      <c r="B84" s="40" t="s">
        <v>154</v>
      </c>
      <c r="C84" s="53"/>
      <c r="D84" s="55">
        <f t="shared" si="4"/>
        <v>3.93</v>
      </c>
      <c r="E84" s="54">
        <v>3.93</v>
      </c>
      <c r="F84" s="54"/>
      <c r="G84" s="53"/>
      <c r="H84" s="22"/>
      <c r="I84" s="22"/>
      <c r="J84" s="20"/>
    </row>
    <row r="85" spans="1:11" s="7" customFormat="1" x14ac:dyDescent="0.2">
      <c r="A85" s="38" t="s">
        <v>155</v>
      </c>
      <c r="B85" s="40" t="s">
        <v>156</v>
      </c>
      <c r="C85" s="53"/>
      <c r="D85" s="55">
        <f t="shared" si="4"/>
        <v>0</v>
      </c>
      <c r="E85" s="54"/>
      <c r="F85" s="54"/>
      <c r="G85" s="53"/>
      <c r="H85" s="22"/>
      <c r="I85" s="22"/>
      <c r="J85" s="20"/>
    </row>
    <row r="86" spans="1:11" s="7" customFormat="1" x14ac:dyDescent="0.2">
      <c r="A86" s="38" t="s">
        <v>157</v>
      </c>
      <c r="B86" s="40" t="s">
        <v>158</v>
      </c>
      <c r="C86" s="53"/>
      <c r="D86" s="55">
        <f t="shared" si="4"/>
        <v>0</v>
      </c>
      <c r="E86" s="54"/>
      <c r="F86" s="54"/>
      <c r="G86" s="53"/>
      <c r="H86" s="22"/>
      <c r="I86" s="22"/>
      <c r="J86" s="20"/>
    </row>
    <row r="87" spans="1:11" s="7" customFormat="1" x14ac:dyDescent="0.2">
      <c r="A87" s="38" t="s">
        <v>159</v>
      </c>
      <c r="B87" s="40" t="s">
        <v>160</v>
      </c>
      <c r="C87" s="53"/>
      <c r="D87" s="55">
        <f t="shared" si="4"/>
        <v>0</v>
      </c>
      <c r="E87" s="54"/>
      <c r="F87" s="54"/>
      <c r="G87" s="53"/>
      <c r="H87" s="22"/>
      <c r="I87" s="22"/>
      <c r="J87" s="20"/>
    </row>
    <row r="88" spans="1:11" s="7" customFormat="1" x14ac:dyDescent="0.2">
      <c r="A88" s="38" t="s">
        <v>161</v>
      </c>
      <c r="B88" s="40" t="s">
        <v>162</v>
      </c>
      <c r="C88" s="53"/>
      <c r="D88" s="55">
        <f t="shared" si="4"/>
        <v>178.7</v>
      </c>
      <c r="E88" s="54">
        <v>15</v>
      </c>
      <c r="F88" s="54">
        <v>163.69999999999999</v>
      </c>
      <c r="G88" s="53">
        <v>11</v>
      </c>
      <c r="H88" s="22">
        <v>10000</v>
      </c>
      <c r="I88" s="22"/>
      <c r="J88" s="21"/>
    </row>
    <row r="89" spans="1:11" ht="15.75" thickBot="1" x14ac:dyDescent="0.3">
      <c r="A89" s="141" t="s">
        <v>33</v>
      </c>
      <c r="B89" s="142"/>
      <c r="C89" s="70">
        <f>SUM(C34,C37,C40,C45,C49,C54,C59,C63,C67,C72,C76,C80:C88)</f>
        <v>0</v>
      </c>
      <c r="D89" s="70">
        <f>SUM(D34,D37,D40,D45,D49,D54,D59,D63,D67,D72,D76,D80:D88)</f>
        <v>672.44</v>
      </c>
      <c r="E89" s="70">
        <f t="shared" ref="E89" si="5">SUM(E34,E37,E40,E45,E49,E54,E59,E63,E67,E72,E76,E80:E88)</f>
        <v>28.5</v>
      </c>
      <c r="F89" s="70">
        <f>SUM(F34,F37,F40,F45,F49,F54,F59,F63,F67,F72,F76,F80:F88)</f>
        <v>643.94000000000005</v>
      </c>
      <c r="G89" s="122"/>
      <c r="H89" s="102"/>
      <c r="I89" s="102"/>
      <c r="J89" s="96"/>
    </row>
    <row r="90" spans="1:11" x14ac:dyDescent="0.25">
      <c r="A90" s="15"/>
      <c r="B90" s="15"/>
      <c r="C90" s="16"/>
      <c r="D90" s="16"/>
      <c r="E90" s="15"/>
      <c r="F90" s="15"/>
      <c r="G90" s="15"/>
      <c r="H90" s="16"/>
      <c r="I90" s="16"/>
      <c r="J90" s="16"/>
    </row>
    <row r="91" spans="1:11" ht="15.75" thickBot="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</row>
    <row r="92" spans="1:11" ht="57" x14ac:dyDescent="0.25">
      <c r="A92" s="80" t="s">
        <v>22</v>
      </c>
      <c r="B92" s="81" t="s">
        <v>163</v>
      </c>
      <c r="C92" s="81" t="s">
        <v>11</v>
      </c>
      <c r="D92" s="81" t="s">
        <v>164</v>
      </c>
      <c r="E92" s="81" t="s">
        <v>165</v>
      </c>
      <c r="F92" s="81" t="s">
        <v>166</v>
      </c>
      <c r="G92" s="81" t="s">
        <v>15</v>
      </c>
      <c r="H92" s="81" t="s">
        <v>167</v>
      </c>
      <c r="I92" s="81" t="s">
        <v>332</v>
      </c>
      <c r="J92" s="82" t="s">
        <v>333</v>
      </c>
    </row>
    <row r="93" spans="1:11" x14ac:dyDescent="0.25">
      <c r="A93" s="1"/>
      <c r="B93" s="2" t="s">
        <v>9</v>
      </c>
      <c r="C93" s="2" t="s">
        <v>19</v>
      </c>
      <c r="D93" s="2" t="s">
        <v>42</v>
      </c>
      <c r="E93" s="2" t="s">
        <v>21</v>
      </c>
      <c r="F93" s="2" t="s">
        <v>22</v>
      </c>
      <c r="G93" s="2" t="s">
        <v>23</v>
      </c>
      <c r="H93" s="2" t="s">
        <v>168</v>
      </c>
      <c r="I93" s="2" t="s">
        <v>25</v>
      </c>
      <c r="J93" s="3" t="s">
        <v>26</v>
      </c>
    </row>
    <row r="94" spans="1:11" x14ac:dyDescent="0.25">
      <c r="A94" s="38" t="s">
        <v>169</v>
      </c>
      <c r="B94" s="40" t="s">
        <v>170</v>
      </c>
      <c r="C94" s="49"/>
      <c r="D94" s="49"/>
      <c r="E94" s="49">
        <v>5.0999999999999996</v>
      </c>
      <c r="F94" s="49">
        <v>68.95</v>
      </c>
      <c r="G94" s="49">
        <v>12</v>
      </c>
      <c r="H94" s="60">
        <f t="shared" ref="H94:H120" si="6">SUM(E94,F94)</f>
        <v>74.05</v>
      </c>
      <c r="I94" s="19">
        <v>15000</v>
      </c>
      <c r="J94" s="43"/>
      <c r="K94" s="7"/>
    </row>
    <row r="95" spans="1:11" x14ac:dyDescent="0.25">
      <c r="A95" s="38" t="s">
        <v>171</v>
      </c>
      <c r="B95" s="40" t="s">
        <v>172</v>
      </c>
      <c r="C95" s="49"/>
      <c r="D95" s="49"/>
      <c r="E95" s="49"/>
      <c r="F95" s="49"/>
      <c r="G95" s="49"/>
      <c r="H95" s="60">
        <f t="shared" si="6"/>
        <v>0</v>
      </c>
      <c r="I95" s="19"/>
      <c r="J95" s="43"/>
    </row>
    <row r="96" spans="1:11" x14ac:dyDescent="0.25">
      <c r="A96" s="38" t="s">
        <v>173</v>
      </c>
      <c r="B96" s="40" t="s">
        <v>174</v>
      </c>
      <c r="C96" s="49"/>
      <c r="D96" s="49"/>
      <c r="E96" s="49"/>
      <c r="F96" s="49">
        <v>1.4</v>
      </c>
      <c r="G96" s="49">
        <v>8.5</v>
      </c>
      <c r="H96" s="60">
        <f t="shared" si="6"/>
        <v>1.4</v>
      </c>
      <c r="I96" s="19">
        <v>15000</v>
      </c>
      <c r="J96" s="43"/>
    </row>
    <row r="97" spans="1:11" x14ac:dyDescent="0.25">
      <c r="A97" s="38" t="s">
        <v>175</v>
      </c>
      <c r="B97" s="40" t="s">
        <v>176</v>
      </c>
      <c r="C97" s="49"/>
      <c r="D97" s="49"/>
      <c r="E97" s="49"/>
      <c r="F97" s="49">
        <v>60.77</v>
      </c>
      <c r="G97" s="49">
        <v>13</v>
      </c>
      <c r="H97" s="60">
        <f t="shared" si="6"/>
        <v>60.77</v>
      </c>
      <c r="I97" s="19">
        <v>10000</v>
      </c>
      <c r="J97" s="43"/>
      <c r="K97" s="7"/>
    </row>
    <row r="98" spans="1:11" x14ac:dyDescent="0.25">
      <c r="A98" s="38" t="s">
        <v>177</v>
      </c>
      <c r="B98" s="40" t="s">
        <v>178</v>
      </c>
      <c r="C98" s="49"/>
      <c r="D98" s="49"/>
      <c r="E98" s="49"/>
      <c r="F98" s="49"/>
      <c r="G98" s="49"/>
      <c r="H98" s="60">
        <f t="shared" si="6"/>
        <v>0</v>
      </c>
      <c r="I98" s="19"/>
      <c r="J98" s="43"/>
    </row>
    <row r="99" spans="1:11" x14ac:dyDescent="0.25">
      <c r="A99" s="38" t="s">
        <v>179</v>
      </c>
      <c r="B99" s="40" t="s">
        <v>180</v>
      </c>
      <c r="C99" s="49"/>
      <c r="D99" s="49"/>
      <c r="E99" s="49">
        <v>10</v>
      </c>
      <c r="F99" s="49">
        <v>35.549999999999997</v>
      </c>
      <c r="G99" s="49"/>
      <c r="H99" s="60">
        <f t="shared" si="6"/>
        <v>45.55</v>
      </c>
      <c r="I99" s="19">
        <v>7000</v>
      </c>
      <c r="J99" s="43"/>
    </row>
    <row r="100" spans="1:11" x14ac:dyDescent="0.25">
      <c r="A100" s="38" t="s">
        <v>181</v>
      </c>
      <c r="B100" s="40" t="s">
        <v>182</v>
      </c>
      <c r="C100" s="49"/>
      <c r="D100" s="49"/>
      <c r="E100" s="49"/>
      <c r="F100" s="49"/>
      <c r="G100" s="49"/>
      <c r="H100" s="60">
        <f t="shared" si="6"/>
        <v>0</v>
      </c>
      <c r="I100" s="19"/>
      <c r="J100" s="43"/>
      <c r="K100" s="7"/>
    </row>
    <row r="101" spans="1:11" x14ac:dyDescent="0.25">
      <c r="A101" s="38" t="s">
        <v>183</v>
      </c>
      <c r="B101" s="40" t="s">
        <v>184</v>
      </c>
      <c r="C101" s="49"/>
      <c r="D101" s="49"/>
      <c r="E101" s="49"/>
      <c r="F101" s="49"/>
      <c r="G101" s="49"/>
      <c r="H101" s="60">
        <f t="shared" si="6"/>
        <v>0</v>
      </c>
      <c r="I101" s="19"/>
      <c r="J101" s="43"/>
    </row>
    <row r="102" spans="1:11" x14ac:dyDescent="0.25">
      <c r="A102" s="38" t="s">
        <v>185</v>
      </c>
      <c r="B102" s="40" t="s">
        <v>186</v>
      </c>
      <c r="C102" s="49"/>
      <c r="D102" s="49"/>
      <c r="E102" s="49"/>
      <c r="F102" s="49"/>
      <c r="G102" s="49"/>
      <c r="H102" s="60">
        <f t="shared" si="6"/>
        <v>0</v>
      </c>
      <c r="I102" s="19"/>
      <c r="J102" s="43"/>
    </row>
    <row r="103" spans="1:11" x14ac:dyDescent="0.25">
      <c r="A103" s="38" t="s">
        <v>187</v>
      </c>
      <c r="B103" s="40" t="s">
        <v>188</v>
      </c>
      <c r="C103" s="49"/>
      <c r="D103" s="49"/>
      <c r="E103" s="49"/>
      <c r="F103" s="49">
        <v>2</v>
      </c>
      <c r="G103" s="49">
        <v>28</v>
      </c>
      <c r="H103" s="60">
        <f t="shared" si="6"/>
        <v>2</v>
      </c>
      <c r="I103" s="19">
        <v>8000</v>
      </c>
      <c r="J103" s="43"/>
    </row>
    <row r="104" spans="1:11" x14ac:dyDescent="0.25">
      <c r="A104" s="38" t="s">
        <v>189</v>
      </c>
      <c r="B104" s="40" t="s">
        <v>190</v>
      </c>
      <c r="C104" s="49"/>
      <c r="D104" s="49"/>
      <c r="E104" s="49"/>
      <c r="F104" s="49"/>
      <c r="G104" s="49"/>
      <c r="H104" s="60">
        <f t="shared" si="6"/>
        <v>0</v>
      </c>
      <c r="I104" s="19"/>
      <c r="J104" s="43"/>
      <c r="K104" s="7"/>
    </row>
    <row r="105" spans="1:11" x14ac:dyDescent="0.25">
      <c r="A105" s="38" t="s">
        <v>191</v>
      </c>
      <c r="B105" s="40" t="s">
        <v>192</v>
      </c>
      <c r="C105" s="49"/>
      <c r="D105" s="49"/>
      <c r="E105" s="49"/>
      <c r="F105" s="49"/>
      <c r="G105" s="49"/>
      <c r="H105" s="60">
        <f t="shared" si="6"/>
        <v>0</v>
      </c>
      <c r="I105" s="19"/>
      <c r="J105" s="43"/>
    </row>
    <row r="106" spans="1:11" x14ac:dyDescent="0.25">
      <c r="A106" s="38" t="s">
        <v>193</v>
      </c>
      <c r="B106" s="40" t="s">
        <v>194</v>
      </c>
      <c r="C106" s="49"/>
      <c r="D106" s="49"/>
      <c r="E106" s="49"/>
      <c r="F106" s="49"/>
      <c r="G106" s="49"/>
      <c r="H106" s="60">
        <f t="shared" si="6"/>
        <v>0</v>
      </c>
      <c r="I106" s="19"/>
      <c r="J106" s="43"/>
    </row>
    <row r="107" spans="1:11" x14ac:dyDescent="0.25">
      <c r="A107" s="38" t="s">
        <v>195</v>
      </c>
      <c r="B107" s="40" t="s">
        <v>196</v>
      </c>
      <c r="C107" s="49"/>
      <c r="D107" s="49"/>
      <c r="E107" s="49"/>
      <c r="F107" s="49">
        <v>7.2</v>
      </c>
      <c r="G107" s="49">
        <v>25</v>
      </c>
      <c r="H107" s="60">
        <f t="shared" si="6"/>
        <v>7.2</v>
      </c>
      <c r="I107" s="19">
        <v>10000</v>
      </c>
      <c r="J107" s="43"/>
    </row>
    <row r="108" spans="1:11" x14ac:dyDescent="0.25">
      <c r="A108" s="38" t="s">
        <v>197</v>
      </c>
      <c r="B108" s="40" t="s">
        <v>198</v>
      </c>
      <c r="C108" s="49"/>
      <c r="D108" s="49"/>
      <c r="E108" s="49"/>
      <c r="F108" s="49">
        <v>14.5</v>
      </c>
      <c r="G108" s="49">
        <v>8</v>
      </c>
      <c r="H108" s="60">
        <f t="shared" si="6"/>
        <v>14.5</v>
      </c>
      <c r="I108" s="19">
        <v>8000</v>
      </c>
      <c r="J108" s="43"/>
      <c r="K108" s="7"/>
    </row>
    <row r="109" spans="1:11" x14ac:dyDescent="0.25">
      <c r="A109" s="38" t="s">
        <v>199</v>
      </c>
      <c r="B109" s="40" t="s">
        <v>200</v>
      </c>
      <c r="C109" s="49"/>
      <c r="D109" s="49"/>
      <c r="E109" s="49"/>
      <c r="F109" s="49"/>
      <c r="G109" s="49"/>
      <c r="H109" s="60">
        <f t="shared" si="6"/>
        <v>0</v>
      </c>
      <c r="I109" s="19"/>
      <c r="J109" s="43"/>
    </row>
    <row r="110" spans="1:11" x14ac:dyDescent="0.25">
      <c r="A110" s="38" t="s">
        <v>201</v>
      </c>
      <c r="B110" s="40" t="s">
        <v>202</v>
      </c>
      <c r="C110" s="49"/>
      <c r="D110" s="49"/>
      <c r="E110" s="49"/>
      <c r="F110" s="49">
        <v>14.6</v>
      </c>
      <c r="G110" s="49">
        <v>8</v>
      </c>
      <c r="H110" s="60">
        <f t="shared" si="6"/>
        <v>14.6</v>
      </c>
      <c r="I110" s="19">
        <v>20000</v>
      </c>
      <c r="J110" s="43"/>
    </row>
    <row r="111" spans="1:11" x14ac:dyDescent="0.25">
      <c r="A111" s="38" t="s">
        <v>203</v>
      </c>
      <c r="B111" s="40" t="s">
        <v>204</v>
      </c>
      <c r="C111" s="49"/>
      <c r="D111" s="49"/>
      <c r="E111" s="49"/>
      <c r="F111" s="49">
        <v>3.85</v>
      </c>
      <c r="G111" s="49">
        <v>8</v>
      </c>
      <c r="H111" s="60">
        <f t="shared" si="6"/>
        <v>3.85</v>
      </c>
      <c r="I111" s="19">
        <v>35000</v>
      </c>
      <c r="J111" s="43"/>
    </row>
    <row r="112" spans="1:11" x14ac:dyDescent="0.25">
      <c r="A112" s="38" t="s">
        <v>205</v>
      </c>
      <c r="B112" s="40" t="s">
        <v>206</v>
      </c>
      <c r="C112" s="49"/>
      <c r="D112" s="49"/>
      <c r="E112" s="49"/>
      <c r="F112" s="49"/>
      <c r="G112" s="49"/>
      <c r="H112" s="60">
        <f t="shared" si="6"/>
        <v>0</v>
      </c>
      <c r="I112" s="19"/>
      <c r="J112" s="43"/>
    </row>
    <row r="113" spans="1:16" x14ac:dyDescent="0.25">
      <c r="A113" s="38" t="s">
        <v>207</v>
      </c>
      <c r="B113" s="40" t="s">
        <v>208</v>
      </c>
      <c r="C113" s="49"/>
      <c r="D113" s="49"/>
      <c r="E113" s="49"/>
      <c r="F113" s="49"/>
      <c r="G113" s="49"/>
      <c r="H113" s="60">
        <f t="shared" si="6"/>
        <v>0</v>
      </c>
      <c r="I113" s="19"/>
      <c r="J113" s="43"/>
      <c r="K113" s="7"/>
    </row>
    <row r="114" spans="1:16" x14ac:dyDescent="0.25">
      <c r="A114" s="38" t="s">
        <v>209</v>
      </c>
      <c r="B114" s="40" t="s">
        <v>210</v>
      </c>
      <c r="C114" s="49"/>
      <c r="D114" s="49"/>
      <c r="E114" s="49"/>
      <c r="F114" s="49">
        <v>11.8</v>
      </c>
      <c r="G114" s="49">
        <v>30</v>
      </c>
      <c r="H114" s="60">
        <f t="shared" si="6"/>
        <v>11.8</v>
      </c>
      <c r="I114" s="19">
        <v>15000</v>
      </c>
      <c r="J114" s="43"/>
    </row>
    <row r="115" spans="1:16" x14ac:dyDescent="0.25">
      <c r="A115" s="38" t="s">
        <v>211</v>
      </c>
      <c r="B115" s="40" t="s">
        <v>212</v>
      </c>
      <c r="C115" s="49"/>
      <c r="D115" s="49"/>
      <c r="E115" s="49"/>
      <c r="F115" s="49"/>
      <c r="G115" s="49"/>
      <c r="H115" s="60">
        <f t="shared" si="6"/>
        <v>0</v>
      </c>
      <c r="I115" s="19"/>
      <c r="J115" s="43"/>
    </row>
    <row r="116" spans="1:16" x14ac:dyDescent="0.25">
      <c r="A116" s="38" t="s">
        <v>213</v>
      </c>
      <c r="B116" s="40" t="s">
        <v>214</v>
      </c>
      <c r="C116" s="49"/>
      <c r="D116" s="49"/>
      <c r="E116" s="49"/>
      <c r="F116" s="49"/>
      <c r="G116" s="49"/>
      <c r="H116" s="60">
        <f t="shared" si="6"/>
        <v>0</v>
      </c>
      <c r="I116" s="19"/>
      <c r="J116" s="43"/>
    </row>
    <row r="117" spans="1:16" x14ac:dyDescent="0.25">
      <c r="A117" s="38" t="s">
        <v>215</v>
      </c>
      <c r="B117" s="40" t="s">
        <v>216</v>
      </c>
      <c r="C117" s="49"/>
      <c r="D117" s="49"/>
      <c r="E117" s="49"/>
      <c r="F117" s="49"/>
      <c r="G117" s="49"/>
      <c r="H117" s="60">
        <f t="shared" si="6"/>
        <v>0</v>
      </c>
      <c r="I117" s="19"/>
      <c r="J117" s="43"/>
    </row>
    <row r="118" spans="1:16" x14ac:dyDescent="0.25">
      <c r="A118" s="38" t="s">
        <v>217</v>
      </c>
      <c r="B118" s="40" t="s">
        <v>218</v>
      </c>
      <c r="C118" s="49"/>
      <c r="D118" s="49"/>
      <c r="E118" s="49"/>
      <c r="F118" s="49"/>
      <c r="G118" s="49"/>
      <c r="H118" s="60">
        <f t="shared" si="6"/>
        <v>0</v>
      </c>
      <c r="I118" s="19"/>
      <c r="J118" s="43"/>
    </row>
    <row r="119" spans="1:16" x14ac:dyDescent="0.25">
      <c r="A119" s="38" t="s">
        <v>219</v>
      </c>
      <c r="B119" s="40" t="s">
        <v>220</v>
      </c>
      <c r="C119" s="49"/>
      <c r="D119" s="49"/>
      <c r="E119" s="49"/>
      <c r="F119" s="49">
        <v>50.5</v>
      </c>
      <c r="G119" s="49">
        <v>3</v>
      </c>
      <c r="H119" s="60">
        <f t="shared" si="6"/>
        <v>50.5</v>
      </c>
      <c r="I119" s="19">
        <v>40000</v>
      </c>
      <c r="J119" s="43"/>
    </row>
    <row r="120" spans="1:16" x14ac:dyDescent="0.25">
      <c r="A120" s="38" t="s">
        <v>221</v>
      </c>
      <c r="B120" s="40" t="s">
        <v>222</v>
      </c>
      <c r="C120" s="49"/>
      <c r="D120" s="49"/>
      <c r="E120" s="49">
        <v>0</v>
      </c>
      <c r="F120" s="49">
        <v>15.78</v>
      </c>
      <c r="G120" s="49">
        <v>25</v>
      </c>
      <c r="H120" s="60">
        <f t="shared" si="6"/>
        <v>15.78</v>
      </c>
      <c r="I120" s="19">
        <v>4000</v>
      </c>
      <c r="J120" s="43" t="s">
        <v>236</v>
      </c>
    </row>
    <row r="121" spans="1:16" ht="15.75" thickBot="1" x14ac:dyDescent="0.3">
      <c r="A121" s="141" t="s">
        <v>33</v>
      </c>
      <c r="B121" s="142"/>
      <c r="C121" s="70">
        <f t="shared" ref="C121:F121" si="7">SUM(C94:C120)</f>
        <v>0</v>
      </c>
      <c r="D121" s="70">
        <f t="shared" si="7"/>
        <v>0</v>
      </c>
      <c r="E121" s="72">
        <f t="shared" si="7"/>
        <v>15.1</v>
      </c>
      <c r="F121" s="72">
        <f t="shared" si="7"/>
        <v>286.89999999999998</v>
      </c>
      <c r="G121" s="75"/>
      <c r="H121" s="76"/>
      <c r="I121" s="102"/>
      <c r="J121" s="123"/>
    </row>
    <row r="122" spans="1:16" x14ac:dyDescent="0.25">
      <c r="A122" s="15"/>
      <c r="B122" s="15"/>
      <c r="C122" s="16"/>
      <c r="D122" s="16"/>
      <c r="E122" s="15"/>
      <c r="F122" s="15"/>
      <c r="G122" s="15"/>
      <c r="H122" s="16"/>
      <c r="I122" s="16"/>
      <c r="J122" s="16"/>
    </row>
    <row r="123" spans="1:16" ht="16.149999999999999" customHeight="1" x14ac:dyDescent="0.25">
      <c r="A123" s="143" t="s">
        <v>223</v>
      </c>
      <c r="B123" s="143"/>
      <c r="C123" s="143"/>
      <c r="D123" s="143"/>
      <c r="E123" s="143"/>
      <c r="F123" s="143"/>
      <c r="G123" s="143"/>
      <c r="H123" s="143"/>
      <c r="I123" s="143"/>
      <c r="J123" s="143"/>
      <c r="K123" s="25"/>
      <c r="L123" s="25"/>
      <c r="M123" s="25"/>
      <c r="N123" s="25"/>
      <c r="O123" s="25"/>
      <c r="P123" s="25"/>
    </row>
    <row r="124" spans="1:16" ht="16.149999999999999" customHeight="1" x14ac:dyDescent="0.25">
      <c r="A124" s="26" t="s">
        <v>224</v>
      </c>
      <c r="B124" s="27"/>
      <c r="C124" s="27"/>
      <c r="D124" s="27"/>
      <c r="E124" s="27"/>
      <c r="F124" s="27"/>
      <c r="G124" s="27"/>
      <c r="H124" s="27"/>
      <c r="I124" s="27"/>
      <c r="J124" s="28"/>
      <c r="N124" s="25"/>
      <c r="O124" s="25"/>
      <c r="P124" s="25"/>
    </row>
    <row r="125" spans="1:16" ht="15" customHeight="1" x14ac:dyDescent="0.25">
      <c r="A125" s="29" t="s">
        <v>334</v>
      </c>
      <c r="B125" s="30"/>
      <c r="C125" s="30"/>
      <c r="D125" s="30"/>
      <c r="E125" s="30"/>
      <c r="F125" s="30"/>
      <c r="G125" s="30"/>
      <c r="H125" s="30"/>
      <c r="I125" s="30"/>
      <c r="J125" s="30"/>
    </row>
    <row r="126" spans="1:16" ht="13.9" customHeight="1" x14ac:dyDescent="0.25">
      <c r="A126" s="31"/>
      <c r="B126" s="32"/>
      <c r="C126" s="32"/>
      <c r="D126" s="32"/>
      <c r="E126" s="32"/>
      <c r="F126" s="32"/>
      <c r="G126" s="32"/>
      <c r="H126" s="32"/>
      <c r="I126" s="32"/>
      <c r="J126" s="32"/>
    </row>
    <row r="127" spans="1:16" ht="16.899999999999999" customHeight="1" x14ac:dyDescent="0.25">
      <c r="A127" s="31"/>
      <c r="B127" s="32"/>
      <c r="C127" s="32"/>
      <c r="D127" s="32"/>
      <c r="E127" s="32"/>
      <c r="F127" s="32"/>
      <c r="G127" s="32"/>
      <c r="H127" s="32"/>
      <c r="I127" s="32"/>
      <c r="J127" s="32"/>
    </row>
    <row r="128" spans="1:16" x14ac:dyDescent="0.25">
      <c r="B128" s="33" t="s">
        <v>225</v>
      </c>
      <c r="H128" s="63" t="s">
        <v>226</v>
      </c>
    </row>
    <row r="129" spans="2:8" x14ac:dyDescent="0.25">
      <c r="B129" s="34" t="s">
        <v>227</v>
      </c>
      <c r="H129" s="62" t="s">
        <v>227</v>
      </c>
    </row>
  </sheetData>
  <sheetProtection algorithmName="SHA-512" hashValue="1ZBRFZB+vAJrJlV6GCxvkQj9N7V7qeVY8AilJyYQ+oENDpctI+SVm3AJZ3iVNYgxx3FtPhiwuMlgj924DLdU5A==" saltValue="J++MY7qNjJdGf5s7Tvm43g==" spinCount="100000" sheet="1" objects="1" scenarios="1"/>
  <mergeCells count="16">
    <mergeCell ref="A89:B89"/>
    <mergeCell ref="A121:B121"/>
    <mergeCell ref="A123:J123"/>
    <mergeCell ref="H8:H9"/>
    <mergeCell ref="I8:I9"/>
    <mergeCell ref="J8:J9"/>
    <mergeCell ref="A14:B14"/>
    <mergeCell ref="A21:B21"/>
    <mergeCell ref="A29:B29"/>
    <mergeCell ref="A2:E2"/>
    <mergeCell ref="A3:E3"/>
    <mergeCell ref="A8:A9"/>
    <mergeCell ref="B8:B9"/>
    <mergeCell ref="C8:C9"/>
    <mergeCell ref="D8:D9"/>
    <mergeCell ref="E8:G8"/>
  </mergeCells>
  <dataValidations count="11">
    <dataValidation type="list" allowBlank="1" showInputMessage="1" showErrorMessage="1" sqref="C8" xr:uid="{6F62B125-FAE7-4677-8475-9D9813C2965F}">
      <formula1>thongke</formula1>
    </dataValidation>
    <dataValidation type="list" allowBlank="1" showInputMessage="1" showErrorMessage="1" sqref="B11:B13" xr:uid="{DE73B05F-6D72-44F4-8B6D-632DD794790E}">
      <formula1>CayLua</formula1>
    </dataValidation>
    <dataValidation type="list" allowBlank="1" showInputMessage="1" showErrorMessage="1" sqref="B92 B17 B24 B32 B8" xr:uid="{F42E0E2A-2DF6-432D-8452-D3FEFEE996E1}">
      <formula1>NhomCay</formula1>
    </dataValidation>
    <dataValidation type="list" allowBlank="1" showInputMessage="1" showErrorMessage="1" sqref="C92:J92 C17:J17 C24:J24 C32:J32 D8 E8:G9 H8:J8" xr:uid="{B3836ED3-5785-402B-BB1E-913582DB27C3}">
      <formula1>LoaiGiaTri</formula1>
    </dataValidation>
    <dataValidation type="list" allowBlank="1" showInputMessage="1" showErrorMessage="1" sqref="B19:B20" xr:uid="{598342F4-65EA-47DA-B7C2-174C4B4D34FB}">
      <formula1>CayMia</formula1>
    </dataValidation>
    <dataValidation type="list" allowBlank="1" showInputMessage="1" showErrorMessage="1" sqref="B26:B28" xr:uid="{5806973C-FECD-4936-9EA3-CD572ADAA224}">
      <formula1>CayCongNghiep</formula1>
    </dataValidation>
    <dataValidation type="list" allowBlank="1" showInputMessage="1" showErrorMessage="1" sqref="B34:B88" xr:uid="{755E5726-C320-42BF-B4CB-846E11AADAC0}">
      <formula1>CayAnTrai</formula1>
    </dataValidation>
    <dataValidation type="list" allowBlank="1" showInputMessage="1" showErrorMessage="1" sqref="B94:B120" xr:uid="{61608F18-5061-450B-99F1-B51DE9E94607}">
      <formula1>CayRauMau</formula1>
    </dataValidation>
    <dataValidation type="list" allowBlank="1" showInputMessage="1" showErrorMessage="1" sqref="D6" xr:uid="{7E0A6952-08C4-4D44-BEF7-776C7895964B}">
      <formula1>Ngay</formula1>
    </dataValidation>
    <dataValidation type="list" allowBlank="1" showInputMessage="1" showErrorMessage="1" sqref="E6" xr:uid="{F44C949D-E36C-4D93-87E0-48CC375F4290}">
      <formula1>Thang</formula1>
    </dataValidation>
    <dataValidation type="list" allowBlank="1" showInputMessage="1" showErrorMessage="1" sqref="F6" xr:uid="{FF1AF0EC-3101-446B-801B-FFC1BEBEDB77}">
      <formula1>Nam</formula1>
    </dataValidation>
  </dataValidations>
  <pageMargins left="0.7" right="0.7" top="0.75" bottom="0.75" header="0.3" footer="0.3"/>
  <pageSetup paperSize="9" scale="98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67C68-E78A-40CB-B167-5D7FBF2D9E05}">
  <sheetPr>
    <pageSetUpPr fitToPage="1"/>
  </sheetPr>
  <dimension ref="A1:P129"/>
  <sheetViews>
    <sheetView topLeftCell="A106" zoomScale="85" zoomScaleNormal="85" workbookViewId="0">
      <selection activeCell="G142" sqref="G142"/>
    </sheetView>
  </sheetViews>
  <sheetFormatPr defaultColWidth="9.140625" defaultRowHeight="15" x14ac:dyDescent="0.25"/>
  <cols>
    <col min="1" max="1" width="7.140625" style="6" customWidth="1"/>
    <col min="2" max="2" width="28" style="6" customWidth="1"/>
    <col min="3" max="3" width="10.42578125" style="6" customWidth="1"/>
    <col min="4" max="4" width="13.7109375" style="6" customWidth="1"/>
    <col min="5" max="5" width="11.7109375" style="6" customWidth="1"/>
    <col min="6" max="6" width="14.28515625" style="6" customWidth="1"/>
    <col min="7" max="7" width="12.42578125" style="6" customWidth="1"/>
    <col min="8" max="8" width="10.85546875" style="6" customWidth="1"/>
    <col min="9" max="9" width="12.85546875" style="6" customWidth="1"/>
    <col min="10" max="10" width="16.85546875" style="6" bestFit="1" customWidth="1"/>
    <col min="11" max="12" width="9.140625" style="6"/>
    <col min="13" max="13" width="9.42578125" style="6" bestFit="1" customWidth="1"/>
    <col min="14" max="16384" width="9.140625" style="6"/>
  </cols>
  <sheetData>
    <row r="1" spans="1:10" s="4" customFormat="1" x14ac:dyDescent="0.25">
      <c r="A1" s="118">
        <v>93</v>
      </c>
      <c r="B1" s="118">
        <v>936</v>
      </c>
      <c r="C1" s="118">
        <v>31483</v>
      </c>
      <c r="D1" s="118"/>
      <c r="E1" s="118"/>
      <c r="F1" s="118"/>
      <c r="G1" s="118"/>
      <c r="H1" s="118"/>
      <c r="I1" s="118"/>
      <c r="J1" s="119" t="s">
        <v>228</v>
      </c>
    </row>
    <row r="2" spans="1:10" x14ac:dyDescent="0.25">
      <c r="A2" s="150" t="s">
        <v>229</v>
      </c>
      <c r="B2" s="150"/>
      <c r="C2" s="150"/>
      <c r="D2" s="150"/>
      <c r="E2" s="150"/>
      <c r="G2" s="7" t="s">
        <v>2</v>
      </c>
      <c r="H2" s="7"/>
      <c r="I2" s="7"/>
      <c r="J2" s="7"/>
    </row>
    <row r="3" spans="1:10" x14ac:dyDescent="0.25">
      <c r="A3" s="151" t="s">
        <v>327</v>
      </c>
      <c r="B3" s="151"/>
      <c r="C3" s="151"/>
      <c r="D3" s="151"/>
      <c r="E3" s="151"/>
      <c r="G3" s="7"/>
      <c r="H3" s="7" t="s">
        <v>4</v>
      </c>
      <c r="I3" s="7"/>
      <c r="J3" s="7"/>
    </row>
    <row r="4" spans="1:10" ht="18" customHeight="1" x14ac:dyDescent="0.25"/>
    <row r="5" spans="1:10" ht="15.75" x14ac:dyDescent="0.25">
      <c r="C5" s="8" t="s">
        <v>5</v>
      </c>
      <c r="D5" s="8"/>
      <c r="E5" s="8"/>
      <c r="F5" s="8"/>
      <c r="G5" s="8"/>
      <c r="H5" s="8"/>
    </row>
    <row r="6" spans="1:10" x14ac:dyDescent="0.25">
      <c r="C6" s="9"/>
      <c r="D6" s="10" t="s">
        <v>305</v>
      </c>
      <c r="E6" s="10" t="s">
        <v>232</v>
      </c>
      <c r="F6" s="10" t="s">
        <v>233</v>
      </c>
      <c r="G6" s="9"/>
      <c r="H6" s="11"/>
    </row>
    <row r="7" spans="1:10" ht="15.75" thickBot="1" x14ac:dyDescent="0.3"/>
    <row r="8" spans="1:10" ht="22.15" customHeight="1" x14ac:dyDescent="0.25">
      <c r="A8" s="155" t="s">
        <v>9</v>
      </c>
      <c r="B8" s="157" t="s">
        <v>10</v>
      </c>
      <c r="C8" s="157" t="s">
        <v>11</v>
      </c>
      <c r="D8" s="157" t="s">
        <v>12</v>
      </c>
      <c r="E8" s="159" t="s">
        <v>13</v>
      </c>
      <c r="F8" s="159"/>
      <c r="G8" s="159"/>
      <c r="H8" s="157" t="s">
        <v>14</v>
      </c>
      <c r="I8" s="157" t="s">
        <v>15</v>
      </c>
      <c r="J8" s="160" t="s">
        <v>332</v>
      </c>
    </row>
    <row r="9" spans="1:10" ht="28.15" customHeight="1" x14ac:dyDescent="0.25">
      <c r="A9" s="156"/>
      <c r="B9" s="158"/>
      <c r="C9" s="158"/>
      <c r="D9" s="158"/>
      <c r="E9" s="64" t="s">
        <v>16</v>
      </c>
      <c r="F9" s="64" t="s">
        <v>17</v>
      </c>
      <c r="G9" s="64" t="s">
        <v>18</v>
      </c>
      <c r="H9" s="158"/>
      <c r="I9" s="158"/>
      <c r="J9" s="161"/>
    </row>
    <row r="10" spans="1:10" ht="15.75" customHeight="1" x14ac:dyDescent="0.25">
      <c r="A10" s="1"/>
      <c r="B10" s="2" t="s">
        <v>9</v>
      </c>
      <c r="C10" s="2" t="s">
        <v>19</v>
      </c>
      <c r="D10" s="2" t="s">
        <v>20</v>
      </c>
      <c r="E10" s="2" t="s">
        <v>21</v>
      </c>
      <c r="F10" s="2" t="s">
        <v>22</v>
      </c>
      <c r="G10" s="2" t="s">
        <v>23</v>
      </c>
      <c r="H10" s="2" t="s">
        <v>24</v>
      </c>
      <c r="I10" s="2" t="s">
        <v>25</v>
      </c>
      <c r="J10" s="3" t="s">
        <v>26</v>
      </c>
    </row>
    <row r="11" spans="1:10" ht="17.45" customHeight="1" x14ac:dyDescent="0.25">
      <c r="A11" s="38" t="s">
        <v>27</v>
      </c>
      <c r="B11" s="39" t="s">
        <v>28</v>
      </c>
      <c r="C11" s="50"/>
      <c r="D11" s="56">
        <f>SUM(E11:G11)</f>
        <v>1748</v>
      </c>
      <c r="E11" s="49">
        <v>471</v>
      </c>
      <c r="F11" s="49">
        <v>1148</v>
      </c>
      <c r="G11" s="49">
        <v>129</v>
      </c>
      <c r="H11" s="50">
        <v>1748</v>
      </c>
      <c r="I11" s="50">
        <v>8.18</v>
      </c>
      <c r="J11" s="14"/>
    </row>
    <row r="12" spans="1:10" x14ac:dyDescent="0.25">
      <c r="A12" s="38" t="s">
        <v>29</v>
      </c>
      <c r="B12" s="39" t="s">
        <v>30</v>
      </c>
      <c r="C12" s="50"/>
      <c r="D12" s="56">
        <f>SUM(E12:G12)</f>
        <v>1748</v>
      </c>
      <c r="E12" s="49">
        <v>250</v>
      </c>
      <c r="F12" s="49">
        <v>1498</v>
      </c>
      <c r="G12" s="49"/>
      <c r="H12" s="50">
        <v>1748</v>
      </c>
      <c r="I12" s="50">
        <v>6.64</v>
      </c>
      <c r="J12" s="14"/>
    </row>
    <row r="13" spans="1:10" x14ac:dyDescent="0.25">
      <c r="A13" s="38" t="s">
        <v>31</v>
      </c>
      <c r="B13" s="39" t="s">
        <v>32</v>
      </c>
      <c r="C13" s="50"/>
      <c r="D13" s="56">
        <f>SUM(E13:G13)</f>
        <v>235</v>
      </c>
      <c r="E13" s="49"/>
      <c r="F13" s="49">
        <v>235</v>
      </c>
      <c r="G13" s="49"/>
      <c r="H13" s="50">
        <v>33</v>
      </c>
      <c r="I13" s="50">
        <v>5.3</v>
      </c>
      <c r="J13" s="14"/>
    </row>
    <row r="14" spans="1:10" ht="16.149999999999999" customHeight="1" thickBot="1" x14ac:dyDescent="0.3">
      <c r="A14" s="162" t="s">
        <v>33</v>
      </c>
      <c r="B14" s="163"/>
      <c r="C14" s="73">
        <f>SUM(C11:C13)</f>
        <v>0</v>
      </c>
      <c r="D14" s="73">
        <f>SUM(D11:D13)</f>
        <v>3731</v>
      </c>
      <c r="E14" s="73">
        <f t="shared" ref="E14:G14" si="0">SUM(E11:E13)</f>
        <v>721</v>
      </c>
      <c r="F14" s="73">
        <f t="shared" si="0"/>
        <v>2881</v>
      </c>
      <c r="G14" s="73">
        <f t="shared" si="0"/>
        <v>129</v>
      </c>
      <c r="H14" s="73">
        <f>SUM(H11:H13)</f>
        <v>3529</v>
      </c>
      <c r="I14" s="120"/>
      <c r="J14" s="121"/>
    </row>
    <row r="15" spans="1:10" ht="16.149999999999999" customHeight="1" x14ac:dyDescent="0.25">
      <c r="A15" s="15"/>
      <c r="B15" s="15"/>
      <c r="C15" s="16"/>
      <c r="D15" s="16"/>
      <c r="E15" s="15"/>
      <c r="F15" s="15"/>
      <c r="G15" s="15"/>
      <c r="H15" s="16"/>
      <c r="I15" s="16"/>
      <c r="J15" s="16"/>
    </row>
    <row r="16" spans="1:10" ht="16.149999999999999" customHeight="1" thickBo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</row>
    <row r="17" spans="1:10" ht="53.45" customHeight="1" x14ac:dyDescent="0.25">
      <c r="A17" s="80" t="s">
        <v>19</v>
      </c>
      <c r="B17" s="81" t="s">
        <v>34</v>
      </c>
      <c r="C17" s="81" t="s">
        <v>11</v>
      </c>
      <c r="D17" s="81" t="s">
        <v>12</v>
      </c>
      <c r="E17" s="81" t="s">
        <v>35</v>
      </c>
      <c r="F17" s="81" t="s">
        <v>36</v>
      </c>
      <c r="G17" s="81" t="s">
        <v>14</v>
      </c>
      <c r="H17" s="81" t="s">
        <v>15</v>
      </c>
      <c r="I17" s="81" t="s">
        <v>332</v>
      </c>
      <c r="J17" s="82" t="s">
        <v>333</v>
      </c>
    </row>
    <row r="18" spans="1:10" x14ac:dyDescent="0.25">
      <c r="A18" s="1"/>
      <c r="B18" s="2" t="s">
        <v>9</v>
      </c>
      <c r="C18" s="2" t="s">
        <v>19</v>
      </c>
      <c r="D18" s="2" t="s">
        <v>37</v>
      </c>
      <c r="E18" s="2" t="s">
        <v>21</v>
      </c>
      <c r="F18" s="2" t="s">
        <v>22</v>
      </c>
      <c r="G18" s="2" t="s">
        <v>23</v>
      </c>
      <c r="H18" s="2" t="s">
        <v>24</v>
      </c>
      <c r="I18" s="2" t="s">
        <v>25</v>
      </c>
      <c r="J18" s="3" t="s">
        <v>26</v>
      </c>
    </row>
    <row r="19" spans="1:10" ht="22.9" customHeight="1" x14ac:dyDescent="0.25">
      <c r="A19" s="38" t="s">
        <v>38</v>
      </c>
      <c r="B19" s="39" t="s">
        <v>39</v>
      </c>
      <c r="C19" s="50"/>
      <c r="D19" s="56">
        <f>SUM(E19:F19)</f>
        <v>0</v>
      </c>
      <c r="E19" s="49"/>
      <c r="F19" s="49"/>
      <c r="G19" s="49"/>
      <c r="H19" s="50"/>
      <c r="I19" s="18"/>
      <c r="J19" s="14"/>
    </row>
    <row r="20" spans="1:10" ht="22.15" customHeight="1" x14ac:dyDescent="0.25">
      <c r="A20" s="38" t="s">
        <v>40</v>
      </c>
      <c r="B20" s="39" t="s">
        <v>41</v>
      </c>
      <c r="C20" s="50"/>
      <c r="D20" s="56">
        <f>SUM(E20:F20)</f>
        <v>0</v>
      </c>
      <c r="E20" s="49"/>
      <c r="F20" s="49"/>
      <c r="G20" s="49"/>
      <c r="H20" s="50"/>
      <c r="I20" s="18"/>
      <c r="J20" s="14"/>
    </row>
    <row r="21" spans="1:10" ht="15.75" thickBot="1" x14ac:dyDescent="0.3">
      <c r="A21" s="141" t="s">
        <v>33</v>
      </c>
      <c r="B21" s="142"/>
      <c r="C21" s="70">
        <f>SUM(C19:C20)</f>
        <v>0</v>
      </c>
      <c r="D21" s="70">
        <f>SUM(D19:D20)</f>
        <v>0</v>
      </c>
      <c r="E21" s="70">
        <f t="shared" ref="E21:F21" si="1">SUM(E19:E20)</f>
        <v>0</v>
      </c>
      <c r="F21" s="70">
        <f t="shared" si="1"/>
        <v>0</v>
      </c>
      <c r="G21" s="72">
        <f>SUM(G19:G20)</f>
        <v>0</v>
      </c>
      <c r="H21" s="125"/>
      <c r="I21" s="95"/>
      <c r="J21" s="121"/>
    </row>
    <row r="22" spans="1:10" x14ac:dyDescent="0.25">
      <c r="A22" s="15"/>
      <c r="B22" s="15"/>
      <c r="C22" s="16"/>
      <c r="D22" s="16"/>
      <c r="E22" s="15"/>
      <c r="F22" s="15"/>
      <c r="G22" s="15"/>
      <c r="H22" s="16"/>
      <c r="I22" s="16"/>
      <c r="J22" s="16"/>
    </row>
    <row r="23" spans="1:10" ht="15.75" thickBo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</row>
    <row r="24" spans="1:10" ht="42.75" x14ac:dyDescent="0.25">
      <c r="A24" s="80" t="s">
        <v>42</v>
      </c>
      <c r="B24" s="81" t="s">
        <v>43</v>
      </c>
      <c r="C24" s="81" t="s">
        <v>11</v>
      </c>
      <c r="D24" s="81" t="s">
        <v>44</v>
      </c>
      <c r="E24" s="81" t="s">
        <v>36</v>
      </c>
      <c r="F24" s="81" t="s">
        <v>14</v>
      </c>
      <c r="G24" s="81" t="s">
        <v>15</v>
      </c>
      <c r="H24" s="81" t="s">
        <v>332</v>
      </c>
      <c r="I24" s="81" t="s">
        <v>333</v>
      </c>
      <c r="J24" s="82" t="s">
        <v>45</v>
      </c>
    </row>
    <row r="25" spans="1:10" x14ac:dyDescent="0.25">
      <c r="A25" s="1"/>
      <c r="B25" s="2" t="s">
        <v>9</v>
      </c>
      <c r="C25" s="2" t="s">
        <v>19</v>
      </c>
      <c r="D25" s="2" t="s">
        <v>37</v>
      </c>
      <c r="E25" s="2" t="s">
        <v>21</v>
      </c>
      <c r="F25" s="2" t="s">
        <v>22</v>
      </c>
      <c r="G25" s="2" t="s">
        <v>23</v>
      </c>
      <c r="H25" s="2" t="s">
        <v>24</v>
      </c>
      <c r="I25" s="2" t="s">
        <v>25</v>
      </c>
      <c r="J25" s="3" t="s">
        <v>26</v>
      </c>
    </row>
    <row r="26" spans="1:10" x14ac:dyDescent="0.25">
      <c r="A26" s="38" t="s">
        <v>46</v>
      </c>
      <c r="B26" s="40" t="s">
        <v>47</v>
      </c>
      <c r="C26" s="49"/>
      <c r="D26" s="52">
        <f>SUM(E26:F26)</f>
        <v>22.93</v>
      </c>
      <c r="E26" s="49">
        <v>7.1</v>
      </c>
      <c r="F26" s="49">
        <v>15.83</v>
      </c>
      <c r="G26" s="49">
        <v>9.9</v>
      </c>
      <c r="H26" s="19">
        <v>45000</v>
      </c>
      <c r="I26" s="19"/>
      <c r="J26" s="20" t="s">
        <v>234</v>
      </c>
    </row>
    <row r="27" spans="1:10" x14ac:dyDescent="0.25">
      <c r="A27" s="38" t="s">
        <v>48</v>
      </c>
      <c r="B27" s="40" t="s">
        <v>49</v>
      </c>
      <c r="C27" s="49"/>
      <c r="D27" s="52">
        <f>SUM(E27:F27)</f>
        <v>0</v>
      </c>
      <c r="E27" s="49"/>
      <c r="F27" s="49"/>
      <c r="G27" s="49"/>
      <c r="H27" s="19"/>
      <c r="I27" s="19"/>
      <c r="J27" s="20" t="s">
        <v>235</v>
      </c>
    </row>
    <row r="28" spans="1:10" x14ac:dyDescent="0.25">
      <c r="A28" s="38" t="s">
        <v>50</v>
      </c>
      <c r="B28" s="40" t="s">
        <v>51</v>
      </c>
      <c r="C28" s="50"/>
      <c r="D28" s="52">
        <f>SUM(E28:F28)</f>
        <v>3.51</v>
      </c>
      <c r="E28" s="49">
        <v>3.51</v>
      </c>
      <c r="F28" s="49"/>
      <c r="G28" s="49"/>
      <c r="H28" s="19"/>
      <c r="I28" s="19"/>
      <c r="J28" s="21" t="s">
        <v>331</v>
      </c>
    </row>
    <row r="29" spans="1:10" ht="15.75" thickBot="1" x14ac:dyDescent="0.3">
      <c r="A29" s="141" t="s">
        <v>33</v>
      </c>
      <c r="B29" s="142"/>
      <c r="C29" s="70">
        <f>SUM(C26:C28)</f>
        <v>0</v>
      </c>
      <c r="D29" s="70">
        <f>SUM(D26:D28)</f>
        <v>26.439999999999998</v>
      </c>
      <c r="E29" s="70">
        <f t="shared" ref="E29:F29" si="2">SUM(E26:E28)</f>
        <v>10.61</v>
      </c>
      <c r="F29" s="70">
        <f t="shared" si="2"/>
        <v>15.83</v>
      </c>
      <c r="G29" s="120"/>
      <c r="H29" s="95"/>
      <c r="I29" s="95"/>
      <c r="J29" s="96"/>
    </row>
    <row r="30" spans="1:10" x14ac:dyDescent="0.25">
      <c r="A30" s="15"/>
      <c r="B30" s="15"/>
      <c r="C30" s="16"/>
      <c r="D30" s="16"/>
      <c r="E30" s="15"/>
      <c r="F30" s="15"/>
      <c r="G30" s="15"/>
      <c r="H30" s="16"/>
      <c r="I30" s="16"/>
      <c r="J30" s="16"/>
    </row>
    <row r="31" spans="1:10" ht="15.75" thickBo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 spans="1:10" ht="42.75" x14ac:dyDescent="0.25">
      <c r="A32" s="80" t="s">
        <v>21</v>
      </c>
      <c r="B32" s="81" t="s">
        <v>52</v>
      </c>
      <c r="C32" s="81" t="s">
        <v>11</v>
      </c>
      <c r="D32" s="81" t="s">
        <v>44</v>
      </c>
      <c r="E32" s="81" t="s">
        <v>53</v>
      </c>
      <c r="F32" s="81" t="s">
        <v>54</v>
      </c>
      <c r="G32" s="81" t="s">
        <v>15</v>
      </c>
      <c r="H32" s="81" t="s">
        <v>332</v>
      </c>
      <c r="I32" s="81" t="s">
        <v>333</v>
      </c>
      <c r="J32" s="82" t="s">
        <v>45</v>
      </c>
    </row>
    <row r="33" spans="1:10" x14ac:dyDescent="0.25">
      <c r="A33" s="1"/>
      <c r="B33" s="2" t="s">
        <v>9</v>
      </c>
      <c r="C33" s="2" t="s">
        <v>19</v>
      </c>
      <c r="D33" s="2" t="s">
        <v>37</v>
      </c>
      <c r="E33" s="2" t="s">
        <v>21</v>
      </c>
      <c r="F33" s="2" t="s">
        <v>22</v>
      </c>
      <c r="G33" s="2" t="s">
        <v>23</v>
      </c>
      <c r="H33" s="2" t="s">
        <v>24</v>
      </c>
      <c r="I33" s="2" t="s">
        <v>25</v>
      </c>
      <c r="J33" s="3" t="s">
        <v>26</v>
      </c>
    </row>
    <row r="34" spans="1:10" s="7" customFormat="1" ht="14.25" x14ac:dyDescent="0.2">
      <c r="A34" s="38" t="s">
        <v>55</v>
      </c>
      <c r="B34" s="40" t="s">
        <v>56</v>
      </c>
      <c r="C34" s="65">
        <f>SUM(C35:C36)</f>
        <v>0</v>
      </c>
      <c r="D34" s="66">
        <f t="shared" ref="D34:D66" si="3">SUM(E34:F34)</f>
        <v>85.8</v>
      </c>
      <c r="E34" s="66">
        <f>SUM(E35:E36)</f>
        <v>0</v>
      </c>
      <c r="F34" s="65">
        <f>SUM(F35:F36)</f>
        <v>85.8</v>
      </c>
      <c r="G34" s="65">
        <f>IFERROR(((G35*F35)+(G36*F36))/(F34),"")</f>
        <v>16.100000000000001</v>
      </c>
      <c r="H34" s="97">
        <f>IFERROR(AVERAGE(H35:H36),"")</f>
        <v>34000</v>
      </c>
      <c r="I34" s="97" t="str">
        <f>IFERROR(AVERAGE(I35:I36),"")</f>
        <v/>
      </c>
      <c r="J34" s="99"/>
    </row>
    <row r="35" spans="1:10" x14ac:dyDescent="0.25">
      <c r="A35" s="41" t="s">
        <v>57</v>
      </c>
      <c r="B35" s="42" t="s">
        <v>58</v>
      </c>
      <c r="C35" s="51"/>
      <c r="D35" s="56">
        <f t="shared" si="3"/>
        <v>85.8</v>
      </c>
      <c r="E35" s="49"/>
      <c r="F35" s="49">
        <v>85.8</v>
      </c>
      <c r="G35" s="51">
        <v>16.100000000000001</v>
      </c>
      <c r="H35" s="23">
        <v>34000</v>
      </c>
      <c r="I35" s="23"/>
      <c r="J35" s="20"/>
    </row>
    <row r="36" spans="1:10" x14ac:dyDescent="0.25">
      <c r="A36" s="41" t="s">
        <v>59</v>
      </c>
      <c r="B36" s="42" t="s">
        <v>60</v>
      </c>
      <c r="C36" s="51"/>
      <c r="D36" s="56">
        <f t="shared" si="3"/>
        <v>0</v>
      </c>
      <c r="E36" s="49"/>
      <c r="F36" s="49"/>
      <c r="G36" s="51"/>
      <c r="H36" s="23"/>
      <c r="I36" s="23"/>
      <c r="J36" s="20"/>
    </row>
    <row r="37" spans="1:10" s="7" customFormat="1" ht="14.25" x14ac:dyDescent="0.2">
      <c r="A37" s="38" t="s">
        <v>61</v>
      </c>
      <c r="B37" s="40" t="s">
        <v>62</v>
      </c>
      <c r="C37" s="65">
        <f>SUM(C38:C39)</f>
        <v>0</v>
      </c>
      <c r="D37" s="66">
        <f t="shared" si="3"/>
        <v>58.5</v>
      </c>
      <c r="E37" s="68">
        <f>SUM(E38:E39)</f>
        <v>0</v>
      </c>
      <c r="F37" s="68">
        <f>SUM(F38:F39)</f>
        <v>58.5</v>
      </c>
      <c r="G37" s="65">
        <f>IFERROR( ((G38*F38)+(G39*F39))/(F37),"")</f>
        <v>20.9</v>
      </c>
      <c r="H37" s="97">
        <f>IFERROR(AVERAGE(H38:H39),"")</f>
        <v>24200</v>
      </c>
      <c r="I37" s="97" t="str">
        <f>IFERROR(AVERAGE(I38:I39),"")</f>
        <v/>
      </c>
      <c r="J37" s="100"/>
    </row>
    <row r="38" spans="1:10" x14ac:dyDescent="0.25">
      <c r="A38" s="41" t="s">
        <v>63</v>
      </c>
      <c r="B38" s="42" t="s">
        <v>64</v>
      </c>
      <c r="C38" s="51"/>
      <c r="D38" s="56">
        <f t="shared" si="3"/>
        <v>58.5</v>
      </c>
      <c r="E38" s="49"/>
      <c r="F38" s="49">
        <v>58.5</v>
      </c>
      <c r="G38" s="51">
        <v>20.9</v>
      </c>
      <c r="H38" s="23">
        <v>24200</v>
      </c>
      <c r="I38" s="23"/>
      <c r="J38" s="20"/>
    </row>
    <row r="39" spans="1:10" x14ac:dyDescent="0.25">
      <c r="A39" s="41" t="s">
        <v>65</v>
      </c>
      <c r="B39" s="42" t="s">
        <v>66</v>
      </c>
      <c r="C39" s="51"/>
      <c r="D39" s="56">
        <f t="shared" si="3"/>
        <v>0</v>
      </c>
      <c r="E39" s="49"/>
      <c r="F39" s="49"/>
      <c r="G39" s="51"/>
      <c r="H39" s="23"/>
      <c r="I39" s="23"/>
      <c r="J39" s="20"/>
    </row>
    <row r="40" spans="1:10" s="7" customFormat="1" ht="14.25" x14ac:dyDescent="0.2">
      <c r="A40" s="38" t="s">
        <v>67</v>
      </c>
      <c r="B40" s="40" t="s">
        <v>68</v>
      </c>
      <c r="C40" s="65">
        <f>SUM(C41:C43)</f>
        <v>0</v>
      </c>
      <c r="D40" s="66">
        <f t="shared" si="3"/>
        <v>64.87</v>
      </c>
      <c r="E40" s="68">
        <f>SUM(E41:E44)</f>
        <v>0</v>
      </c>
      <c r="F40" s="68">
        <f>SUM(F41:F44)</f>
        <v>64.87</v>
      </c>
      <c r="G40" s="65">
        <f>IFERROR(((G41*F41) + (G42*F42) + (G43*F43) + (G44*F44))/(F40),"")</f>
        <v>13.820147988284258</v>
      </c>
      <c r="H40" s="97">
        <f>IFERROR(AVERAGE(H41:H44),"")</f>
        <v>23150</v>
      </c>
      <c r="I40" s="97" t="str">
        <f>IFERROR(AVERAGE(I41:I44),"")</f>
        <v/>
      </c>
      <c r="J40" s="100"/>
    </row>
    <row r="41" spans="1:10" x14ac:dyDescent="0.25">
      <c r="A41" s="41" t="s">
        <v>69</v>
      </c>
      <c r="B41" s="42" t="s">
        <v>70</v>
      </c>
      <c r="C41" s="51"/>
      <c r="D41" s="56">
        <f t="shared" si="3"/>
        <v>45.41</v>
      </c>
      <c r="E41" s="49"/>
      <c r="F41" s="49">
        <v>45.41</v>
      </c>
      <c r="G41" s="51">
        <v>16.7</v>
      </c>
      <c r="H41" s="23">
        <v>23300</v>
      </c>
      <c r="I41" s="23"/>
      <c r="J41" s="20"/>
    </row>
    <row r="42" spans="1:10" x14ac:dyDescent="0.25">
      <c r="A42" s="41" t="s">
        <v>71</v>
      </c>
      <c r="B42" s="42" t="s">
        <v>72</v>
      </c>
      <c r="C42" s="51"/>
      <c r="D42" s="56">
        <f>SUM(E42:F42)</f>
        <v>19.46</v>
      </c>
      <c r="E42" s="49"/>
      <c r="F42" s="49">
        <v>19.46</v>
      </c>
      <c r="G42" s="51">
        <v>7.1</v>
      </c>
      <c r="H42" s="23">
        <v>23000</v>
      </c>
      <c r="I42" s="23"/>
      <c r="J42" s="20"/>
    </row>
    <row r="43" spans="1:10" x14ac:dyDescent="0.25">
      <c r="A43" s="41" t="s">
        <v>73</v>
      </c>
      <c r="B43" s="42" t="s">
        <v>74</v>
      </c>
      <c r="C43" s="51"/>
      <c r="D43" s="56">
        <f t="shared" si="3"/>
        <v>0</v>
      </c>
      <c r="E43" s="49"/>
      <c r="F43" s="49"/>
      <c r="G43" s="51"/>
      <c r="H43" s="23"/>
      <c r="I43" s="23"/>
      <c r="J43" s="20"/>
    </row>
    <row r="44" spans="1:10" x14ac:dyDescent="0.25">
      <c r="A44" s="41" t="s">
        <v>275</v>
      </c>
      <c r="B44" s="42" t="s">
        <v>276</v>
      </c>
      <c r="C44" s="51"/>
      <c r="D44" s="56">
        <f>SUM(E44:F44)</f>
        <v>0</v>
      </c>
      <c r="E44" s="49"/>
      <c r="F44" s="49"/>
      <c r="G44" s="51"/>
      <c r="H44" s="23"/>
      <c r="I44" s="23"/>
      <c r="J44" s="20"/>
    </row>
    <row r="45" spans="1:10" s="7" customFormat="1" ht="14.25" x14ac:dyDescent="0.2">
      <c r="A45" s="38" t="s">
        <v>75</v>
      </c>
      <c r="B45" s="40" t="s">
        <v>76</v>
      </c>
      <c r="C45" s="65">
        <f>SUM(C46:C48)</f>
        <v>0</v>
      </c>
      <c r="D45" s="66">
        <f t="shared" si="3"/>
        <v>10.43</v>
      </c>
      <c r="E45" s="68">
        <f>SUM(E46:E48)</f>
        <v>0</v>
      </c>
      <c r="F45" s="68">
        <f>SUM(F46:F48)</f>
        <v>10.43</v>
      </c>
      <c r="G45" s="65">
        <f>IFERROR(((G46*F46) + (G47*F47) + (G48*F48) )/(F45),"")</f>
        <v>10.400767018216683</v>
      </c>
      <c r="H45" s="97">
        <f>IFERROR(AVERAGE(H46:H48),"")</f>
        <v>12500</v>
      </c>
      <c r="I45" s="97" t="str">
        <f>IFERROR(AVERAGE(I46:I48),"")</f>
        <v/>
      </c>
      <c r="J45" s="100"/>
    </row>
    <row r="46" spans="1:10" x14ac:dyDescent="0.25">
      <c r="A46" s="41" t="s">
        <v>77</v>
      </c>
      <c r="B46" s="42" t="s">
        <v>78</v>
      </c>
      <c r="C46" s="51"/>
      <c r="D46" s="56">
        <f t="shared" si="3"/>
        <v>4.17</v>
      </c>
      <c r="E46" s="49"/>
      <c r="F46" s="49">
        <v>4.17</v>
      </c>
      <c r="G46" s="51">
        <v>8</v>
      </c>
      <c r="H46" s="23">
        <v>9000</v>
      </c>
      <c r="I46" s="23"/>
      <c r="J46" s="20"/>
    </row>
    <row r="47" spans="1:10" x14ac:dyDescent="0.25">
      <c r="A47" s="41" t="s">
        <v>79</v>
      </c>
      <c r="B47" s="42" t="s">
        <v>80</v>
      </c>
      <c r="C47" s="51"/>
      <c r="D47" s="56">
        <f t="shared" si="3"/>
        <v>0</v>
      </c>
      <c r="E47" s="49"/>
      <c r="F47" s="49"/>
      <c r="G47" s="51"/>
      <c r="H47" s="23"/>
      <c r="I47" s="23"/>
      <c r="J47" s="20"/>
    </row>
    <row r="48" spans="1:10" x14ac:dyDescent="0.25">
      <c r="A48" s="41" t="s">
        <v>81</v>
      </c>
      <c r="B48" s="42" t="s">
        <v>82</v>
      </c>
      <c r="C48" s="51"/>
      <c r="D48" s="56">
        <f t="shared" si="3"/>
        <v>6.26</v>
      </c>
      <c r="E48" s="49"/>
      <c r="F48" s="49">
        <v>6.26</v>
      </c>
      <c r="G48" s="51">
        <v>12</v>
      </c>
      <c r="H48" s="23">
        <v>16000</v>
      </c>
      <c r="I48" s="23"/>
      <c r="J48" s="20"/>
    </row>
    <row r="49" spans="1:10" s="7" customFormat="1" ht="14.25" x14ac:dyDescent="0.2">
      <c r="A49" s="38" t="s">
        <v>83</v>
      </c>
      <c r="B49" s="40" t="s">
        <v>84</v>
      </c>
      <c r="C49" s="65">
        <f>SUM(C50:C53)</f>
        <v>0</v>
      </c>
      <c r="D49" s="66">
        <f t="shared" si="3"/>
        <v>0</v>
      </c>
      <c r="E49" s="68">
        <f>SUM(E50:E53)</f>
        <v>0</v>
      </c>
      <c r="F49" s="68">
        <f>SUM(F50:F53)</f>
        <v>0</v>
      </c>
      <c r="G49" s="65" t="str">
        <f>IFERROR(((G50*F50) + (G51*F51) + (G52*F52) + (F53+G53) )/(F49), "")</f>
        <v/>
      </c>
      <c r="H49" s="97" t="str">
        <f>IFERROR(AVERAGE(H50:H53),"")</f>
        <v/>
      </c>
      <c r="I49" s="97" t="str">
        <f>IFERROR(AVERAGE(I50:I53),"")</f>
        <v/>
      </c>
      <c r="J49" s="100"/>
    </row>
    <row r="50" spans="1:10" x14ac:dyDescent="0.25">
      <c r="A50" s="41" t="s">
        <v>85</v>
      </c>
      <c r="B50" s="42" t="s">
        <v>86</v>
      </c>
      <c r="C50" s="51"/>
      <c r="D50" s="56">
        <f t="shared" si="3"/>
        <v>0</v>
      </c>
      <c r="E50" s="49"/>
      <c r="F50" s="49"/>
      <c r="G50" s="51"/>
      <c r="H50" s="23"/>
      <c r="I50" s="23"/>
      <c r="J50" s="20"/>
    </row>
    <row r="51" spans="1:10" x14ac:dyDescent="0.25">
      <c r="A51" s="41" t="s">
        <v>87</v>
      </c>
      <c r="B51" s="42" t="s">
        <v>88</v>
      </c>
      <c r="C51" s="51"/>
      <c r="D51" s="56">
        <f t="shared" si="3"/>
        <v>0</v>
      </c>
      <c r="E51" s="49"/>
      <c r="F51" s="49"/>
      <c r="G51" s="51"/>
      <c r="H51" s="23"/>
      <c r="I51" s="23"/>
      <c r="J51" s="20"/>
    </row>
    <row r="52" spans="1:10" x14ac:dyDescent="0.25">
      <c r="A52" s="41" t="s">
        <v>89</v>
      </c>
      <c r="B52" s="42" t="s">
        <v>90</v>
      </c>
      <c r="C52" s="51"/>
      <c r="D52" s="56">
        <f t="shared" si="3"/>
        <v>0</v>
      </c>
      <c r="E52" s="49"/>
      <c r="F52" s="49"/>
      <c r="G52" s="51"/>
      <c r="H52" s="23"/>
      <c r="I52" s="23"/>
      <c r="J52" s="20"/>
    </row>
    <row r="53" spans="1:10" x14ac:dyDescent="0.25">
      <c r="A53" s="41" t="s">
        <v>91</v>
      </c>
      <c r="B53" s="42" t="s">
        <v>92</v>
      </c>
      <c r="C53" s="51"/>
      <c r="D53" s="56">
        <f t="shared" si="3"/>
        <v>0</v>
      </c>
      <c r="E53" s="49"/>
      <c r="F53" s="49"/>
      <c r="G53" s="51"/>
      <c r="H53" s="23"/>
      <c r="I53" s="23"/>
      <c r="J53" s="20"/>
    </row>
    <row r="54" spans="1:10" s="7" customFormat="1" ht="14.25" x14ac:dyDescent="0.2">
      <c r="A54" s="38" t="s">
        <v>93</v>
      </c>
      <c r="B54" s="40" t="s">
        <v>94</v>
      </c>
      <c r="C54" s="65">
        <f>SUM(C55:C58)</f>
        <v>0</v>
      </c>
      <c r="D54" s="66">
        <f t="shared" si="3"/>
        <v>1.5</v>
      </c>
      <c r="E54" s="68">
        <f>SUM(E55:E58)</f>
        <v>0</v>
      </c>
      <c r="F54" s="68">
        <f>SUM(F55:F58)</f>
        <v>1.5</v>
      </c>
      <c r="G54" s="65">
        <f>IFERROR(((G55*F55) + (G56*F56) + (G57*F57) + (F58+G58) )/(F54), "")</f>
        <v>20</v>
      </c>
      <c r="H54" s="97">
        <f>IFERROR(AVERAGE(H55:H58),"")</f>
        <v>14400</v>
      </c>
      <c r="I54" s="97" t="str">
        <f>IFERROR(AVERAGE(I55:I58),"")</f>
        <v/>
      </c>
      <c r="J54" s="100"/>
    </row>
    <row r="55" spans="1:10" x14ac:dyDescent="0.25">
      <c r="A55" s="41" t="s">
        <v>95</v>
      </c>
      <c r="B55" s="42" t="s">
        <v>96</v>
      </c>
      <c r="C55" s="51"/>
      <c r="D55" s="56">
        <f t="shared" si="3"/>
        <v>1.5</v>
      </c>
      <c r="E55" s="49"/>
      <c r="F55" s="49">
        <v>1.5</v>
      </c>
      <c r="G55" s="51">
        <v>20</v>
      </c>
      <c r="H55" s="23">
        <v>14400</v>
      </c>
      <c r="I55" s="23"/>
      <c r="J55" s="20"/>
    </row>
    <row r="56" spans="1:10" x14ac:dyDescent="0.25">
      <c r="A56" s="41" t="s">
        <v>97</v>
      </c>
      <c r="B56" s="42" t="s">
        <v>98</v>
      </c>
      <c r="C56" s="51"/>
      <c r="D56" s="56">
        <f t="shared" si="3"/>
        <v>0</v>
      </c>
      <c r="E56" s="49"/>
      <c r="F56" s="49"/>
      <c r="G56" s="51"/>
      <c r="H56" s="23"/>
      <c r="I56" s="23"/>
      <c r="J56" s="20"/>
    </row>
    <row r="57" spans="1:10" x14ac:dyDescent="0.25">
      <c r="A57" s="41" t="s">
        <v>99</v>
      </c>
      <c r="B57" s="42" t="s">
        <v>100</v>
      </c>
      <c r="C57" s="51"/>
      <c r="D57" s="56">
        <f t="shared" si="3"/>
        <v>0</v>
      </c>
      <c r="E57" s="49"/>
      <c r="F57" s="49"/>
      <c r="G57" s="51"/>
      <c r="H57" s="23"/>
      <c r="I57" s="23"/>
      <c r="J57" s="20"/>
    </row>
    <row r="58" spans="1:10" x14ac:dyDescent="0.25">
      <c r="A58" s="41" t="s">
        <v>101</v>
      </c>
      <c r="B58" s="42" t="s">
        <v>102</v>
      </c>
      <c r="C58" s="51"/>
      <c r="D58" s="56">
        <f t="shared" si="3"/>
        <v>0</v>
      </c>
      <c r="E58" s="49"/>
      <c r="F58" s="49"/>
      <c r="G58" s="51"/>
      <c r="H58" s="23"/>
      <c r="I58" s="23"/>
      <c r="J58" s="20"/>
    </row>
    <row r="59" spans="1:10" x14ac:dyDescent="0.25">
      <c r="A59" s="38" t="s">
        <v>103</v>
      </c>
      <c r="B59" s="40" t="s">
        <v>104</v>
      </c>
      <c r="C59" s="65">
        <f>SUM(C60:C62)</f>
        <v>0</v>
      </c>
      <c r="D59" s="66">
        <f t="shared" si="3"/>
        <v>13.5</v>
      </c>
      <c r="E59" s="68">
        <f>SUM(E60:E62)</f>
        <v>0</v>
      </c>
      <c r="F59" s="68">
        <f>SUM(F60:F62)</f>
        <v>13.5</v>
      </c>
      <c r="G59" s="65">
        <f>IFERROR(((G60*F60) + (G61*F61) + (G62*F62) )/(F59), "")</f>
        <v>7.9144000000000005</v>
      </c>
      <c r="H59" s="97">
        <f>IFERROR(AVERAGE(H60:H62),"")</f>
        <v>9400</v>
      </c>
      <c r="I59" s="97" t="str">
        <f>IFERROR(AVERAGE(I60:I62),"")</f>
        <v/>
      </c>
      <c r="J59" s="100"/>
    </row>
    <row r="60" spans="1:10" x14ac:dyDescent="0.25">
      <c r="A60" s="41" t="s">
        <v>105</v>
      </c>
      <c r="B60" s="42" t="s">
        <v>106</v>
      </c>
      <c r="C60" s="51"/>
      <c r="D60" s="56">
        <f t="shared" si="3"/>
        <v>5.4</v>
      </c>
      <c r="E60" s="49"/>
      <c r="F60" s="49">
        <v>5.4</v>
      </c>
      <c r="G60" s="51">
        <v>6.0880000000000001</v>
      </c>
      <c r="H60" s="23">
        <v>9800</v>
      </c>
      <c r="I60" s="23"/>
      <c r="J60" s="20"/>
    </row>
    <row r="61" spans="1:10" x14ac:dyDescent="0.25">
      <c r="A61" s="41" t="s">
        <v>107</v>
      </c>
      <c r="B61" s="42" t="s">
        <v>108</v>
      </c>
      <c r="C61" s="51"/>
      <c r="D61" s="56">
        <f t="shared" si="3"/>
        <v>0</v>
      </c>
      <c r="E61" s="49"/>
      <c r="F61" s="49"/>
      <c r="G61" s="51"/>
      <c r="H61" s="23"/>
      <c r="I61" s="23"/>
      <c r="J61" s="20"/>
    </row>
    <row r="62" spans="1:10" x14ac:dyDescent="0.25">
      <c r="A62" s="41" t="s">
        <v>109</v>
      </c>
      <c r="B62" s="42" t="s">
        <v>110</v>
      </c>
      <c r="C62" s="51"/>
      <c r="D62" s="56">
        <f t="shared" si="3"/>
        <v>8.1</v>
      </c>
      <c r="E62" s="49"/>
      <c r="F62" s="49">
        <v>8.1</v>
      </c>
      <c r="G62" s="51">
        <v>9.1319999999999997</v>
      </c>
      <c r="H62" s="23">
        <v>9000</v>
      </c>
      <c r="I62" s="23"/>
      <c r="J62" s="20"/>
    </row>
    <row r="63" spans="1:10" s="7" customFormat="1" ht="14.25" x14ac:dyDescent="0.2">
      <c r="A63" s="38" t="s">
        <v>111</v>
      </c>
      <c r="B63" s="40" t="s">
        <v>112</v>
      </c>
      <c r="C63" s="65">
        <f>SUM(C64:C66)</f>
        <v>0</v>
      </c>
      <c r="D63" s="66">
        <f t="shared" si="3"/>
        <v>0.5</v>
      </c>
      <c r="E63" s="68">
        <f>SUM(E64:E66)</f>
        <v>0.5</v>
      </c>
      <c r="F63" s="68">
        <f>SUM(F64:F66)</f>
        <v>0</v>
      </c>
      <c r="G63" s="65" t="str">
        <f>IFERROR(((G64*F64) + (G65*F65) + (G66*F66) )/(F63), "")</f>
        <v/>
      </c>
      <c r="H63" s="97" t="str">
        <f>IFERROR(AVERAGE(H64:H66),"")</f>
        <v/>
      </c>
      <c r="I63" s="97" t="str">
        <f>IFERROR(AVERAGE(I64:I66),"")</f>
        <v/>
      </c>
      <c r="J63" s="100"/>
    </row>
    <row r="64" spans="1:10" x14ac:dyDescent="0.25">
      <c r="A64" s="41" t="s">
        <v>113</v>
      </c>
      <c r="B64" s="42" t="s">
        <v>114</v>
      </c>
      <c r="C64" s="51"/>
      <c r="D64" s="56">
        <f t="shared" si="3"/>
        <v>0.5</v>
      </c>
      <c r="E64" s="49">
        <v>0.5</v>
      </c>
      <c r="F64" s="49"/>
      <c r="G64" s="51"/>
      <c r="H64" s="23"/>
      <c r="I64" s="23"/>
      <c r="J64" s="20"/>
    </row>
    <row r="65" spans="1:10" x14ac:dyDescent="0.25">
      <c r="A65" s="41" t="s">
        <v>115</v>
      </c>
      <c r="B65" s="42" t="s">
        <v>116</v>
      </c>
      <c r="C65" s="51"/>
      <c r="D65" s="56">
        <f t="shared" si="3"/>
        <v>0</v>
      </c>
      <c r="E65" s="49"/>
      <c r="F65" s="49"/>
      <c r="G65" s="51"/>
      <c r="H65" s="23"/>
      <c r="I65" s="23"/>
      <c r="J65" s="20"/>
    </row>
    <row r="66" spans="1:10" x14ac:dyDescent="0.25">
      <c r="A66" s="41" t="s">
        <v>117</v>
      </c>
      <c r="B66" s="42" t="s">
        <v>118</v>
      </c>
      <c r="C66" s="51"/>
      <c r="D66" s="56">
        <f t="shared" si="3"/>
        <v>0</v>
      </c>
      <c r="E66" s="49"/>
      <c r="F66" s="49"/>
      <c r="G66" s="51"/>
      <c r="H66" s="23"/>
      <c r="I66" s="23"/>
      <c r="J66" s="20"/>
    </row>
    <row r="67" spans="1:10" s="7" customFormat="1" ht="14.25" x14ac:dyDescent="0.2">
      <c r="A67" s="38" t="s">
        <v>119</v>
      </c>
      <c r="B67" s="40" t="s">
        <v>120</v>
      </c>
      <c r="C67" s="65">
        <f>SUM(C68:C71)</f>
        <v>0</v>
      </c>
      <c r="D67" s="66">
        <f t="shared" ref="D67:D88" si="4">SUM(E67:F67)</f>
        <v>0</v>
      </c>
      <c r="E67" s="68">
        <f>SUM(E68:E71)</f>
        <v>0</v>
      </c>
      <c r="F67" s="68">
        <f>SUM(F68:F71)</f>
        <v>0</v>
      </c>
      <c r="G67" s="65" t="str">
        <f>IFERROR(((G68*F68) + (G69*F69) + (G70*F70) + (F71+G71) )/(F67), "")</f>
        <v/>
      </c>
      <c r="H67" s="97" t="str">
        <f>IFERROR(AVERAGE(H68:H71),"")</f>
        <v/>
      </c>
      <c r="I67" s="97" t="str">
        <f>IFERROR(AVERAGE(I68:I71),"")</f>
        <v/>
      </c>
      <c r="J67" s="100"/>
    </row>
    <row r="68" spans="1:10" x14ac:dyDescent="0.25">
      <c r="A68" s="41" t="s">
        <v>121</v>
      </c>
      <c r="B68" s="42" t="s">
        <v>122</v>
      </c>
      <c r="C68" s="51"/>
      <c r="D68" s="56">
        <f t="shared" si="4"/>
        <v>0</v>
      </c>
      <c r="E68" s="49"/>
      <c r="F68" s="49"/>
      <c r="G68" s="51"/>
      <c r="H68" s="23"/>
      <c r="I68" s="23"/>
      <c r="J68" s="20"/>
    </row>
    <row r="69" spans="1:10" x14ac:dyDescent="0.25">
      <c r="A69" s="41" t="s">
        <v>123</v>
      </c>
      <c r="B69" s="42" t="s">
        <v>124</v>
      </c>
      <c r="C69" s="51"/>
      <c r="D69" s="56">
        <f t="shared" si="4"/>
        <v>0</v>
      </c>
      <c r="E69" s="49"/>
      <c r="F69" s="49"/>
      <c r="G69" s="51"/>
      <c r="H69" s="23"/>
      <c r="I69" s="23"/>
      <c r="J69" s="20"/>
    </row>
    <row r="70" spans="1:10" x14ac:dyDescent="0.25">
      <c r="A70" s="41" t="s">
        <v>125</v>
      </c>
      <c r="B70" s="42" t="s">
        <v>126</v>
      </c>
      <c r="C70" s="51"/>
      <c r="D70" s="56">
        <f t="shared" si="4"/>
        <v>0</v>
      </c>
      <c r="E70" s="49"/>
      <c r="F70" s="49"/>
      <c r="G70" s="51"/>
      <c r="H70" s="23"/>
      <c r="I70" s="23"/>
      <c r="J70" s="20"/>
    </row>
    <row r="71" spans="1:10" x14ac:dyDescent="0.25">
      <c r="A71" s="41" t="s">
        <v>127</v>
      </c>
      <c r="B71" s="42" t="s">
        <v>128</v>
      </c>
      <c r="C71" s="51"/>
      <c r="D71" s="56">
        <f t="shared" si="4"/>
        <v>0</v>
      </c>
      <c r="E71" s="49"/>
      <c r="F71" s="49"/>
      <c r="G71" s="51"/>
      <c r="H71" s="23"/>
      <c r="I71" s="23"/>
      <c r="J71" s="20"/>
    </row>
    <row r="72" spans="1:10" s="7" customFormat="1" ht="14.25" x14ac:dyDescent="0.2">
      <c r="A72" s="38" t="s">
        <v>129</v>
      </c>
      <c r="B72" s="40" t="s">
        <v>130</v>
      </c>
      <c r="C72" s="65">
        <f>SUM(C73:C75)</f>
        <v>0</v>
      </c>
      <c r="D72" s="66">
        <f t="shared" si="4"/>
        <v>75.900000000000006</v>
      </c>
      <c r="E72" s="68">
        <f>SUM(E73:E75)</f>
        <v>10.5</v>
      </c>
      <c r="F72" s="68">
        <f>SUM(F73:F75)</f>
        <v>65.400000000000006</v>
      </c>
      <c r="G72" s="65">
        <f>IFERROR(((G73*F73) + (G74*F74) + (G75*F75) )/(F72), "")</f>
        <v>9.7067499999999978</v>
      </c>
      <c r="H72" s="97">
        <f>IFERROR(AVERAGE(H73:H75),"")</f>
        <v>8033.333333333333</v>
      </c>
      <c r="I72" s="97" t="str">
        <f>IFERROR(AVERAGE(I73:I75),"")</f>
        <v/>
      </c>
      <c r="J72" s="100"/>
    </row>
    <row r="73" spans="1:10" x14ac:dyDescent="0.25">
      <c r="A73" s="41" t="s">
        <v>131</v>
      </c>
      <c r="B73" s="42" t="s">
        <v>132</v>
      </c>
      <c r="C73" s="51"/>
      <c r="D73" s="56">
        <f t="shared" si="4"/>
        <v>30.36</v>
      </c>
      <c r="E73" s="49">
        <v>4.2</v>
      </c>
      <c r="F73" s="49">
        <v>26.16</v>
      </c>
      <c r="G73" s="51">
        <v>9.7799999999999976</v>
      </c>
      <c r="H73" s="23">
        <v>7600</v>
      </c>
      <c r="I73" s="23"/>
      <c r="J73" s="20"/>
    </row>
    <row r="74" spans="1:10" x14ac:dyDescent="0.25">
      <c r="A74" s="41" t="s">
        <v>133</v>
      </c>
      <c r="B74" s="42" t="s">
        <v>134</v>
      </c>
      <c r="C74" s="51"/>
      <c r="D74" s="56">
        <f t="shared" si="4"/>
        <v>26.565000000000001</v>
      </c>
      <c r="E74" s="49">
        <v>3.6750000000000003</v>
      </c>
      <c r="F74" s="49">
        <v>22.89</v>
      </c>
      <c r="G74" s="51">
        <v>9.86</v>
      </c>
      <c r="H74" s="23">
        <v>9400</v>
      </c>
      <c r="I74" s="23"/>
      <c r="J74" s="20"/>
    </row>
    <row r="75" spans="1:10" ht="13.15" customHeight="1" x14ac:dyDescent="0.25">
      <c r="A75" s="41" t="s">
        <v>135</v>
      </c>
      <c r="B75" s="42" t="s">
        <v>136</v>
      </c>
      <c r="C75" s="51"/>
      <c r="D75" s="56">
        <f t="shared" si="4"/>
        <v>18.975000000000001</v>
      </c>
      <c r="E75" s="49">
        <v>2.625</v>
      </c>
      <c r="F75" s="49">
        <v>16.350000000000001</v>
      </c>
      <c r="G75" s="51">
        <v>9.375</v>
      </c>
      <c r="H75" s="23">
        <v>7100</v>
      </c>
      <c r="I75" s="23"/>
      <c r="J75" s="20"/>
    </row>
    <row r="76" spans="1:10" s="7" customFormat="1" ht="14.25" x14ac:dyDescent="0.2">
      <c r="A76" s="38" t="s">
        <v>137</v>
      </c>
      <c r="B76" s="40" t="s">
        <v>138</v>
      </c>
      <c r="C76" s="65">
        <f>SUM(C77:C79)</f>
        <v>0</v>
      </c>
      <c r="D76" s="66">
        <f t="shared" si="4"/>
        <v>0</v>
      </c>
      <c r="E76" s="68">
        <f>SUM(E77:E79)</f>
        <v>0</v>
      </c>
      <c r="F76" s="68">
        <f>SUM(F77:F79)</f>
        <v>0</v>
      </c>
      <c r="G76" s="65" t="str">
        <f>IFERROR(((G77*F77) + (G78*F78) + (G79*F79) )/(F76),"")</f>
        <v/>
      </c>
      <c r="H76" s="97" t="str">
        <f>IFERROR(AVERAGE(H77:H79),"")</f>
        <v/>
      </c>
      <c r="I76" s="97" t="str">
        <f>IFERROR(AVERAGE(I77:I79),"")</f>
        <v/>
      </c>
      <c r="J76" s="100"/>
    </row>
    <row r="77" spans="1:10" x14ac:dyDescent="0.25">
      <c r="A77" s="41" t="s">
        <v>139</v>
      </c>
      <c r="B77" s="42" t="s">
        <v>140</v>
      </c>
      <c r="C77" s="51"/>
      <c r="D77" s="56">
        <f t="shared" si="4"/>
        <v>0</v>
      </c>
      <c r="E77" s="49"/>
      <c r="F77" s="49"/>
      <c r="G77" s="51"/>
      <c r="H77" s="23"/>
      <c r="I77" s="23"/>
      <c r="J77" s="20"/>
    </row>
    <row r="78" spans="1:10" x14ac:dyDescent="0.25">
      <c r="A78" s="41" t="s">
        <v>141</v>
      </c>
      <c r="B78" s="42" t="s">
        <v>142</v>
      </c>
      <c r="C78" s="51"/>
      <c r="D78" s="56">
        <f t="shared" si="4"/>
        <v>0</v>
      </c>
      <c r="E78" s="49"/>
      <c r="F78" s="49"/>
      <c r="G78" s="51"/>
      <c r="H78" s="23"/>
      <c r="I78" s="23"/>
      <c r="J78" s="20"/>
    </row>
    <row r="79" spans="1:10" x14ac:dyDescent="0.25">
      <c r="A79" s="41" t="s">
        <v>143</v>
      </c>
      <c r="B79" s="42" t="s">
        <v>144</v>
      </c>
      <c r="C79" s="51"/>
      <c r="D79" s="56">
        <f t="shared" si="4"/>
        <v>0</v>
      </c>
      <c r="E79" s="49"/>
      <c r="F79" s="49"/>
      <c r="G79" s="51"/>
      <c r="H79" s="23"/>
      <c r="I79" s="23"/>
      <c r="J79" s="20"/>
    </row>
    <row r="80" spans="1:10" s="7" customFormat="1" ht="14.25" x14ac:dyDescent="0.2">
      <c r="A80" s="38" t="s">
        <v>145</v>
      </c>
      <c r="B80" s="40" t="s">
        <v>146</v>
      </c>
      <c r="C80" s="53"/>
      <c r="D80" s="55">
        <f t="shared" si="4"/>
        <v>0</v>
      </c>
      <c r="E80" s="54"/>
      <c r="F80" s="54"/>
      <c r="G80" s="53"/>
      <c r="H80" s="22"/>
      <c r="I80" s="22"/>
      <c r="J80" s="24"/>
    </row>
    <row r="81" spans="1:11" s="7" customFormat="1" x14ac:dyDescent="0.2">
      <c r="A81" s="38" t="s">
        <v>147</v>
      </c>
      <c r="B81" s="40" t="s">
        <v>148</v>
      </c>
      <c r="C81" s="53"/>
      <c r="D81" s="55">
        <f t="shared" si="4"/>
        <v>2.27</v>
      </c>
      <c r="E81" s="54">
        <v>1.0900000000000001</v>
      </c>
      <c r="F81" s="54">
        <v>1.18</v>
      </c>
      <c r="G81" s="53">
        <v>19.8</v>
      </c>
      <c r="H81" s="22">
        <v>10000</v>
      </c>
      <c r="I81" s="22"/>
      <c r="J81" s="20"/>
    </row>
    <row r="82" spans="1:11" s="7" customFormat="1" x14ac:dyDescent="0.2">
      <c r="A82" s="38" t="s">
        <v>149</v>
      </c>
      <c r="B82" s="40" t="s">
        <v>150</v>
      </c>
      <c r="C82" s="53"/>
      <c r="D82" s="55">
        <f t="shared" si="4"/>
        <v>0</v>
      </c>
      <c r="E82" s="54"/>
      <c r="F82" s="54"/>
      <c r="G82" s="53"/>
      <c r="H82" s="22"/>
      <c r="I82" s="22"/>
      <c r="J82" s="20"/>
    </row>
    <row r="83" spans="1:11" s="7" customFormat="1" x14ac:dyDescent="0.2">
      <c r="A83" s="38" t="s">
        <v>151</v>
      </c>
      <c r="B83" s="40" t="s">
        <v>152</v>
      </c>
      <c r="C83" s="53"/>
      <c r="D83" s="55">
        <f t="shared" si="4"/>
        <v>2.44</v>
      </c>
      <c r="E83" s="54">
        <v>1.22</v>
      </c>
      <c r="F83" s="54">
        <v>1.22</v>
      </c>
      <c r="G83" s="53">
        <v>10.4</v>
      </c>
      <c r="H83" s="22">
        <v>7900</v>
      </c>
      <c r="I83" s="22"/>
      <c r="J83" s="20"/>
    </row>
    <row r="84" spans="1:11" s="7" customFormat="1" x14ac:dyDescent="0.2">
      <c r="A84" s="38" t="s">
        <v>153</v>
      </c>
      <c r="B84" s="40" t="s">
        <v>154</v>
      </c>
      <c r="C84" s="53"/>
      <c r="D84" s="55">
        <f t="shared" si="4"/>
        <v>1.45</v>
      </c>
      <c r="E84" s="54">
        <v>1.45</v>
      </c>
      <c r="F84" s="54"/>
      <c r="G84" s="53"/>
      <c r="H84" s="22"/>
      <c r="I84" s="22"/>
      <c r="J84" s="20"/>
    </row>
    <row r="85" spans="1:11" s="7" customFormat="1" x14ac:dyDescent="0.2">
      <c r="A85" s="38" t="s">
        <v>155</v>
      </c>
      <c r="B85" s="40" t="s">
        <v>156</v>
      </c>
      <c r="C85" s="53"/>
      <c r="D85" s="55">
        <f t="shared" si="4"/>
        <v>0</v>
      </c>
      <c r="E85" s="54"/>
      <c r="F85" s="54"/>
      <c r="G85" s="53"/>
      <c r="H85" s="22"/>
      <c r="I85" s="22"/>
      <c r="J85" s="20"/>
    </row>
    <row r="86" spans="1:11" s="7" customFormat="1" x14ac:dyDescent="0.2">
      <c r="A86" s="38" t="s">
        <v>157</v>
      </c>
      <c r="B86" s="40" t="s">
        <v>158</v>
      </c>
      <c r="C86" s="53"/>
      <c r="D86" s="55">
        <f t="shared" si="4"/>
        <v>0</v>
      </c>
      <c r="E86" s="54"/>
      <c r="F86" s="54"/>
      <c r="G86" s="53"/>
      <c r="H86" s="22"/>
      <c r="I86" s="22"/>
      <c r="J86" s="20"/>
    </row>
    <row r="87" spans="1:11" s="7" customFormat="1" x14ac:dyDescent="0.2">
      <c r="A87" s="38" t="s">
        <v>159</v>
      </c>
      <c r="B87" s="40" t="s">
        <v>160</v>
      </c>
      <c r="C87" s="53"/>
      <c r="D87" s="55">
        <f t="shared" si="4"/>
        <v>0</v>
      </c>
      <c r="E87" s="54"/>
      <c r="F87" s="54"/>
      <c r="G87" s="53"/>
      <c r="H87" s="22"/>
      <c r="I87" s="22"/>
      <c r="J87" s="20"/>
    </row>
    <row r="88" spans="1:11" s="7" customFormat="1" x14ac:dyDescent="0.2">
      <c r="A88" s="38" t="s">
        <v>161</v>
      </c>
      <c r="B88" s="40" t="s">
        <v>162</v>
      </c>
      <c r="C88" s="53"/>
      <c r="D88" s="55">
        <f t="shared" si="4"/>
        <v>200.55</v>
      </c>
      <c r="E88" s="54">
        <v>17.899999999999999</v>
      </c>
      <c r="F88" s="54">
        <v>182.65</v>
      </c>
      <c r="G88" s="53">
        <v>9.2560000000000002</v>
      </c>
      <c r="H88" s="22">
        <v>13000</v>
      </c>
      <c r="I88" s="22"/>
      <c r="J88" s="21"/>
    </row>
    <row r="89" spans="1:11" ht="15.75" thickBot="1" x14ac:dyDescent="0.3">
      <c r="A89" s="141" t="s">
        <v>33</v>
      </c>
      <c r="B89" s="142"/>
      <c r="C89" s="70">
        <f>SUM(C34,C37,C40,C45,C49,C54,C59,C63,C67,C72,C76,C80:C88)</f>
        <v>0</v>
      </c>
      <c r="D89" s="70">
        <f>SUM(D34,D37,D40,D45,D49,D54,D59,D63,D67,D72,D76,D80:D88)</f>
        <v>517.71</v>
      </c>
      <c r="E89" s="70">
        <f t="shared" ref="E89" si="5">SUM(E34,E37,E40,E45,E49,E54,E59,E63,E67,E72,E76,E80:E88)</f>
        <v>32.659999999999997</v>
      </c>
      <c r="F89" s="70">
        <f>SUM(F34,F37,F40,F45,F49,F54,F59,F63,F67,F72,F76,F80:F88)</f>
        <v>485.05000000000007</v>
      </c>
      <c r="G89" s="122"/>
      <c r="H89" s="102"/>
      <c r="I89" s="102"/>
      <c r="J89" s="96"/>
    </row>
    <row r="90" spans="1:11" x14ac:dyDescent="0.25">
      <c r="A90" s="15"/>
      <c r="B90" s="15"/>
      <c r="C90" s="16"/>
      <c r="D90" s="16"/>
      <c r="E90" s="15"/>
      <c r="F90" s="15"/>
      <c r="G90" s="15"/>
      <c r="H90" s="16"/>
      <c r="I90" s="16"/>
      <c r="J90" s="16"/>
    </row>
    <row r="91" spans="1:11" ht="15.75" thickBot="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</row>
    <row r="92" spans="1:11" ht="57" x14ac:dyDescent="0.25">
      <c r="A92" s="80" t="s">
        <v>22</v>
      </c>
      <c r="B92" s="81" t="s">
        <v>163</v>
      </c>
      <c r="C92" s="81" t="s">
        <v>11</v>
      </c>
      <c r="D92" s="81" t="s">
        <v>164</v>
      </c>
      <c r="E92" s="81" t="s">
        <v>165</v>
      </c>
      <c r="F92" s="81" t="s">
        <v>166</v>
      </c>
      <c r="G92" s="81" t="s">
        <v>15</v>
      </c>
      <c r="H92" s="81" t="s">
        <v>167</v>
      </c>
      <c r="I92" s="81" t="s">
        <v>332</v>
      </c>
      <c r="J92" s="82" t="s">
        <v>333</v>
      </c>
    </row>
    <row r="93" spans="1:11" x14ac:dyDescent="0.25">
      <c r="A93" s="1"/>
      <c r="B93" s="2" t="s">
        <v>9</v>
      </c>
      <c r="C93" s="2" t="s">
        <v>19</v>
      </c>
      <c r="D93" s="2" t="s">
        <v>42</v>
      </c>
      <c r="E93" s="2" t="s">
        <v>21</v>
      </c>
      <c r="F93" s="2" t="s">
        <v>22</v>
      </c>
      <c r="G93" s="2" t="s">
        <v>23</v>
      </c>
      <c r="H93" s="2" t="s">
        <v>168</v>
      </c>
      <c r="I93" s="2" t="s">
        <v>25</v>
      </c>
      <c r="J93" s="3" t="s">
        <v>26</v>
      </c>
    </row>
    <row r="94" spans="1:11" x14ac:dyDescent="0.25">
      <c r="A94" s="38" t="s">
        <v>169</v>
      </c>
      <c r="B94" s="40" t="s">
        <v>170</v>
      </c>
      <c r="C94" s="49"/>
      <c r="D94" s="49"/>
      <c r="E94" s="49"/>
      <c r="F94" s="49">
        <v>109.7</v>
      </c>
      <c r="G94" s="49">
        <v>11</v>
      </c>
      <c r="H94" s="60">
        <f t="shared" ref="H94:H120" si="6">SUM(E94,F94)</f>
        <v>109.7</v>
      </c>
      <c r="I94" s="19">
        <v>10000</v>
      </c>
      <c r="J94" s="43"/>
      <c r="K94" s="7"/>
    </row>
    <row r="95" spans="1:11" x14ac:dyDescent="0.25">
      <c r="A95" s="38" t="s">
        <v>171</v>
      </c>
      <c r="B95" s="40" t="s">
        <v>172</v>
      </c>
      <c r="C95" s="49"/>
      <c r="D95" s="49"/>
      <c r="E95" s="49"/>
      <c r="F95" s="49">
        <v>0.82000000000000006</v>
      </c>
      <c r="G95" s="49">
        <v>11</v>
      </c>
      <c r="H95" s="60">
        <f t="shared" si="6"/>
        <v>0.82000000000000006</v>
      </c>
      <c r="I95" s="19">
        <v>20600</v>
      </c>
      <c r="J95" s="43"/>
    </row>
    <row r="96" spans="1:11" x14ac:dyDescent="0.25">
      <c r="A96" s="38" t="s">
        <v>173</v>
      </c>
      <c r="B96" s="40" t="s">
        <v>174</v>
      </c>
      <c r="C96" s="49"/>
      <c r="D96" s="49"/>
      <c r="E96" s="49"/>
      <c r="F96" s="49">
        <v>38.729999999999997</v>
      </c>
      <c r="G96" s="49">
        <v>10.8</v>
      </c>
      <c r="H96" s="60">
        <f t="shared" si="6"/>
        <v>38.729999999999997</v>
      </c>
      <c r="I96" s="19">
        <v>19000</v>
      </c>
      <c r="J96" s="43"/>
    </row>
    <row r="97" spans="1:11" x14ac:dyDescent="0.25">
      <c r="A97" s="38" t="s">
        <v>175</v>
      </c>
      <c r="B97" s="40" t="s">
        <v>176</v>
      </c>
      <c r="C97" s="49"/>
      <c r="D97" s="49"/>
      <c r="E97" s="49"/>
      <c r="F97" s="49">
        <v>61.29</v>
      </c>
      <c r="G97" s="49">
        <v>13.6</v>
      </c>
      <c r="H97" s="60">
        <f t="shared" si="6"/>
        <v>61.29</v>
      </c>
      <c r="I97" s="19">
        <v>13200</v>
      </c>
      <c r="J97" s="43"/>
      <c r="K97" s="7"/>
    </row>
    <row r="98" spans="1:11" x14ac:dyDescent="0.25">
      <c r="A98" s="38" t="s">
        <v>177</v>
      </c>
      <c r="B98" s="40" t="s">
        <v>178</v>
      </c>
      <c r="C98" s="49"/>
      <c r="D98" s="49"/>
      <c r="E98" s="49"/>
      <c r="F98" s="49">
        <v>0.93000000000000016</v>
      </c>
      <c r="G98" s="49">
        <v>8.1999999999999993</v>
      </c>
      <c r="H98" s="60">
        <f t="shared" si="6"/>
        <v>0.93000000000000016</v>
      </c>
      <c r="I98" s="19">
        <v>23400</v>
      </c>
      <c r="J98" s="43"/>
    </row>
    <row r="99" spans="1:11" x14ac:dyDescent="0.25">
      <c r="A99" s="38" t="s">
        <v>179</v>
      </c>
      <c r="B99" s="40" t="s">
        <v>180</v>
      </c>
      <c r="C99" s="49"/>
      <c r="D99" s="49"/>
      <c r="E99" s="49">
        <v>5.15</v>
      </c>
      <c r="F99" s="49">
        <v>5.05</v>
      </c>
      <c r="G99" s="49">
        <v>26</v>
      </c>
      <c r="H99" s="60">
        <f t="shared" si="6"/>
        <v>10.199999999999999</v>
      </c>
      <c r="I99" s="19">
        <v>5000</v>
      </c>
      <c r="J99" s="43"/>
    </row>
    <row r="100" spans="1:11" x14ac:dyDescent="0.25">
      <c r="A100" s="38" t="s">
        <v>181</v>
      </c>
      <c r="B100" s="40" t="s">
        <v>182</v>
      </c>
      <c r="C100" s="49"/>
      <c r="D100" s="49"/>
      <c r="E100" s="49"/>
      <c r="F100" s="49">
        <v>9.8699999999999992</v>
      </c>
      <c r="G100" s="49">
        <v>16</v>
      </c>
      <c r="H100" s="60">
        <f t="shared" si="6"/>
        <v>9.8699999999999992</v>
      </c>
      <c r="I100" s="19">
        <v>14800</v>
      </c>
      <c r="J100" s="43"/>
      <c r="K100" s="7"/>
    </row>
    <row r="101" spans="1:11" x14ac:dyDescent="0.25">
      <c r="A101" s="38" t="s">
        <v>183</v>
      </c>
      <c r="B101" s="40" t="s">
        <v>184</v>
      </c>
      <c r="C101" s="49"/>
      <c r="D101" s="49"/>
      <c r="E101" s="49"/>
      <c r="F101" s="49"/>
      <c r="G101" s="49"/>
      <c r="H101" s="60">
        <f t="shared" si="6"/>
        <v>0</v>
      </c>
      <c r="I101" s="19"/>
      <c r="J101" s="43"/>
    </row>
    <row r="102" spans="1:11" x14ac:dyDescent="0.25">
      <c r="A102" s="38" t="s">
        <v>185</v>
      </c>
      <c r="B102" s="40" t="s">
        <v>186</v>
      </c>
      <c r="C102" s="49"/>
      <c r="D102" s="49"/>
      <c r="E102" s="49"/>
      <c r="F102" s="49"/>
      <c r="G102" s="49"/>
      <c r="H102" s="60">
        <f t="shared" si="6"/>
        <v>0</v>
      </c>
      <c r="I102" s="19"/>
      <c r="J102" s="43"/>
    </row>
    <row r="103" spans="1:11" x14ac:dyDescent="0.25">
      <c r="A103" s="38" t="s">
        <v>187</v>
      </c>
      <c r="B103" s="40" t="s">
        <v>188</v>
      </c>
      <c r="C103" s="49"/>
      <c r="D103" s="49"/>
      <c r="E103" s="49"/>
      <c r="F103" s="49">
        <v>22.16</v>
      </c>
      <c r="G103" s="49">
        <v>12</v>
      </c>
      <c r="H103" s="60">
        <f t="shared" si="6"/>
        <v>22.16</v>
      </c>
      <c r="I103" s="19">
        <v>20000</v>
      </c>
      <c r="J103" s="43"/>
    </row>
    <row r="104" spans="1:11" x14ac:dyDescent="0.25">
      <c r="A104" s="38" t="s">
        <v>189</v>
      </c>
      <c r="B104" s="40" t="s">
        <v>190</v>
      </c>
      <c r="C104" s="49"/>
      <c r="D104" s="49"/>
      <c r="E104" s="49"/>
      <c r="F104" s="49">
        <v>22.59</v>
      </c>
      <c r="G104" s="49">
        <v>15</v>
      </c>
      <c r="H104" s="60">
        <f t="shared" si="6"/>
        <v>22.59</v>
      </c>
      <c r="I104" s="19">
        <v>9600</v>
      </c>
      <c r="J104" s="43"/>
      <c r="K104" s="7"/>
    </row>
    <row r="105" spans="1:11" x14ac:dyDescent="0.25">
      <c r="A105" s="38" t="s">
        <v>191</v>
      </c>
      <c r="B105" s="40" t="s">
        <v>192</v>
      </c>
      <c r="C105" s="49"/>
      <c r="D105" s="49"/>
      <c r="E105" s="49"/>
      <c r="F105" s="49">
        <v>3.22</v>
      </c>
      <c r="G105" s="49">
        <v>5</v>
      </c>
      <c r="H105" s="60">
        <f t="shared" si="6"/>
        <v>3.22</v>
      </c>
      <c r="I105" s="19">
        <v>35000</v>
      </c>
      <c r="J105" s="43"/>
    </row>
    <row r="106" spans="1:11" x14ac:dyDescent="0.25">
      <c r="A106" s="38" t="s">
        <v>193</v>
      </c>
      <c r="B106" s="40" t="s">
        <v>194</v>
      </c>
      <c r="C106" s="49"/>
      <c r="D106" s="49"/>
      <c r="E106" s="49"/>
      <c r="F106" s="49">
        <v>11.01</v>
      </c>
      <c r="G106" s="49">
        <v>8</v>
      </c>
      <c r="H106" s="60">
        <f t="shared" si="6"/>
        <v>11.01</v>
      </c>
      <c r="I106" s="19">
        <v>14600</v>
      </c>
      <c r="J106" s="43"/>
    </row>
    <row r="107" spans="1:11" x14ac:dyDescent="0.25">
      <c r="A107" s="38" t="s">
        <v>195</v>
      </c>
      <c r="B107" s="40" t="s">
        <v>196</v>
      </c>
      <c r="C107" s="49"/>
      <c r="D107" s="49"/>
      <c r="E107" s="49"/>
      <c r="F107" s="49">
        <v>20.75</v>
      </c>
      <c r="G107" s="49">
        <v>7</v>
      </c>
      <c r="H107" s="60">
        <f t="shared" si="6"/>
        <v>20.75</v>
      </c>
      <c r="I107" s="19">
        <v>10200</v>
      </c>
      <c r="J107" s="43"/>
    </row>
    <row r="108" spans="1:11" x14ac:dyDescent="0.25">
      <c r="A108" s="38" t="s">
        <v>197</v>
      </c>
      <c r="B108" s="40" t="s">
        <v>198</v>
      </c>
      <c r="C108" s="49"/>
      <c r="D108" s="49"/>
      <c r="E108" s="49"/>
      <c r="F108" s="49">
        <v>38.07</v>
      </c>
      <c r="G108" s="49">
        <v>5.5</v>
      </c>
      <c r="H108" s="60">
        <f t="shared" si="6"/>
        <v>38.07</v>
      </c>
      <c r="I108" s="19">
        <v>12200</v>
      </c>
      <c r="J108" s="43"/>
      <c r="K108" s="7"/>
    </row>
    <row r="109" spans="1:11" x14ac:dyDescent="0.25">
      <c r="A109" s="38" t="s">
        <v>199</v>
      </c>
      <c r="B109" s="40" t="s">
        <v>200</v>
      </c>
      <c r="C109" s="49"/>
      <c r="D109" s="49"/>
      <c r="E109" s="49"/>
      <c r="F109" s="49">
        <v>2.6</v>
      </c>
      <c r="G109" s="49"/>
      <c r="H109" s="60">
        <f t="shared" si="6"/>
        <v>2.6</v>
      </c>
      <c r="I109" s="19"/>
      <c r="J109" s="43"/>
    </row>
    <row r="110" spans="1:11" x14ac:dyDescent="0.25">
      <c r="A110" s="38" t="s">
        <v>201</v>
      </c>
      <c r="B110" s="40" t="s">
        <v>202</v>
      </c>
      <c r="C110" s="49"/>
      <c r="D110" s="49"/>
      <c r="E110" s="49"/>
      <c r="F110" s="49">
        <v>62.06</v>
      </c>
      <c r="G110" s="49">
        <v>4.5</v>
      </c>
      <c r="H110" s="60">
        <f t="shared" si="6"/>
        <v>62.06</v>
      </c>
      <c r="I110" s="19">
        <v>22000</v>
      </c>
      <c r="J110" s="43"/>
    </row>
    <row r="111" spans="1:11" x14ac:dyDescent="0.25">
      <c r="A111" s="38" t="s">
        <v>203</v>
      </c>
      <c r="B111" s="40" t="s">
        <v>204</v>
      </c>
      <c r="C111" s="49"/>
      <c r="D111" s="49"/>
      <c r="E111" s="49"/>
      <c r="F111" s="49">
        <v>3.85</v>
      </c>
      <c r="G111" s="49">
        <v>8</v>
      </c>
      <c r="H111" s="60">
        <f t="shared" si="6"/>
        <v>3.85</v>
      </c>
      <c r="I111" s="19">
        <v>10800</v>
      </c>
      <c r="J111" s="43"/>
    </row>
    <row r="112" spans="1:11" x14ac:dyDescent="0.25">
      <c r="A112" s="38" t="s">
        <v>205</v>
      </c>
      <c r="B112" s="40" t="s">
        <v>206</v>
      </c>
      <c r="C112" s="49"/>
      <c r="D112" s="49"/>
      <c r="E112" s="49"/>
      <c r="F112" s="49">
        <v>0</v>
      </c>
      <c r="G112" s="49"/>
      <c r="H112" s="60">
        <f t="shared" si="6"/>
        <v>0</v>
      </c>
      <c r="I112" s="19"/>
      <c r="J112" s="43"/>
    </row>
    <row r="113" spans="1:16" x14ac:dyDescent="0.25">
      <c r="A113" s="38" t="s">
        <v>207</v>
      </c>
      <c r="B113" s="40" t="s">
        <v>208</v>
      </c>
      <c r="C113" s="49"/>
      <c r="D113" s="49"/>
      <c r="E113" s="49"/>
      <c r="F113" s="49">
        <v>0</v>
      </c>
      <c r="G113" s="49"/>
      <c r="H113" s="60">
        <f t="shared" si="6"/>
        <v>0</v>
      </c>
      <c r="I113" s="19"/>
      <c r="J113" s="43"/>
      <c r="K113" s="7"/>
    </row>
    <row r="114" spans="1:16" x14ac:dyDescent="0.25">
      <c r="A114" s="38" t="s">
        <v>209</v>
      </c>
      <c r="B114" s="40" t="s">
        <v>210</v>
      </c>
      <c r="C114" s="49"/>
      <c r="D114" s="49"/>
      <c r="E114" s="49"/>
      <c r="F114" s="49">
        <v>32.64</v>
      </c>
      <c r="G114" s="49">
        <v>7.5</v>
      </c>
      <c r="H114" s="60">
        <f t="shared" si="6"/>
        <v>32.64</v>
      </c>
      <c r="I114" s="19">
        <v>10400</v>
      </c>
      <c r="J114" s="43"/>
    </row>
    <row r="115" spans="1:16" x14ac:dyDescent="0.25">
      <c r="A115" s="38" t="s">
        <v>211</v>
      </c>
      <c r="B115" s="40" t="s">
        <v>212</v>
      </c>
      <c r="C115" s="49"/>
      <c r="D115" s="49"/>
      <c r="E115" s="49"/>
      <c r="F115" s="49">
        <v>18.489999999999998</v>
      </c>
      <c r="G115" s="49">
        <v>9</v>
      </c>
      <c r="H115" s="60">
        <f t="shared" si="6"/>
        <v>18.489999999999998</v>
      </c>
      <c r="I115" s="19">
        <v>21600</v>
      </c>
      <c r="J115" s="43"/>
    </row>
    <row r="116" spans="1:16" x14ac:dyDescent="0.25">
      <c r="A116" s="38" t="s">
        <v>213</v>
      </c>
      <c r="B116" s="40" t="s">
        <v>214</v>
      </c>
      <c r="C116" s="49"/>
      <c r="D116" s="49"/>
      <c r="E116" s="49"/>
      <c r="F116" s="49">
        <v>59.53</v>
      </c>
      <c r="G116" s="49">
        <v>7.5</v>
      </c>
      <c r="H116" s="60">
        <f t="shared" si="6"/>
        <v>59.53</v>
      </c>
      <c r="I116" s="19">
        <v>10400</v>
      </c>
      <c r="J116" s="43"/>
    </row>
    <row r="117" spans="1:16" x14ac:dyDescent="0.25">
      <c r="A117" s="38" t="s">
        <v>215</v>
      </c>
      <c r="B117" s="40" t="s">
        <v>216</v>
      </c>
      <c r="C117" s="49"/>
      <c r="D117" s="49"/>
      <c r="E117" s="49"/>
      <c r="F117" s="49">
        <v>0</v>
      </c>
      <c r="G117" s="49"/>
      <c r="H117" s="60">
        <f t="shared" si="6"/>
        <v>0</v>
      </c>
      <c r="I117" s="19"/>
      <c r="J117" s="43"/>
    </row>
    <row r="118" spans="1:16" x14ac:dyDescent="0.25">
      <c r="A118" s="38" t="s">
        <v>217</v>
      </c>
      <c r="B118" s="40" t="s">
        <v>218</v>
      </c>
      <c r="C118" s="49"/>
      <c r="D118" s="49"/>
      <c r="E118" s="49">
        <v>0.3</v>
      </c>
      <c r="F118" s="49">
        <v>0.3</v>
      </c>
      <c r="G118" s="49">
        <v>12</v>
      </c>
      <c r="H118" s="60">
        <f t="shared" si="6"/>
        <v>0.6</v>
      </c>
      <c r="I118" s="19">
        <v>16000</v>
      </c>
      <c r="J118" s="43"/>
    </row>
    <row r="119" spans="1:16" x14ac:dyDescent="0.25">
      <c r="A119" s="38" t="s">
        <v>219</v>
      </c>
      <c r="B119" s="40" t="s">
        <v>220</v>
      </c>
      <c r="C119" s="49"/>
      <c r="D119" s="49"/>
      <c r="E119" s="49"/>
      <c r="F119" s="49">
        <v>135</v>
      </c>
      <c r="G119" s="49">
        <v>3</v>
      </c>
      <c r="H119" s="60">
        <f t="shared" si="6"/>
        <v>135</v>
      </c>
      <c r="I119" s="19">
        <v>34800</v>
      </c>
      <c r="J119" s="43"/>
    </row>
    <row r="120" spans="1:16" x14ac:dyDescent="0.25">
      <c r="A120" s="38" t="s">
        <v>221</v>
      </c>
      <c r="B120" s="40" t="s">
        <v>222</v>
      </c>
      <c r="C120" s="49"/>
      <c r="D120" s="49"/>
      <c r="E120" s="49"/>
      <c r="F120" s="49">
        <v>0</v>
      </c>
      <c r="G120" s="49"/>
      <c r="H120" s="60">
        <f t="shared" si="6"/>
        <v>0</v>
      </c>
      <c r="I120" s="19"/>
      <c r="J120" s="43" t="s">
        <v>236</v>
      </c>
    </row>
    <row r="121" spans="1:16" ht="15.75" thickBot="1" x14ac:dyDescent="0.3">
      <c r="A121" s="141" t="s">
        <v>33</v>
      </c>
      <c r="B121" s="142"/>
      <c r="C121" s="70">
        <f t="shared" ref="C121:F121" si="7">SUM(C94:C120)</f>
        <v>0</v>
      </c>
      <c r="D121" s="70">
        <f t="shared" si="7"/>
        <v>0</v>
      </c>
      <c r="E121" s="72">
        <f t="shared" si="7"/>
        <v>5.45</v>
      </c>
      <c r="F121" s="72">
        <f t="shared" si="7"/>
        <v>658.66</v>
      </c>
      <c r="G121" s="75"/>
      <c r="H121" s="76"/>
      <c r="I121" s="102"/>
      <c r="J121" s="123"/>
    </row>
    <row r="122" spans="1:16" x14ac:dyDescent="0.25">
      <c r="A122" s="15"/>
      <c r="B122" s="15"/>
      <c r="C122" s="16"/>
      <c r="D122" s="16"/>
      <c r="E122" s="15"/>
      <c r="F122" s="15"/>
      <c r="G122" s="15"/>
      <c r="H122" s="16"/>
      <c r="I122" s="16"/>
      <c r="J122" s="16"/>
    </row>
    <row r="123" spans="1:16" ht="16.149999999999999" customHeight="1" x14ac:dyDescent="0.25">
      <c r="A123" s="143" t="s">
        <v>223</v>
      </c>
      <c r="B123" s="143"/>
      <c r="C123" s="143"/>
      <c r="D123" s="143"/>
      <c r="E123" s="143"/>
      <c r="F123" s="143"/>
      <c r="G123" s="143"/>
      <c r="H123" s="143"/>
      <c r="I123" s="143"/>
      <c r="J123" s="143"/>
      <c r="K123" s="25"/>
      <c r="L123" s="25"/>
      <c r="M123" s="25"/>
      <c r="N123" s="25"/>
      <c r="O123" s="25"/>
      <c r="P123" s="25"/>
    </row>
    <row r="124" spans="1:16" ht="16.149999999999999" customHeight="1" x14ac:dyDescent="0.25">
      <c r="A124" s="26" t="s">
        <v>224</v>
      </c>
      <c r="B124" s="27"/>
      <c r="C124" s="27"/>
      <c r="D124" s="27"/>
      <c r="E124" s="27"/>
      <c r="F124" s="27"/>
      <c r="G124" s="27"/>
      <c r="H124" s="27"/>
      <c r="I124" s="27"/>
      <c r="J124" s="28"/>
      <c r="N124" s="25"/>
      <c r="O124" s="25"/>
      <c r="P124" s="25"/>
    </row>
    <row r="125" spans="1:16" ht="15" customHeight="1" x14ac:dyDescent="0.25">
      <c r="A125" s="29" t="s">
        <v>334</v>
      </c>
      <c r="B125" s="30"/>
      <c r="C125" s="30"/>
      <c r="D125" s="30"/>
      <c r="E125" s="30"/>
      <c r="F125" s="30"/>
      <c r="G125" s="30"/>
      <c r="H125" s="30"/>
      <c r="I125" s="30"/>
      <c r="J125" s="30"/>
    </row>
    <row r="126" spans="1:16" ht="13.9" customHeight="1" x14ac:dyDescent="0.25">
      <c r="A126" s="31"/>
      <c r="B126" s="32"/>
      <c r="C126" s="32"/>
      <c r="D126" s="32"/>
      <c r="E126" s="32"/>
      <c r="F126" s="32"/>
      <c r="G126" s="32"/>
      <c r="H126" s="32"/>
      <c r="I126" s="32"/>
      <c r="J126" s="32"/>
    </row>
    <row r="127" spans="1:16" ht="16.899999999999999" customHeight="1" x14ac:dyDescent="0.25">
      <c r="A127" s="31"/>
      <c r="B127" s="32"/>
      <c r="C127" s="32"/>
      <c r="D127" s="32"/>
      <c r="E127" s="32"/>
      <c r="F127" s="32"/>
      <c r="G127" s="32"/>
      <c r="H127" s="32"/>
      <c r="I127" s="32"/>
      <c r="J127" s="32"/>
    </row>
    <row r="128" spans="1:16" x14ac:dyDescent="0.25">
      <c r="B128" s="33" t="s">
        <v>225</v>
      </c>
      <c r="H128" s="63" t="s">
        <v>226</v>
      </c>
    </row>
    <row r="129" spans="2:8" x14ac:dyDescent="0.25">
      <c r="B129" s="34" t="s">
        <v>227</v>
      </c>
      <c r="H129" s="62" t="s">
        <v>227</v>
      </c>
    </row>
  </sheetData>
  <sheetProtection algorithmName="SHA-512" hashValue="BOJmitQmCHotCn06nTEwFcjqh1G8mLITg88idufyv4uGkcsniiBw2AcbPqr2ALRrllTupgR8qY0bFs6PkLypnQ==" saltValue="N+8ZtwktEgi6AP4KMU0SLQ==" spinCount="100000" sheet="1" objects="1" scenarios="1"/>
  <mergeCells count="16">
    <mergeCell ref="A89:B89"/>
    <mergeCell ref="A121:B121"/>
    <mergeCell ref="A123:J123"/>
    <mergeCell ref="H8:H9"/>
    <mergeCell ref="I8:I9"/>
    <mergeCell ref="J8:J9"/>
    <mergeCell ref="A14:B14"/>
    <mergeCell ref="A21:B21"/>
    <mergeCell ref="A29:B29"/>
    <mergeCell ref="A2:E2"/>
    <mergeCell ref="A3:E3"/>
    <mergeCell ref="A8:A9"/>
    <mergeCell ref="B8:B9"/>
    <mergeCell ref="C8:C9"/>
    <mergeCell ref="D8:D9"/>
    <mergeCell ref="E8:G8"/>
  </mergeCells>
  <dataValidations count="11">
    <dataValidation type="list" allowBlank="1" showInputMessage="1" showErrorMessage="1" sqref="C8" xr:uid="{5E26FE79-D469-440D-B837-EFF3E7B0B565}">
      <formula1>thongke</formula1>
    </dataValidation>
    <dataValidation type="list" allowBlank="1" showInputMessage="1" showErrorMessage="1" sqref="B11:B13" xr:uid="{64126FB4-3B17-4D5F-B487-F8F4BE1E7E50}">
      <formula1>CayLua</formula1>
    </dataValidation>
    <dataValidation type="list" allowBlank="1" showInputMessage="1" showErrorMessage="1" sqref="B92 B17 B24 B32 B8" xr:uid="{90007946-6305-4799-98C7-98C18B1384B9}">
      <formula1>NhomCay</formula1>
    </dataValidation>
    <dataValidation type="list" allowBlank="1" showInputMessage="1" showErrorMessage="1" sqref="C92:J92 C17:J17 C24:J24 C32:J32 D8 E8:G9 H8:J8" xr:uid="{E9F3BA4B-A44D-4B7A-8D28-7B2168ACEA45}">
      <formula1>LoaiGiaTri</formula1>
    </dataValidation>
    <dataValidation type="list" allowBlank="1" showInputMessage="1" showErrorMessage="1" sqref="B19:B20" xr:uid="{5B353290-4BBF-4CBC-A7F7-7ECAC1B7605F}">
      <formula1>CayMia</formula1>
    </dataValidation>
    <dataValidation type="list" allowBlank="1" showInputMessage="1" showErrorMessage="1" sqref="B26:B28" xr:uid="{73BD66BD-9DA0-4C70-9358-68F512BB6483}">
      <formula1>CayCongNghiep</formula1>
    </dataValidation>
    <dataValidation type="list" allowBlank="1" showInputMessage="1" showErrorMessage="1" sqref="B34:B88" xr:uid="{E50D4C05-E247-43F2-8296-854DB577FA34}">
      <formula1>CayAnTrai</formula1>
    </dataValidation>
    <dataValidation type="list" allowBlank="1" showInputMessage="1" showErrorMessage="1" sqref="B94:B120" xr:uid="{E2993A2C-9C8D-496E-9D96-639AEB1FD827}">
      <formula1>CayRauMau</formula1>
    </dataValidation>
    <dataValidation type="list" allowBlank="1" showInputMessage="1" showErrorMessage="1" sqref="D6" xr:uid="{3892F060-968B-4CA9-9612-72692CAF737E}">
      <formula1>Ngay</formula1>
    </dataValidation>
    <dataValidation type="list" allowBlank="1" showInputMessage="1" showErrorMessage="1" sqref="E6" xr:uid="{F4B1372B-4BA7-4BBA-B45D-B51DB39B5671}">
      <formula1>Thang</formula1>
    </dataValidation>
    <dataValidation type="list" allowBlank="1" showInputMessage="1" showErrorMessage="1" sqref="F6" xr:uid="{5D023CF8-476A-4A80-B5F9-8CE8C2534551}">
      <formula1>Nam</formula1>
    </dataValidation>
  </dataValidations>
  <pageMargins left="0.7" right="0.7" top="0.75" bottom="0.75" header="0.3" footer="0.3"/>
  <pageSetup paperSize="9" scale="98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FF10B-B142-41FE-A4DD-D7DA7E55D582}">
  <sheetPr>
    <pageSetUpPr fitToPage="1"/>
  </sheetPr>
  <dimension ref="A1:P129"/>
  <sheetViews>
    <sheetView topLeftCell="A110" zoomScale="85" zoomScaleNormal="85" workbookViewId="0">
      <selection activeCell="A124" sqref="A124:I125"/>
    </sheetView>
  </sheetViews>
  <sheetFormatPr defaultColWidth="9.140625" defaultRowHeight="15" x14ac:dyDescent="0.25"/>
  <cols>
    <col min="1" max="1" width="7.140625" style="6" customWidth="1"/>
    <col min="2" max="2" width="28" style="6" customWidth="1"/>
    <col min="3" max="3" width="10.42578125" style="6" customWidth="1"/>
    <col min="4" max="4" width="13.7109375" style="6" customWidth="1"/>
    <col min="5" max="5" width="11.7109375" style="6" customWidth="1"/>
    <col min="6" max="6" width="14.28515625" style="6" customWidth="1"/>
    <col min="7" max="7" width="12.42578125" style="6" customWidth="1"/>
    <col min="8" max="8" width="10.85546875" style="6" customWidth="1"/>
    <col min="9" max="9" width="12.85546875" style="6" customWidth="1"/>
    <col min="10" max="10" width="16.85546875" style="6" bestFit="1" customWidth="1"/>
    <col min="11" max="16384" width="9.140625" style="6"/>
  </cols>
  <sheetData>
    <row r="1" spans="1:10" s="4" customFormat="1" x14ac:dyDescent="0.25">
      <c r="A1" s="118" t="s">
        <v>330</v>
      </c>
      <c r="B1" s="118">
        <v>936</v>
      </c>
      <c r="C1" s="118">
        <v>31484</v>
      </c>
      <c r="D1" s="118"/>
      <c r="E1" s="118"/>
      <c r="F1" s="118"/>
      <c r="G1" s="118"/>
      <c r="H1" s="118"/>
      <c r="I1" s="118"/>
      <c r="J1" s="119" t="s">
        <v>228</v>
      </c>
    </row>
    <row r="2" spans="1:10" x14ac:dyDescent="0.25">
      <c r="A2" s="150" t="s">
        <v>229</v>
      </c>
      <c r="B2" s="150"/>
      <c r="C2" s="150"/>
      <c r="D2" s="150"/>
      <c r="E2" s="150"/>
      <c r="G2" s="7" t="s">
        <v>2</v>
      </c>
      <c r="H2" s="7"/>
      <c r="I2" s="7"/>
      <c r="J2" s="7"/>
    </row>
    <row r="3" spans="1:10" x14ac:dyDescent="0.25">
      <c r="A3" s="151" t="s">
        <v>328</v>
      </c>
      <c r="B3" s="151"/>
      <c r="C3" s="151"/>
      <c r="D3" s="151"/>
      <c r="E3" s="151"/>
      <c r="G3" s="7"/>
      <c r="H3" s="7" t="s">
        <v>4</v>
      </c>
      <c r="I3" s="7"/>
      <c r="J3" s="7"/>
    </row>
    <row r="4" spans="1:10" ht="18" customHeight="1" x14ac:dyDescent="0.25"/>
    <row r="5" spans="1:10" ht="15.75" x14ac:dyDescent="0.25">
      <c r="C5" s="8" t="s">
        <v>5</v>
      </c>
      <c r="D5" s="8"/>
      <c r="E5" s="8"/>
      <c r="F5" s="8"/>
      <c r="G5" s="8"/>
      <c r="H5" s="8"/>
    </row>
    <row r="6" spans="1:10" x14ac:dyDescent="0.25">
      <c r="C6" s="9"/>
      <c r="D6" s="10" t="s">
        <v>305</v>
      </c>
      <c r="E6" s="10" t="s">
        <v>232</v>
      </c>
      <c r="F6" s="10" t="s">
        <v>233</v>
      </c>
      <c r="G6" s="9"/>
      <c r="H6" s="11"/>
    </row>
    <row r="7" spans="1:10" ht="15.75" thickBot="1" x14ac:dyDescent="0.3"/>
    <row r="8" spans="1:10" ht="22.15" customHeight="1" x14ac:dyDescent="0.25">
      <c r="A8" s="155" t="s">
        <v>9</v>
      </c>
      <c r="B8" s="157" t="s">
        <v>10</v>
      </c>
      <c r="C8" s="157" t="s">
        <v>11</v>
      </c>
      <c r="D8" s="157" t="s">
        <v>12</v>
      </c>
      <c r="E8" s="159" t="s">
        <v>13</v>
      </c>
      <c r="F8" s="159"/>
      <c r="G8" s="159"/>
      <c r="H8" s="157" t="s">
        <v>14</v>
      </c>
      <c r="I8" s="157" t="s">
        <v>15</v>
      </c>
      <c r="J8" s="160" t="s">
        <v>332</v>
      </c>
    </row>
    <row r="9" spans="1:10" ht="28.15" customHeight="1" x14ac:dyDescent="0.25">
      <c r="A9" s="156"/>
      <c r="B9" s="158"/>
      <c r="C9" s="158"/>
      <c r="D9" s="158"/>
      <c r="E9" s="64" t="s">
        <v>16</v>
      </c>
      <c r="F9" s="64" t="s">
        <v>17</v>
      </c>
      <c r="G9" s="64" t="s">
        <v>18</v>
      </c>
      <c r="H9" s="158"/>
      <c r="I9" s="158"/>
      <c r="J9" s="161"/>
    </row>
    <row r="10" spans="1:10" ht="15.75" customHeight="1" x14ac:dyDescent="0.25">
      <c r="A10" s="1"/>
      <c r="B10" s="2" t="s">
        <v>9</v>
      </c>
      <c r="C10" s="2" t="s">
        <v>19</v>
      </c>
      <c r="D10" s="2" t="s">
        <v>20</v>
      </c>
      <c r="E10" s="2" t="s">
        <v>21</v>
      </c>
      <c r="F10" s="2" t="s">
        <v>22</v>
      </c>
      <c r="G10" s="2" t="s">
        <v>23</v>
      </c>
      <c r="H10" s="2" t="s">
        <v>24</v>
      </c>
      <c r="I10" s="2" t="s">
        <v>25</v>
      </c>
      <c r="J10" s="3" t="s">
        <v>26</v>
      </c>
    </row>
    <row r="11" spans="1:10" ht="17.45" customHeight="1" x14ac:dyDescent="0.25">
      <c r="A11" s="38" t="s">
        <v>27</v>
      </c>
      <c r="B11" s="39" t="s">
        <v>28</v>
      </c>
      <c r="C11" s="50"/>
      <c r="D11" s="56">
        <f>SUM(E11:G11)</f>
        <v>2186.44</v>
      </c>
      <c r="E11" s="49">
        <v>6</v>
      </c>
      <c r="F11" s="49">
        <v>1855.44</v>
      </c>
      <c r="G11" s="49">
        <v>325</v>
      </c>
      <c r="H11" s="50">
        <v>2186.44</v>
      </c>
      <c r="I11" s="50">
        <v>8.1999999999999993</v>
      </c>
      <c r="J11" s="14">
        <v>5600</v>
      </c>
    </row>
    <row r="12" spans="1:10" x14ac:dyDescent="0.25">
      <c r="A12" s="38" t="s">
        <v>29</v>
      </c>
      <c r="B12" s="39" t="s">
        <v>30</v>
      </c>
      <c r="C12" s="50"/>
      <c r="D12" s="56">
        <f>SUM(E12:G12)</f>
        <v>2186.44</v>
      </c>
      <c r="E12" s="49">
        <v>50</v>
      </c>
      <c r="F12" s="49">
        <v>2047</v>
      </c>
      <c r="G12" s="49">
        <v>89.44</v>
      </c>
      <c r="H12" s="50">
        <v>2186.44</v>
      </c>
      <c r="I12" s="50">
        <v>6.6</v>
      </c>
      <c r="J12" s="14"/>
    </row>
    <row r="13" spans="1:10" x14ac:dyDescent="0.25">
      <c r="A13" s="38" t="s">
        <v>31</v>
      </c>
      <c r="B13" s="39" t="s">
        <v>32</v>
      </c>
      <c r="C13" s="50"/>
      <c r="D13" s="56">
        <f>SUM(E13:G13)</f>
        <v>0</v>
      </c>
      <c r="E13" s="49"/>
      <c r="F13" s="49"/>
      <c r="G13" s="49"/>
      <c r="H13" s="50"/>
      <c r="I13" s="50"/>
      <c r="J13" s="14"/>
    </row>
    <row r="14" spans="1:10" ht="16.149999999999999" customHeight="1" thickBot="1" x14ac:dyDescent="0.3">
      <c r="A14" s="162" t="s">
        <v>33</v>
      </c>
      <c r="B14" s="163"/>
      <c r="C14" s="73">
        <f>SUM(C11:C13)</f>
        <v>0</v>
      </c>
      <c r="D14" s="73">
        <f>SUM(D11:D13)</f>
        <v>4372.88</v>
      </c>
      <c r="E14" s="73">
        <f t="shared" ref="E14:G14" si="0">SUM(E11:E13)</f>
        <v>56</v>
      </c>
      <c r="F14" s="73">
        <f t="shared" si="0"/>
        <v>3902.44</v>
      </c>
      <c r="G14" s="73">
        <f t="shared" si="0"/>
        <v>414.44</v>
      </c>
      <c r="H14" s="73">
        <f>SUM(H11:H13)</f>
        <v>4372.88</v>
      </c>
      <c r="I14" s="120"/>
      <c r="J14" s="121"/>
    </row>
    <row r="15" spans="1:10" ht="16.149999999999999" customHeight="1" x14ac:dyDescent="0.25">
      <c r="A15" s="15"/>
      <c r="B15" s="15"/>
      <c r="C15" s="16"/>
      <c r="D15" s="16"/>
      <c r="E15" s="15"/>
      <c r="F15" s="15"/>
      <c r="G15" s="15"/>
      <c r="H15" s="16"/>
      <c r="I15" s="16"/>
      <c r="J15" s="16"/>
    </row>
    <row r="16" spans="1:10" ht="16.149999999999999" customHeight="1" thickBo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</row>
    <row r="17" spans="1:10" ht="53.45" customHeight="1" x14ac:dyDescent="0.25">
      <c r="A17" s="80" t="s">
        <v>19</v>
      </c>
      <c r="B17" s="81" t="s">
        <v>34</v>
      </c>
      <c r="C17" s="81" t="s">
        <v>11</v>
      </c>
      <c r="D17" s="81" t="s">
        <v>12</v>
      </c>
      <c r="E17" s="81" t="s">
        <v>35</v>
      </c>
      <c r="F17" s="81" t="s">
        <v>36</v>
      </c>
      <c r="G17" s="81" t="s">
        <v>14</v>
      </c>
      <c r="H17" s="81" t="s">
        <v>15</v>
      </c>
      <c r="I17" s="81" t="s">
        <v>332</v>
      </c>
      <c r="J17" s="82" t="s">
        <v>333</v>
      </c>
    </row>
    <row r="18" spans="1:10" x14ac:dyDescent="0.25">
      <c r="A18" s="1"/>
      <c r="B18" s="2" t="s">
        <v>9</v>
      </c>
      <c r="C18" s="2" t="s">
        <v>19</v>
      </c>
      <c r="D18" s="2" t="s">
        <v>37</v>
      </c>
      <c r="E18" s="2" t="s">
        <v>21</v>
      </c>
      <c r="F18" s="2" t="s">
        <v>22</v>
      </c>
      <c r="G18" s="2" t="s">
        <v>23</v>
      </c>
      <c r="H18" s="2" t="s">
        <v>24</v>
      </c>
      <c r="I18" s="2" t="s">
        <v>25</v>
      </c>
      <c r="J18" s="3" t="s">
        <v>26</v>
      </c>
    </row>
    <row r="19" spans="1:10" ht="22.9" customHeight="1" x14ac:dyDescent="0.25">
      <c r="A19" s="38" t="s">
        <v>38</v>
      </c>
      <c r="B19" s="39" t="s">
        <v>39</v>
      </c>
      <c r="C19" s="50"/>
      <c r="D19" s="56">
        <f>SUM(E19:F19)</f>
        <v>0</v>
      </c>
      <c r="E19" s="49"/>
      <c r="F19" s="49"/>
      <c r="G19" s="49"/>
      <c r="H19" s="50"/>
      <c r="I19" s="18"/>
      <c r="J19" s="14"/>
    </row>
    <row r="20" spans="1:10" ht="22.15" customHeight="1" x14ac:dyDescent="0.25">
      <c r="A20" s="38" t="s">
        <v>40</v>
      </c>
      <c r="B20" s="39" t="s">
        <v>41</v>
      </c>
      <c r="C20" s="50"/>
      <c r="D20" s="56">
        <f>SUM(E20:F20)</f>
        <v>0</v>
      </c>
      <c r="E20" s="49"/>
      <c r="F20" s="49"/>
      <c r="G20" s="49"/>
      <c r="H20" s="50"/>
      <c r="I20" s="18"/>
      <c r="J20" s="14"/>
    </row>
    <row r="21" spans="1:10" ht="15.75" thickBot="1" x14ac:dyDescent="0.3">
      <c r="A21" s="141" t="s">
        <v>33</v>
      </c>
      <c r="B21" s="142"/>
      <c r="C21" s="70">
        <f>SUM(C19:C20)</f>
        <v>0</v>
      </c>
      <c r="D21" s="70">
        <f>SUM(D19:D20)</f>
        <v>0</v>
      </c>
      <c r="E21" s="70">
        <f t="shared" ref="E21:F21" si="1">SUM(E19:E20)</f>
        <v>0</v>
      </c>
      <c r="F21" s="70">
        <f t="shared" si="1"/>
        <v>0</v>
      </c>
      <c r="G21" s="72">
        <f>SUM(G19:G20)</f>
        <v>0</v>
      </c>
      <c r="H21" s="125"/>
      <c r="I21" s="95"/>
      <c r="J21" s="121"/>
    </row>
    <row r="22" spans="1:10" x14ac:dyDescent="0.25">
      <c r="A22" s="15"/>
      <c r="B22" s="15"/>
      <c r="C22" s="16"/>
      <c r="D22" s="16"/>
      <c r="E22" s="15"/>
      <c r="F22" s="15"/>
      <c r="G22" s="15"/>
      <c r="H22" s="16"/>
      <c r="I22" s="16"/>
      <c r="J22" s="16"/>
    </row>
    <row r="23" spans="1:10" ht="15.75" thickBo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</row>
    <row r="24" spans="1:10" ht="42.75" x14ac:dyDescent="0.25">
      <c r="A24" s="80" t="s">
        <v>42</v>
      </c>
      <c r="B24" s="81" t="s">
        <v>43</v>
      </c>
      <c r="C24" s="81" t="s">
        <v>11</v>
      </c>
      <c r="D24" s="81" t="s">
        <v>44</v>
      </c>
      <c r="E24" s="81" t="s">
        <v>36</v>
      </c>
      <c r="F24" s="81" t="s">
        <v>14</v>
      </c>
      <c r="G24" s="81" t="s">
        <v>15</v>
      </c>
      <c r="H24" s="81" t="s">
        <v>332</v>
      </c>
      <c r="I24" s="81" t="s">
        <v>333</v>
      </c>
      <c r="J24" s="82" t="s">
        <v>45</v>
      </c>
    </row>
    <row r="25" spans="1:10" x14ac:dyDescent="0.25">
      <c r="A25" s="1"/>
      <c r="B25" s="2" t="s">
        <v>9</v>
      </c>
      <c r="C25" s="2" t="s">
        <v>19</v>
      </c>
      <c r="D25" s="2" t="s">
        <v>37</v>
      </c>
      <c r="E25" s="2" t="s">
        <v>21</v>
      </c>
      <c r="F25" s="2" t="s">
        <v>22</v>
      </c>
      <c r="G25" s="2" t="s">
        <v>23</v>
      </c>
      <c r="H25" s="2" t="s">
        <v>24</v>
      </c>
      <c r="I25" s="2" t="s">
        <v>25</v>
      </c>
      <c r="J25" s="3" t="s">
        <v>26</v>
      </c>
    </row>
    <row r="26" spans="1:10" x14ac:dyDescent="0.25">
      <c r="A26" s="38" t="s">
        <v>46</v>
      </c>
      <c r="B26" s="40" t="s">
        <v>47</v>
      </c>
      <c r="C26" s="49"/>
      <c r="D26" s="56">
        <f>SUM(E26:F26)</f>
        <v>30.6</v>
      </c>
      <c r="E26" s="49">
        <v>7.6</v>
      </c>
      <c r="F26" s="49">
        <v>23</v>
      </c>
      <c r="G26" s="49">
        <v>16.8</v>
      </c>
      <c r="H26" s="19">
        <v>50000</v>
      </c>
      <c r="I26" s="19"/>
      <c r="J26" s="20" t="s">
        <v>234</v>
      </c>
    </row>
    <row r="27" spans="1:10" x14ac:dyDescent="0.25">
      <c r="A27" s="38" t="s">
        <v>48</v>
      </c>
      <c r="B27" s="40" t="s">
        <v>49</v>
      </c>
      <c r="C27" s="49"/>
      <c r="D27" s="56">
        <f>SUM(E27:F27)</f>
        <v>0</v>
      </c>
      <c r="E27" s="49"/>
      <c r="F27" s="49"/>
      <c r="G27" s="49"/>
      <c r="H27" s="19"/>
      <c r="I27" s="19"/>
      <c r="J27" s="20" t="s">
        <v>235</v>
      </c>
    </row>
    <row r="28" spans="1:10" x14ac:dyDescent="0.25">
      <c r="A28" s="38" t="s">
        <v>50</v>
      </c>
      <c r="B28" s="40" t="s">
        <v>51</v>
      </c>
      <c r="C28" s="50"/>
      <c r="D28" s="56">
        <f>SUM(E28:F28)</f>
        <v>0</v>
      </c>
      <c r="E28" s="49"/>
      <c r="F28" s="49"/>
      <c r="G28" s="49"/>
      <c r="H28" s="19"/>
      <c r="I28" s="19"/>
      <c r="J28" s="21" t="s">
        <v>331</v>
      </c>
    </row>
    <row r="29" spans="1:10" ht="15.75" thickBot="1" x14ac:dyDescent="0.3">
      <c r="A29" s="141" t="s">
        <v>33</v>
      </c>
      <c r="B29" s="142"/>
      <c r="C29" s="70">
        <f>SUM(C26:C28)</f>
        <v>0</v>
      </c>
      <c r="D29" s="70">
        <f>SUM(D26:D28)</f>
        <v>30.6</v>
      </c>
      <c r="E29" s="70">
        <f t="shared" ref="E29:F29" si="2">SUM(E26:E28)</f>
        <v>7.6</v>
      </c>
      <c r="F29" s="70">
        <f t="shared" si="2"/>
        <v>23</v>
      </c>
      <c r="G29" s="120"/>
      <c r="H29" s="95"/>
      <c r="I29" s="95"/>
      <c r="J29" s="96"/>
    </row>
    <row r="30" spans="1:10" x14ac:dyDescent="0.25">
      <c r="A30" s="15"/>
      <c r="B30" s="15"/>
      <c r="C30" s="16"/>
      <c r="D30" s="16"/>
      <c r="E30" s="15"/>
      <c r="F30" s="15"/>
      <c r="G30" s="15"/>
      <c r="H30" s="16"/>
      <c r="I30" s="16"/>
      <c r="J30" s="16"/>
    </row>
    <row r="31" spans="1:10" ht="15.75" thickBo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 spans="1:10" ht="42.75" x14ac:dyDescent="0.25">
      <c r="A32" s="80" t="s">
        <v>21</v>
      </c>
      <c r="B32" s="81" t="s">
        <v>52</v>
      </c>
      <c r="C32" s="81" t="s">
        <v>11</v>
      </c>
      <c r="D32" s="81" t="s">
        <v>44</v>
      </c>
      <c r="E32" s="81" t="s">
        <v>53</v>
      </c>
      <c r="F32" s="81" t="s">
        <v>54</v>
      </c>
      <c r="G32" s="81" t="s">
        <v>15</v>
      </c>
      <c r="H32" s="81" t="s">
        <v>332</v>
      </c>
      <c r="I32" s="81" t="s">
        <v>333</v>
      </c>
      <c r="J32" s="82" t="s">
        <v>45</v>
      </c>
    </row>
    <row r="33" spans="1:10" x14ac:dyDescent="0.25">
      <c r="A33" s="1"/>
      <c r="B33" s="2" t="s">
        <v>9</v>
      </c>
      <c r="C33" s="2" t="s">
        <v>19</v>
      </c>
      <c r="D33" s="2" t="s">
        <v>37</v>
      </c>
      <c r="E33" s="2" t="s">
        <v>21</v>
      </c>
      <c r="F33" s="2" t="s">
        <v>22</v>
      </c>
      <c r="G33" s="2" t="s">
        <v>23</v>
      </c>
      <c r="H33" s="2" t="s">
        <v>24</v>
      </c>
      <c r="I33" s="2" t="s">
        <v>25</v>
      </c>
      <c r="J33" s="3" t="s">
        <v>26</v>
      </c>
    </row>
    <row r="34" spans="1:10" s="7" customFormat="1" ht="14.25" x14ac:dyDescent="0.2">
      <c r="A34" s="38" t="s">
        <v>55</v>
      </c>
      <c r="B34" s="40" t="s">
        <v>56</v>
      </c>
      <c r="C34" s="65">
        <f>SUM(C35:C36)</f>
        <v>0</v>
      </c>
      <c r="D34" s="66">
        <f t="shared" ref="D34:D66" si="3">SUM(E34:F34)</f>
        <v>56.37</v>
      </c>
      <c r="E34" s="66">
        <f>SUM(E35:E36)</f>
        <v>4.55</v>
      </c>
      <c r="F34" s="65">
        <f>SUM(F35:F36)</f>
        <v>51.82</v>
      </c>
      <c r="G34" s="65">
        <f>IFERROR(((G35*F35)+(G36*F36))/(F34),"")</f>
        <v>17.100000000000001</v>
      </c>
      <c r="H34" s="97">
        <f>IFERROR(AVERAGE(H35:H36),"")</f>
        <v>40000</v>
      </c>
      <c r="I34" s="97" t="str">
        <f>IFERROR(AVERAGE(I35:I36),"")</f>
        <v/>
      </c>
      <c r="J34" s="99"/>
    </row>
    <row r="35" spans="1:10" x14ac:dyDescent="0.25">
      <c r="A35" s="41" t="s">
        <v>57</v>
      </c>
      <c r="B35" s="42" t="s">
        <v>58</v>
      </c>
      <c r="C35" s="51"/>
      <c r="D35" s="56">
        <f t="shared" si="3"/>
        <v>56.37</v>
      </c>
      <c r="E35" s="49">
        <v>4.55</v>
      </c>
      <c r="F35" s="49">
        <v>51.82</v>
      </c>
      <c r="G35" s="51">
        <v>17.100000000000001</v>
      </c>
      <c r="H35" s="23">
        <v>40000</v>
      </c>
      <c r="I35" s="23"/>
      <c r="J35" s="20"/>
    </row>
    <row r="36" spans="1:10" x14ac:dyDescent="0.25">
      <c r="A36" s="41" t="s">
        <v>59</v>
      </c>
      <c r="B36" s="42" t="s">
        <v>60</v>
      </c>
      <c r="C36" s="51"/>
      <c r="D36" s="56">
        <f t="shared" si="3"/>
        <v>0</v>
      </c>
      <c r="E36" s="49"/>
      <c r="F36" s="49"/>
      <c r="G36" s="51"/>
      <c r="H36" s="23"/>
      <c r="I36" s="23"/>
      <c r="J36" s="20"/>
    </row>
    <row r="37" spans="1:10" s="7" customFormat="1" ht="14.25" x14ac:dyDescent="0.2">
      <c r="A37" s="38" t="s">
        <v>61</v>
      </c>
      <c r="B37" s="40" t="s">
        <v>62</v>
      </c>
      <c r="C37" s="65">
        <f>SUM(C38:C39)</f>
        <v>0</v>
      </c>
      <c r="D37" s="66">
        <f t="shared" si="3"/>
        <v>28.3</v>
      </c>
      <c r="E37" s="68">
        <f>SUM(E38:E39)</f>
        <v>0</v>
      </c>
      <c r="F37" s="68">
        <f>SUM(F38:F39)</f>
        <v>28.3</v>
      </c>
      <c r="G37" s="65">
        <f>IFERROR( ((G38*F38)+(G39*F39))/(F37),"")</f>
        <v>15</v>
      </c>
      <c r="H37" s="97">
        <f>IFERROR(AVERAGE(H38:H39),"")</f>
        <v>20000</v>
      </c>
      <c r="I37" s="97" t="str">
        <f>IFERROR(AVERAGE(I38:I39),"")</f>
        <v/>
      </c>
      <c r="J37" s="100"/>
    </row>
    <row r="38" spans="1:10" x14ac:dyDescent="0.25">
      <c r="A38" s="41" t="s">
        <v>63</v>
      </c>
      <c r="B38" s="42" t="s">
        <v>64</v>
      </c>
      <c r="C38" s="51"/>
      <c r="D38" s="56">
        <f t="shared" si="3"/>
        <v>28.3</v>
      </c>
      <c r="E38" s="49"/>
      <c r="F38" s="49">
        <v>28.3</v>
      </c>
      <c r="G38" s="51">
        <v>15</v>
      </c>
      <c r="H38" s="23">
        <v>20000</v>
      </c>
      <c r="I38" s="23"/>
      <c r="J38" s="20"/>
    </row>
    <row r="39" spans="1:10" x14ac:dyDescent="0.25">
      <c r="A39" s="41" t="s">
        <v>65</v>
      </c>
      <c r="B39" s="42" t="s">
        <v>66</v>
      </c>
      <c r="C39" s="51"/>
      <c r="D39" s="56">
        <f t="shared" si="3"/>
        <v>0</v>
      </c>
      <c r="E39" s="49"/>
      <c r="F39" s="49"/>
      <c r="G39" s="51"/>
      <c r="H39" s="23"/>
      <c r="I39" s="23"/>
      <c r="J39" s="20"/>
    </row>
    <row r="40" spans="1:10" s="7" customFormat="1" ht="14.25" x14ac:dyDescent="0.2">
      <c r="A40" s="38" t="s">
        <v>67</v>
      </c>
      <c r="B40" s="40" t="s">
        <v>68</v>
      </c>
      <c r="C40" s="65">
        <f>SUM(C41:C43)</f>
        <v>0</v>
      </c>
      <c r="D40" s="66">
        <f t="shared" si="3"/>
        <v>42</v>
      </c>
      <c r="E40" s="68">
        <f>SUM(E41:E44)</f>
        <v>0</v>
      </c>
      <c r="F40" s="68">
        <f>SUM(F41:F44)</f>
        <v>42</v>
      </c>
      <c r="G40" s="65">
        <f>IFERROR(((G41*F41) + (G42*F42) + (G43*F43) + (G44*F44))/(F40),"")</f>
        <v>15.599999999999998</v>
      </c>
      <c r="H40" s="97">
        <f>IFERROR(AVERAGE(H41:H44),"")</f>
        <v>25000</v>
      </c>
      <c r="I40" s="97" t="str">
        <f>IFERROR(AVERAGE(I41:I44),"")</f>
        <v/>
      </c>
      <c r="J40" s="100"/>
    </row>
    <row r="41" spans="1:10" x14ac:dyDescent="0.25">
      <c r="A41" s="41" t="s">
        <v>69</v>
      </c>
      <c r="B41" s="42" t="s">
        <v>70</v>
      </c>
      <c r="C41" s="51"/>
      <c r="D41" s="56">
        <f t="shared" si="3"/>
        <v>0</v>
      </c>
      <c r="E41" s="49"/>
      <c r="F41" s="49"/>
      <c r="G41" s="51"/>
      <c r="H41" s="23"/>
      <c r="I41" s="23"/>
      <c r="J41" s="20"/>
    </row>
    <row r="42" spans="1:10" x14ac:dyDescent="0.25">
      <c r="A42" s="41" t="s">
        <v>71</v>
      </c>
      <c r="B42" s="42" t="s">
        <v>72</v>
      </c>
      <c r="C42" s="51"/>
      <c r="D42" s="56">
        <f>SUM(E42:F42)</f>
        <v>42</v>
      </c>
      <c r="E42" s="49"/>
      <c r="F42" s="49">
        <v>42</v>
      </c>
      <c r="G42" s="51">
        <v>15.6</v>
      </c>
      <c r="H42" s="23">
        <v>25000</v>
      </c>
      <c r="I42" s="23"/>
      <c r="J42" s="20"/>
    </row>
    <row r="43" spans="1:10" x14ac:dyDescent="0.25">
      <c r="A43" s="41" t="s">
        <v>73</v>
      </c>
      <c r="B43" s="42" t="s">
        <v>74</v>
      </c>
      <c r="C43" s="51"/>
      <c r="D43" s="56">
        <f t="shared" si="3"/>
        <v>0</v>
      </c>
      <c r="E43" s="49"/>
      <c r="F43" s="49"/>
      <c r="G43" s="51"/>
      <c r="H43" s="23"/>
      <c r="I43" s="23"/>
      <c r="J43" s="20"/>
    </row>
    <row r="44" spans="1:10" x14ac:dyDescent="0.25">
      <c r="A44" s="41" t="s">
        <v>275</v>
      </c>
      <c r="B44" s="42" t="s">
        <v>276</v>
      </c>
      <c r="C44" s="51"/>
      <c r="D44" s="56">
        <f>SUM(E44:F44)</f>
        <v>0</v>
      </c>
      <c r="E44" s="49"/>
      <c r="F44" s="49"/>
      <c r="G44" s="51"/>
      <c r="H44" s="23"/>
      <c r="I44" s="23"/>
      <c r="J44" s="20"/>
    </row>
    <row r="45" spans="1:10" s="7" customFormat="1" ht="14.25" x14ac:dyDescent="0.2">
      <c r="A45" s="38" t="s">
        <v>75</v>
      </c>
      <c r="B45" s="40" t="s">
        <v>76</v>
      </c>
      <c r="C45" s="65">
        <f>SUM(C46:C48)</f>
        <v>0</v>
      </c>
      <c r="D45" s="66">
        <f t="shared" si="3"/>
        <v>12.7</v>
      </c>
      <c r="E45" s="68">
        <f>SUM(E46:E48)</f>
        <v>0</v>
      </c>
      <c r="F45" s="68">
        <f>SUM(F46:F48)</f>
        <v>12.7</v>
      </c>
      <c r="G45" s="65">
        <f>IFERROR(((G46*F46) + (G47*F47) + (G48*F48) )/(F45),"")</f>
        <v>16</v>
      </c>
      <c r="H45" s="97">
        <f>IFERROR(AVERAGE(H46:H48),"")</f>
        <v>10000</v>
      </c>
      <c r="I45" s="97" t="str">
        <f>IFERROR(AVERAGE(I46:I48),"")</f>
        <v/>
      </c>
      <c r="J45" s="100"/>
    </row>
    <row r="46" spans="1:10" x14ac:dyDescent="0.25">
      <c r="A46" s="41" t="s">
        <v>77</v>
      </c>
      <c r="B46" s="42" t="s">
        <v>78</v>
      </c>
      <c r="C46" s="51"/>
      <c r="D46" s="56">
        <f t="shared" si="3"/>
        <v>12.7</v>
      </c>
      <c r="E46" s="49"/>
      <c r="F46" s="49">
        <v>12.7</v>
      </c>
      <c r="G46" s="51">
        <v>16</v>
      </c>
      <c r="H46" s="23">
        <v>10000</v>
      </c>
      <c r="I46" s="23"/>
      <c r="J46" s="20"/>
    </row>
    <row r="47" spans="1:10" x14ac:dyDescent="0.25">
      <c r="A47" s="41" t="s">
        <v>79</v>
      </c>
      <c r="B47" s="42" t="s">
        <v>80</v>
      </c>
      <c r="C47" s="51"/>
      <c r="D47" s="56">
        <f t="shared" si="3"/>
        <v>0</v>
      </c>
      <c r="E47" s="49"/>
      <c r="F47" s="49"/>
      <c r="G47" s="51"/>
      <c r="H47" s="23"/>
      <c r="I47" s="23"/>
      <c r="J47" s="20"/>
    </row>
    <row r="48" spans="1:10" x14ac:dyDescent="0.25">
      <c r="A48" s="41" t="s">
        <v>81</v>
      </c>
      <c r="B48" s="42" t="s">
        <v>82</v>
      </c>
      <c r="C48" s="51"/>
      <c r="D48" s="56">
        <f t="shared" si="3"/>
        <v>0</v>
      </c>
      <c r="E48" s="49"/>
      <c r="F48" s="49"/>
      <c r="G48" s="51"/>
      <c r="H48" s="23"/>
      <c r="I48" s="23"/>
      <c r="J48" s="20"/>
    </row>
    <row r="49" spans="1:10" s="7" customFormat="1" ht="14.25" x14ac:dyDescent="0.2">
      <c r="A49" s="38" t="s">
        <v>83</v>
      </c>
      <c r="B49" s="40" t="s">
        <v>84</v>
      </c>
      <c r="C49" s="65">
        <f>SUM(C50:C53)</f>
        <v>0</v>
      </c>
      <c r="D49" s="66">
        <f t="shared" si="3"/>
        <v>0.4</v>
      </c>
      <c r="E49" s="68">
        <f>SUM(E50:E53)</f>
        <v>0.4</v>
      </c>
      <c r="F49" s="68">
        <f>SUM(F50:F53)</f>
        <v>0</v>
      </c>
      <c r="G49" s="65" t="str">
        <f>IFERROR(((G50*F50) + (G51*F51) + (G52*F52) + (F53+G53) )/(F49), "")</f>
        <v/>
      </c>
      <c r="H49" s="97" t="str">
        <f>IFERROR(AVERAGE(H50:H53),"")</f>
        <v/>
      </c>
      <c r="I49" s="97" t="str">
        <f>IFERROR(AVERAGE(I50:I53),"")</f>
        <v/>
      </c>
      <c r="J49" s="100"/>
    </row>
    <row r="50" spans="1:10" x14ac:dyDescent="0.25">
      <c r="A50" s="41" t="s">
        <v>85</v>
      </c>
      <c r="B50" s="42" t="s">
        <v>86</v>
      </c>
      <c r="C50" s="51"/>
      <c r="D50" s="56">
        <f t="shared" si="3"/>
        <v>0</v>
      </c>
      <c r="E50" s="49"/>
      <c r="F50" s="49"/>
      <c r="G50" s="51"/>
      <c r="H50" s="23"/>
      <c r="I50" s="23"/>
      <c r="J50" s="20"/>
    </row>
    <row r="51" spans="1:10" x14ac:dyDescent="0.25">
      <c r="A51" s="41" t="s">
        <v>87</v>
      </c>
      <c r="B51" s="42" t="s">
        <v>88</v>
      </c>
      <c r="C51" s="51"/>
      <c r="D51" s="56">
        <f t="shared" si="3"/>
        <v>0</v>
      </c>
      <c r="E51" s="49"/>
      <c r="F51" s="49"/>
      <c r="G51" s="51"/>
      <c r="H51" s="23"/>
      <c r="I51" s="23"/>
      <c r="J51" s="20"/>
    </row>
    <row r="52" spans="1:10" x14ac:dyDescent="0.25">
      <c r="A52" s="41" t="s">
        <v>89</v>
      </c>
      <c r="B52" s="42" t="s">
        <v>90</v>
      </c>
      <c r="C52" s="51"/>
      <c r="D52" s="56">
        <f t="shared" si="3"/>
        <v>0.4</v>
      </c>
      <c r="E52" s="49">
        <v>0.4</v>
      </c>
      <c r="F52" s="49"/>
      <c r="G52" s="51"/>
      <c r="H52" s="23"/>
      <c r="I52" s="23"/>
      <c r="J52" s="20"/>
    </row>
    <row r="53" spans="1:10" x14ac:dyDescent="0.25">
      <c r="A53" s="41" t="s">
        <v>91</v>
      </c>
      <c r="B53" s="42" t="s">
        <v>92</v>
      </c>
      <c r="C53" s="51"/>
      <c r="D53" s="56">
        <f t="shared" si="3"/>
        <v>0</v>
      </c>
      <c r="E53" s="49"/>
      <c r="F53" s="49"/>
      <c r="G53" s="51"/>
      <c r="H53" s="23"/>
      <c r="I53" s="23"/>
      <c r="J53" s="20"/>
    </row>
    <row r="54" spans="1:10" s="7" customFormat="1" ht="14.25" x14ac:dyDescent="0.2">
      <c r="A54" s="38" t="s">
        <v>93</v>
      </c>
      <c r="B54" s="40" t="s">
        <v>94</v>
      </c>
      <c r="C54" s="65">
        <f>SUM(C55:C58)</f>
        <v>0</v>
      </c>
      <c r="D54" s="66">
        <f t="shared" si="3"/>
        <v>3</v>
      </c>
      <c r="E54" s="68">
        <f>SUM(E55:E58)</f>
        <v>0</v>
      </c>
      <c r="F54" s="68">
        <f>SUM(F55:F58)</f>
        <v>3</v>
      </c>
      <c r="G54" s="65">
        <f>IFERROR(((G55*F55) + (G56*F56) + (G57*F57) + (F58+G58) )/(F54), "")</f>
        <v>18</v>
      </c>
      <c r="H54" s="97">
        <f>IFERROR(AVERAGE(H55:H58),"")</f>
        <v>5000</v>
      </c>
      <c r="I54" s="97" t="str">
        <f>IFERROR(AVERAGE(I55:I58),"")</f>
        <v/>
      </c>
      <c r="J54" s="100"/>
    </row>
    <row r="55" spans="1:10" x14ac:dyDescent="0.25">
      <c r="A55" s="41" t="s">
        <v>95</v>
      </c>
      <c r="B55" s="42" t="s">
        <v>96</v>
      </c>
      <c r="C55" s="51"/>
      <c r="D55" s="56">
        <f t="shared" si="3"/>
        <v>0</v>
      </c>
      <c r="E55" s="49"/>
      <c r="F55" s="49"/>
      <c r="G55" s="51"/>
      <c r="H55" s="23"/>
      <c r="I55" s="23"/>
      <c r="J55" s="20"/>
    </row>
    <row r="56" spans="1:10" x14ac:dyDescent="0.25">
      <c r="A56" s="41" t="s">
        <v>97</v>
      </c>
      <c r="B56" s="42" t="s">
        <v>98</v>
      </c>
      <c r="C56" s="51"/>
      <c r="D56" s="56">
        <f t="shared" si="3"/>
        <v>3</v>
      </c>
      <c r="E56" s="49"/>
      <c r="F56" s="49">
        <v>3</v>
      </c>
      <c r="G56" s="51">
        <v>18</v>
      </c>
      <c r="H56" s="23">
        <v>5000</v>
      </c>
      <c r="I56" s="23"/>
      <c r="J56" s="20"/>
    </row>
    <row r="57" spans="1:10" x14ac:dyDescent="0.25">
      <c r="A57" s="41" t="s">
        <v>99</v>
      </c>
      <c r="B57" s="42" t="s">
        <v>100</v>
      </c>
      <c r="C57" s="51"/>
      <c r="D57" s="56">
        <f t="shared" si="3"/>
        <v>0</v>
      </c>
      <c r="E57" s="49"/>
      <c r="F57" s="49"/>
      <c r="G57" s="51"/>
      <c r="H57" s="23"/>
      <c r="I57" s="23"/>
      <c r="J57" s="20"/>
    </row>
    <row r="58" spans="1:10" x14ac:dyDescent="0.25">
      <c r="A58" s="41" t="s">
        <v>101</v>
      </c>
      <c r="B58" s="42" t="s">
        <v>102</v>
      </c>
      <c r="C58" s="51"/>
      <c r="D58" s="56">
        <f t="shared" si="3"/>
        <v>0</v>
      </c>
      <c r="E58" s="49"/>
      <c r="F58" s="49"/>
      <c r="G58" s="51"/>
      <c r="H58" s="23"/>
      <c r="I58" s="23"/>
      <c r="J58" s="20"/>
    </row>
    <row r="59" spans="1:10" x14ac:dyDescent="0.25">
      <c r="A59" s="38" t="s">
        <v>103</v>
      </c>
      <c r="B59" s="40" t="s">
        <v>104</v>
      </c>
      <c r="C59" s="65">
        <f>SUM(C60:C62)</f>
        <v>0</v>
      </c>
      <c r="D59" s="66">
        <f t="shared" si="3"/>
        <v>3.6099999999999994</v>
      </c>
      <c r="E59" s="68">
        <f>SUM(E60:E62)</f>
        <v>1.01</v>
      </c>
      <c r="F59" s="68">
        <f>SUM(F60:F62)</f>
        <v>2.5999999999999996</v>
      </c>
      <c r="G59" s="65">
        <f>IFERROR(((G60*F60) + (G61*F61) + (G62*F62) )/(F59), "")</f>
        <v>22</v>
      </c>
      <c r="H59" s="97">
        <f>IFERROR(AVERAGE(H60:H62),"")</f>
        <v>7000</v>
      </c>
      <c r="I59" s="97" t="str">
        <f>IFERROR(AVERAGE(I60:I62),"")</f>
        <v/>
      </c>
      <c r="J59" s="100"/>
    </row>
    <row r="60" spans="1:10" x14ac:dyDescent="0.25">
      <c r="A60" s="41" t="s">
        <v>105</v>
      </c>
      <c r="B60" s="42" t="s">
        <v>106</v>
      </c>
      <c r="C60" s="51"/>
      <c r="D60" s="56">
        <f t="shared" si="3"/>
        <v>3.6099999999999994</v>
      </c>
      <c r="E60" s="49">
        <v>1.01</v>
      </c>
      <c r="F60" s="49">
        <v>2.5999999999999996</v>
      </c>
      <c r="G60" s="51">
        <v>22</v>
      </c>
      <c r="H60" s="23">
        <v>7000</v>
      </c>
      <c r="I60" s="23"/>
      <c r="J60" s="20"/>
    </row>
    <row r="61" spans="1:10" x14ac:dyDescent="0.25">
      <c r="A61" s="41" t="s">
        <v>107</v>
      </c>
      <c r="B61" s="42" t="s">
        <v>108</v>
      </c>
      <c r="C61" s="51"/>
      <c r="D61" s="56">
        <f t="shared" si="3"/>
        <v>0</v>
      </c>
      <c r="E61" s="49"/>
      <c r="F61" s="49"/>
      <c r="G61" s="51"/>
      <c r="H61" s="23"/>
      <c r="I61" s="23"/>
      <c r="J61" s="20"/>
    </row>
    <row r="62" spans="1:10" x14ac:dyDescent="0.25">
      <c r="A62" s="41" t="s">
        <v>109</v>
      </c>
      <c r="B62" s="42" t="s">
        <v>110</v>
      </c>
      <c r="C62" s="51"/>
      <c r="D62" s="56">
        <f t="shared" si="3"/>
        <v>0</v>
      </c>
      <c r="E62" s="49"/>
      <c r="F62" s="49"/>
      <c r="G62" s="51"/>
      <c r="H62" s="23"/>
      <c r="I62" s="23"/>
      <c r="J62" s="20"/>
    </row>
    <row r="63" spans="1:10" s="7" customFormat="1" ht="14.25" x14ac:dyDescent="0.2">
      <c r="A63" s="38" t="s">
        <v>111</v>
      </c>
      <c r="B63" s="40" t="s">
        <v>112</v>
      </c>
      <c r="C63" s="65">
        <f>SUM(C64:C66)</f>
        <v>0</v>
      </c>
      <c r="D63" s="66">
        <f t="shared" si="3"/>
        <v>0</v>
      </c>
      <c r="E63" s="68">
        <f>SUM(E64:E66)</f>
        <v>0</v>
      </c>
      <c r="F63" s="68">
        <f>SUM(F64:F66)</f>
        <v>0</v>
      </c>
      <c r="G63" s="65" t="str">
        <f>IFERROR(((G64*F64) + (G65*F65) + (G66*F66) )/(F63), "")</f>
        <v/>
      </c>
      <c r="H63" s="97" t="str">
        <f>IFERROR(AVERAGE(H64:H66),"")</f>
        <v/>
      </c>
      <c r="I63" s="97" t="str">
        <f>IFERROR(AVERAGE(I64:I66),"")</f>
        <v/>
      </c>
      <c r="J63" s="100"/>
    </row>
    <row r="64" spans="1:10" x14ac:dyDescent="0.25">
      <c r="A64" s="41" t="s">
        <v>113</v>
      </c>
      <c r="B64" s="42" t="s">
        <v>114</v>
      </c>
      <c r="C64" s="51"/>
      <c r="D64" s="56">
        <f t="shared" si="3"/>
        <v>0</v>
      </c>
      <c r="E64" s="49"/>
      <c r="F64" s="49"/>
      <c r="G64" s="51"/>
      <c r="H64" s="23"/>
      <c r="I64" s="23"/>
      <c r="J64" s="20"/>
    </row>
    <row r="65" spans="1:10" x14ac:dyDescent="0.25">
      <c r="A65" s="41" t="s">
        <v>115</v>
      </c>
      <c r="B65" s="42" t="s">
        <v>116</v>
      </c>
      <c r="C65" s="51"/>
      <c r="D65" s="56">
        <f t="shared" si="3"/>
        <v>0</v>
      </c>
      <c r="E65" s="49"/>
      <c r="F65" s="49"/>
      <c r="G65" s="51"/>
      <c r="H65" s="23"/>
      <c r="I65" s="23"/>
      <c r="J65" s="20"/>
    </row>
    <row r="66" spans="1:10" x14ac:dyDescent="0.25">
      <c r="A66" s="41" t="s">
        <v>117</v>
      </c>
      <c r="B66" s="42" t="s">
        <v>118</v>
      </c>
      <c r="C66" s="51"/>
      <c r="D66" s="56">
        <f t="shared" si="3"/>
        <v>0</v>
      </c>
      <c r="E66" s="49"/>
      <c r="F66" s="49"/>
      <c r="G66" s="51"/>
      <c r="H66" s="23"/>
      <c r="I66" s="23"/>
      <c r="J66" s="20"/>
    </row>
    <row r="67" spans="1:10" s="7" customFormat="1" ht="14.25" x14ac:dyDescent="0.2">
      <c r="A67" s="38" t="s">
        <v>119</v>
      </c>
      <c r="B67" s="40" t="s">
        <v>120</v>
      </c>
      <c r="C67" s="65">
        <f>SUM(C68:C71)</f>
        <v>0</v>
      </c>
      <c r="D67" s="66">
        <f t="shared" ref="D67:D88" si="4">SUM(E67:F67)</f>
        <v>0</v>
      </c>
      <c r="E67" s="68">
        <f>SUM(E68:E71)</f>
        <v>0</v>
      </c>
      <c r="F67" s="68">
        <f>SUM(F68:F71)</f>
        <v>0</v>
      </c>
      <c r="G67" s="65" t="str">
        <f>IFERROR(((G68*F68) + (G69*F69) + (G70*F70) + (F71+G71) )/(F67), "")</f>
        <v/>
      </c>
      <c r="H67" s="97" t="str">
        <f>IFERROR(AVERAGE(H68:H71),"")</f>
        <v/>
      </c>
      <c r="I67" s="97" t="str">
        <f>IFERROR(AVERAGE(I68:I71),"")</f>
        <v/>
      </c>
      <c r="J67" s="100"/>
    </row>
    <row r="68" spans="1:10" x14ac:dyDescent="0.25">
      <c r="A68" s="41" t="s">
        <v>121</v>
      </c>
      <c r="B68" s="42" t="s">
        <v>122</v>
      </c>
      <c r="C68" s="51"/>
      <c r="D68" s="56">
        <f t="shared" si="4"/>
        <v>0</v>
      </c>
      <c r="E68" s="49"/>
      <c r="F68" s="49"/>
      <c r="G68" s="51"/>
      <c r="H68" s="23"/>
      <c r="I68" s="23"/>
      <c r="J68" s="20"/>
    </row>
    <row r="69" spans="1:10" x14ac:dyDescent="0.25">
      <c r="A69" s="41" t="s">
        <v>123</v>
      </c>
      <c r="B69" s="42" t="s">
        <v>124</v>
      </c>
      <c r="C69" s="51"/>
      <c r="D69" s="56">
        <f t="shared" si="4"/>
        <v>0</v>
      </c>
      <c r="E69" s="49"/>
      <c r="F69" s="49"/>
      <c r="G69" s="51"/>
      <c r="H69" s="23"/>
      <c r="I69" s="23"/>
      <c r="J69" s="20"/>
    </row>
    <row r="70" spans="1:10" x14ac:dyDescent="0.25">
      <c r="A70" s="41" t="s">
        <v>125</v>
      </c>
      <c r="B70" s="42" t="s">
        <v>126</v>
      </c>
      <c r="C70" s="51"/>
      <c r="D70" s="56">
        <f t="shared" si="4"/>
        <v>0</v>
      </c>
      <c r="E70" s="49"/>
      <c r="F70" s="49"/>
      <c r="G70" s="51"/>
      <c r="H70" s="23"/>
      <c r="I70" s="23"/>
      <c r="J70" s="20"/>
    </row>
    <row r="71" spans="1:10" x14ac:dyDescent="0.25">
      <c r="A71" s="41" t="s">
        <v>127</v>
      </c>
      <c r="B71" s="42" t="s">
        <v>128</v>
      </c>
      <c r="C71" s="51"/>
      <c r="D71" s="56">
        <f t="shared" si="4"/>
        <v>0</v>
      </c>
      <c r="E71" s="49"/>
      <c r="F71" s="49"/>
      <c r="G71" s="51"/>
      <c r="H71" s="23"/>
      <c r="I71" s="23"/>
      <c r="J71" s="20"/>
    </row>
    <row r="72" spans="1:10" s="7" customFormat="1" ht="14.25" x14ac:dyDescent="0.2">
      <c r="A72" s="38" t="s">
        <v>129</v>
      </c>
      <c r="B72" s="40" t="s">
        <v>130</v>
      </c>
      <c r="C72" s="65">
        <f>SUM(C73:C75)</f>
        <v>0</v>
      </c>
      <c r="D72" s="66">
        <f t="shared" si="4"/>
        <v>75.460000000000008</v>
      </c>
      <c r="E72" s="68">
        <f>SUM(E73:E75)</f>
        <v>3.2199999999999998</v>
      </c>
      <c r="F72" s="68">
        <f>SUM(F73:F75)</f>
        <v>72.240000000000009</v>
      </c>
      <c r="G72" s="65">
        <f>IFERROR(((G73*F73) + (G74*F74) + (G75*F75) )/(F72), "")</f>
        <v>13.599999999999998</v>
      </c>
      <c r="H72" s="97">
        <f>IFERROR(AVERAGE(H73:H75),"")</f>
        <v>5000</v>
      </c>
      <c r="I72" s="97" t="str">
        <f>IFERROR(AVERAGE(I73:I75),"")</f>
        <v/>
      </c>
      <c r="J72" s="100"/>
    </row>
    <row r="73" spans="1:10" x14ac:dyDescent="0.25">
      <c r="A73" s="41" t="s">
        <v>131</v>
      </c>
      <c r="B73" s="42" t="s">
        <v>132</v>
      </c>
      <c r="C73" s="51"/>
      <c r="D73" s="56">
        <f t="shared" si="4"/>
        <v>51.24</v>
      </c>
      <c r="E73" s="49"/>
      <c r="F73" s="49">
        <v>51.24</v>
      </c>
      <c r="G73" s="51">
        <v>13.6</v>
      </c>
      <c r="H73" s="23">
        <v>5000</v>
      </c>
      <c r="I73" s="23"/>
      <c r="J73" s="20"/>
    </row>
    <row r="74" spans="1:10" x14ac:dyDescent="0.25">
      <c r="A74" s="41" t="s">
        <v>133</v>
      </c>
      <c r="B74" s="42" t="s">
        <v>134</v>
      </c>
      <c r="C74" s="51"/>
      <c r="D74" s="56">
        <f t="shared" si="4"/>
        <v>24.22</v>
      </c>
      <c r="E74" s="49">
        <v>3.2199999999999998</v>
      </c>
      <c r="F74" s="49">
        <v>21</v>
      </c>
      <c r="G74" s="51">
        <v>13.6</v>
      </c>
      <c r="H74" s="23">
        <v>5000</v>
      </c>
      <c r="I74" s="23"/>
      <c r="J74" s="20"/>
    </row>
    <row r="75" spans="1:10" ht="13.15" customHeight="1" x14ac:dyDescent="0.25">
      <c r="A75" s="41" t="s">
        <v>135</v>
      </c>
      <c r="B75" s="42" t="s">
        <v>136</v>
      </c>
      <c r="C75" s="51"/>
      <c r="D75" s="56">
        <f t="shared" si="4"/>
        <v>0</v>
      </c>
      <c r="E75" s="49"/>
      <c r="F75" s="49"/>
      <c r="G75" s="51"/>
      <c r="H75" s="23"/>
      <c r="I75" s="23"/>
      <c r="J75" s="20"/>
    </row>
    <row r="76" spans="1:10" s="7" customFormat="1" ht="14.25" x14ac:dyDescent="0.2">
      <c r="A76" s="38" t="s">
        <v>137</v>
      </c>
      <c r="B76" s="40" t="s">
        <v>138</v>
      </c>
      <c r="C76" s="65">
        <f>SUM(C77:C79)</f>
        <v>0</v>
      </c>
      <c r="D76" s="66">
        <f t="shared" si="4"/>
        <v>0</v>
      </c>
      <c r="E76" s="68">
        <f>SUM(E77:E79)</f>
        <v>0</v>
      </c>
      <c r="F76" s="68">
        <f>SUM(F77:F79)</f>
        <v>0</v>
      </c>
      <c r="G76" s="65" t="str">
        <f>IFERROR(((G77*F77) + (G78*F78) + (G79*F79) )/(F76),"")</f>
        <v/>
      </c>
      <c r="H76" s="97" t="str">
        <f>IFERROR(AVERAGE(H77:H79),"")</f>
        <v/>
      </c>
      <c r="I76" s="97" t="str">
        <f>IFERROR(AVERAGE(I77:I79),"")</f>
        <v/>
      </c>
      <c r="J76" s="100"/>
    </row>
    <row r="77" spans="1:10" x14ac:dyDescent="0.25">
      <c r="A77" s="41" t="s">
        <v>139</v>
      </c>
      <c r="B77" s="42" t="s">
        <v>140</v>
      </c>
      <c r="C77" s="51"/>
      <c r="D77" s="56">
        <f t="shared" si="4"/>
        <v>0</v>
      </c>
      <c r="E77" s="49"/>
      <c r="F77" s="49"/>
      <c r="G77" s="51"/>
      <c r="H77" s="23"/>
      <c r="I77" s="23"/>
      <c r="J77" s="20"/>
    </row>
    <row r="78" spans="1:10" x14ac:dyDescent="0.25">
      <c r="A78" s="41" t="s">
        <v>141</v>
      </c>
      <c r="B78" s="42" t="s">
        <v>142</v>
      </c>
      <c r="C78" s="51"/>
      <c r="D78" s="56">
        <f t="shared" si="4"/>
        <v>0</v>
      </c>
      <c r="E78" s="49"/>
      <c r="F78" s="49"/>
      <c r="G78" s="51"/>
      <c r="H78" s="23"/>
      <c r="I78" s="23"/>
      <c r="J78" s="20"/>
    </row>
    <row r="79" spans="1:10" x14ac:dyDescent="0.25">
      <c r="A79" s="41" t="s">
        <v>143</v>
      </c>
      <c r="B79" s="42" t="s">
        <v>144</v>
      </c>
      <c r="C79" s="51"/>
      <c r="D79" s="56">
        <f t="shared" si="4"/>
        <v>0</v>
      </c>
      <c r="E79" s="49"/>
      <c r="F79" s="49"/>
      <c r="G79" s="51"/>
      <c r="H79" s="23"/>
      <c r="I79" s="23"/>
      <c r="J79" s="20"/>
    </row>
    <row r="80" spans="1:10" s="7" customFormat="1" ht="14.25" x14ac:dyDescent="0.2">
      <c r="A80" s="38" t="s">
        <v>145</v>
      </c>
      <c r="B80" s="40" t="s">
        <v>146</v>
      </c>
      <c r="C80" s="53"/>
      <c r="D80" s="55">
        <f t="shared" si="4"/>
        <v>0</v>
      </c>
      <c r="E80" s="54"/>
      <c r="F80" s="54"/>
      <c r="G80" s="53"/>
      <c r="H80" s="22"/>
      <c r="I80" s="22"/>
      <c r="J80" s="24"/>
    </row>
    <row r="81" spans="1:11" s="7" customFormat="1" x14ac:dyDescent="0.2">
      <c r="A81" s="38" t="s">
        <v>147</v>
      </c>
      <c r="B81" s="40" t="s">
        <v>148</v>
      </c>
      <c r="C81" s="53"/>
      <c r="D81" s="55">
        <f t="shared" si="4"/>
        <v>86.59</v>
      </c>
      <c r="E81" s="54">
        <v>13.04</v>
      </c>
      <c r="F81" s="54">
        <v>73.55</v>
      </c>
      <c r="G81" s="53">
        <v>22.3</v>
      </c>
      <c r="H81" s="22">
        <v>14400</v>
      </c>
      <c r="I81" s="22"/>
      <c r="J81" s="20"/>
    </row>
    <row r="82" spans="1:11" s="7" customFormat="1" x14ac:dyDescent="0.2">
      <c r="A82" s="38" t="s">
        <v>149</v>
      </c>
      <c r="B82" s="40" t="s">
        <v>150</v>
      </c>
      <c r="C82" s="53"/>
      <c r="D82" s="55">
        <f t="shared" si="4"/>
        <v>0</v>
      </c>
      <c r="E82" s="54"/>
      <c r="F82" s="54"/>
      <c r="G82" s="53"/>
      <c r="H82" s="22"/>
      <c r="I82" s="22"/>
      <c r="J82" s="20"/>
    </row>
    <row r="83" spans="1:11" s="7" customFormat="1" x14ac:dyDescent="0.2">
      <c r="A83" s="38" t="s">
        <v>151</v>
      </c>
      <c r="B83" s="40" t="s">
        <v>152</v>
      </c>
      <c r="C83" s="53"/>
      <c r="D83" s="55">
        <f t="shared" si="4"/>
        <v>0</v>
      </c>
      <c r="E83" s="54"/>
      <c r="F83" s="54"/>
      <c r="G83" s="53"/>
      <c r="H83" s="22"/>
      <c r="I83" s="22"/>
      <c r="J83" s="20"/>
    </row>
    <row r="84" spans="1:11" s="7" customFormat="1" x14ac:dyDescent="0.2">
      <c r="A84" s="38" t="s">
        <v>153</v>
      </c>
      <c r="B84" s="40" t="s">
        <v>154</v>
      </c>
      <c r="C84" s="53"/>
      <c r="D84" s="55">
        <f t="shared" si="4"/>
        <v>1.49</v>
      </c>
      <c r="E84" s="54">
        <v>0.49</v>
      </c>
      <c r="F84" s="54">
        <v>1</v>
      </c>
      <c r="G84" s="53">
        <v>22.5</v>
      </c>
      <c r="H84" s="22">
        <v>15000</v>
      </c>
      <c r="I84" s="22"/>
      <c r="J84" s="20"/>
    </row>
    <row r="85" spans="1:11" s="7" customFormat="1" x14ac:dyDescent="0.2">
      <c r="A85" s="38" t="s">
        <v>155</v>
      </c>
      <c r="B85" s="40" t="s">
        <v>156</v>
      </c>
      <c r="C85" s="53"/>
      <c r="D85" s="55">
        <f t="shared" si="4"/>
        <v>0</v>
      </c>
      <c r="E85" s="54"/>
      <c r="F85" s="54"/>
      <c r="G85" s="53"/>
      <c r="H85" s="22"/>
      <c r="I85" s="22"/>
      <c r="J85" s="20"/>
    </row>
    <row r="86" spans="1:11" s="7" customFormat="1" x14ac:dyDescent="0.2">
      <c r="A86" s="38" t="s">
        <v>157</v>
      </c>
      <c r="B86" s="40" t="s">
        <v>158</v>
      </c>
      <c r="C86" s="53"/>
      <c r="D86" s="55">
        <f t="shared" si="4"/>
        <v>0</v>
      </c>
      <c r="E86" s="54"/>
      <c r="F86" s="54"/>
      <c r="G86" s="53"/>
      <c r="H86" s="22"/>
      <c r="I86" s="22"/>
      <c r="J86" s="20"/>
    </row>
    <row r="87" spans="1:11" s="7" customFormat="1" x14ac:dyDescent="0.2">
      <c r="A87" s="38" t="s">
        <v>159</v>
      </c>
      <c r="B87" s="40" t="s">
        <v>160</v>
      </c>
      <c r="C87" s="53"/>
      <c r="D87" s="55">
        <f t="shared" si="4"/>
        <v>0</v>
      </c>
      <c r="E87" s="54"/>
      <c r="F87" s="54"/>
      <c r="G87" s="53"/>
      <c r="H87" s="22"/>
      <c r="I87" s="22"/>
      <c r="J87" s="20"/>
    </row>
    <row r="88" spans="1:11" s="7" customFormat="1" x14ac:dyDescent="0.2">
      <c r="A88" s="38" t="s">
        <v>161</v>
      </c>
      <c r="B88" s="40" t="s">
        <v>162</v>
      </c>
      <c r="C88" s="53"/>
      <c r="D88" s="55">
        <f t="shared" si="4"/>
        <v>192.54000000000002</v>
      </c>
      <c r="E88" s="54">
        <v>78.2</v>
      </c>
      <c r="F88" s="54">
        <v>114.34</v>
      </c>
      <c r="G88" s="53">
        <v>9.4</v>
      </c>
      <c r="H88" s="22"/>
      <c r="I88" s="22"/>
      <c r="J88" s="21"/>
    </row>
    <row r="89" spans="1:11" ht="15.75" thickBot="1" x14ac:dyDescent="0.3">
      <c r="A89" s="141" t="s">
        <v>33</v>
      </c>
      <c r="B89" s="142"/>
      <c r="C89" s="70">
        <f>SUM(C34,C37,C40,C45,C49,C54,C59,C63,C67,C72,C76,C80:C88)</f>
        <v>0</v>
      </c>
      <c r="D89" s="70">
        <f>SUM(D34,D37,D40,D45,D49,D54,D59,D63,D67,D72,D76,D80:D88)</f>
        <v>502.46000000000004</v>
      </c>
      <c r="E89" s="70">
        <f t="shared" ref="E89" si="5">SUM(E34,E37,E40,E45,E49,E54,E59,E63,E67,E72,E76,E80:E88)</f>
        <v>100.91</v>
      </c>
      <c r="F89" s="70">
        <f>SUM(F34,F37,F40,F45,F49,F54,F59,F63,F67,F72,F76,F80:F88)</f>
        <v>401.54999999999995</v>
      </c>
      <c r="G89" s="122"/>
      <c r="H89" s="102"/>
      <c r="I89" s="102"/>
      <c r="J89" s="96"/>
    </row>
    <row r="90" spans="1:11" x14ac:dyDescent="0.25">
      <c r="A90" s="15"/>
      <c r="B90" s="15"/>
      <c r="C90" s="16"/>
      <c r="D90" s="16"/>
      <c r="E90" s="15"/>
      <c r="F90" s="15"/>
      <c r="G90" s="15"/>
      <c r="H90" s="16"/>
      <c r="I90" s="16"/>
      <c r="J90" s="16"/>
    </row>
    <row r="91" spans="1:11" ht="15.75" thickBot="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</row>
    <row r="92" spans="1:11" ht="57" x14ac:dyDescent="0.25">
      <c r="A92" s="80" t="s">
        <v>22</v>
      </c>
      <c r="B92" s="81" t="s">
        <v>163</v>
      </c>
      <c r="C92" s="81" t="s">
        <v>11</v>
      </c>
      <c r="D92" s="81" t="s">
        <v>164</v>
      </c>
      <c r="E92" s="81" t="s">
        <v>165</v>
      </c>
      <c r="F92" s="81" t="s">
        <v>166</v>
      </c>
      <c r="G92" s="81" t="s">
        <v>15</v>
      </c>
      <c r="H92" s="81" t="s">
        <v>167</v>
      </c>
      <c r="I92" s="81" t="s">
        <v>332</v>
      </c>
      <c r="J92" s="82" t="s">
        <v>333</v>
      </c>
    </row>
    <row r="93" spans="1:11" x14ac:dyDescent="0.25">
      <c r="A93" s="1"/>
      <c r="B93" s="2" t="s">
        <v>9</v>
      </c>
      <c r="C93" s="2" t="s">
        <v>19</v>
      </c>
      <c r="D93" s="2" t="s">
        <v>42</v>
      </c>
      <c r="E93" s="2" t="s">
        <v>21</v>
      </c>
      <c r="F93" s="2" t="s">
        <v>22</v>
      </c>
      <c r="G93" s="2" t="s">
        <v>23</v>
      </c>
      <c r="H93" s="2" t="s">
        <v>168</v>
      </c>
      <c r="I93" s="2" t="s">
        <v>25</v>
      </c>
      <c r="J93" s="3" t="s">
        <v>26</v>
      </c>
    </row>
    <row r="94" spans="1:11" x14ac:dyDescent="0.25">
      <c r="A94" s="38" t="s">
        <v>169</v>
      </c>
      <c r="B94" s="40" t="s">
        <v>170</v>
      </c>
      <c r="C94" s="49"/>
      <c r="D94" s="49"/>
      <c r="E94" s="49"/>
      <c r="F94" s="49">
        <v>117</v>
      </c>
      <c r="G94" s="49">
        <v>10.6</v>
      </c>
      <c r="H94" s="60">
        <f t="shared" ref="H94:H120" si="6">SUM(E94,F94)</f>
        <v>117</v>
      </c>
      <c r="I94" s="19">
        <v>10000</v>
      </c>
      <c r="J94" s="43"/>
      <c r="K94" s="7"/>
    </row>
    <row r="95" spans="1:11" x14ac:dyDescent="0.25">
      <c r="A95" s="38" t="s">
        <v>171</v>
      </c>
      <c r="B95" s="40" t="s">
        <v>172</v>
      </c>
      <c r="C95" s="49"/>
      <c r="D95" s="49"/>
      <c r="E95" s="49"/>
      <c r="F95" s="49"/>
      <c r="G95" s="49"/>
      <c r="H95" s="60">
        <f t="shared" si="6"/>
        <v>0</v>
      </c>
      <c r="I95" s="19"/>
      <c r="J95" s="43"/>
    </row>
    <row r="96" spans="1:11" x14ac:dyDescent="0.25">
      <c r="A96" s="38" t="s">
        <v>173</v>
      </c>
      <c r="B96" s="40" t="s">
        <v>174</v>
      </c>
      <c r="C96" s="49"/>
      <c r="D96" s="49"/>
      <c r="E96" s="49"/>
      <c r="F96" s="49"/>
      <c r="G96" s="49"/>
      <c r="H96" s="60">
        <f t="shared" si="6"/>
        <v>0</v>
      </c>
      <c r="I96" s="19"/>
      <c r="J96" s="43"/>
    </row>
    <row r="97" spans="1:11" x14ac:dyDescent="0.25">
      <c r="A97" s="38" t="s">
        <v>175</v>
      </c>
      <c r="B97" s="40" t="s">
        <v>176</v>
      </c>
      <c r="C97" s="49"/>
      <c r="D97" s="49"/>
      <c r="E97" s="49">
        <v>5</v>
      </c>
      <c r="F97" s="49">
        <v>90.7</v>
      </c>
      <c r="G97" s="49">
        <v>11.2</v>
      </c>
      <c r="H97" s="60">
        <f t="shared" si="6"/>
        <v>95.7</v>
      </c>
      <c r="I97" s="19">
        <v>11000</v>
      </c>
      <c r="J97" s="43"/>
      <c r="K97" s="7"/>
    </row>
    <row r="98" spans="1:11" x14ac:dyDescent="0.25">
      <c r="A98" s="38" t="s">
        <v>177</v>
      </c>
      <c r="B98" s="40" t="s">
        <v>178</v>
      </c>
      <c r="C98" s="49"/>
      <c r="D98" s="49"/>
      <c r="E98" s="49"/>
      <c r="F98" s="49"/>
      <c r="G98" s="49"/>
      <c r="H98" s="60">
        <f t="shared" si="6"/>
        <v>0</v>
      </c>
      <c r="I98" s="19"/>
      <c r="J98" s="43"/>
    </row>
    <row r="99" spans="1:11" x14ac:dyDescent="0.25">
      <c r="A99" s="38" t="s">
        <v>179</v>
      </c>
      <c r="B99" s="40" t="s">
        <v>180</v>
      </c>
      <c r="C99" s="49"/>
      <c r="D99" s="49"/>
      <c r="E99" s="49"/>
      <c r="F99" s="49"/>
      <c r="G99" s="49"/>
      <c r="H99" s="60">
        <f t="shared" si="6"/>
        <v>0</v>
      </c>
      <c r="I99" s="19"/>
      <c r="J99" s="43"/>
    </row>
    <row r="100" spans="1:11" x14ac:dyDescent="0.25">
      <c r="A100" s="38" t="s">
        <v>181</v>
      </c>
      <c r="B100" s="40" t="s">
        <v>182</v>
      </c>
      <c r="C100" s="49"/>
      <c r="D100" s="49"/>
      <c r="E100" s="49"/>
      <c r="F100" s="49">
        <v>12</v>
      </c>
      <c r="G100" s="49">
        <v>8.5</v>
      </c>
      <c r="H100" s="60">
        <f t="shared" si="6"/>
        <v>12</v>
      </c>
      <c r="I100" s="19">
        <v>8000</v>
      </c>
      <c r="J100" s="43"/>
      <c r="K100" s="7"/>
    </row>
    <row r="101" spans="1:11" x14ac:dyDescent="0.25">
      <c r="A101" s="38" t="s">
        <v>183</v>
      </c>
      <c r="B101" s="40" t="s">
        <v>184</v>
      </c>
      <c r="C101" s="49"/>
      <c r="D101" s="49"/>
      <c r="E101" s="49"/>
      <c r="F101" s="49"/>
      <c r="G101" s="49"/>
      <c r="H101" s="60">
        <f t="shared" si="6"/>
        <v>0</v>
      </c>
      <c r="I101" s="19"/>
      <c r="J101" s="43"/>
    </row>
    <row r="102" spans="1:11" x14ac:dyDescent="0.25">
      <c r="A102" s="38" t="s">
        <v>185</v>
      </c>
      <c r="B102" s="40" t="s">
        <v>186</v>
      </c>
      <c r="C102" s="49"/>
      <c r="D102" s="49"/>
      <c r="E102" s="49"/>
      <c r="F102" s="49"/>
      <c r="G102" s="49"/>
      <c r="H102" s="60">
        <f t="shared" si="6"/>
        <v>0</v>
      </c>
      <c r="I102" s="19"/>
      <c r="J102" s="43"/>
    </row>
    <row r="103" spans="1:11" x14ac:dyDescent="0.25">
      <c r="A103" s="38" t="s">
        <v>187</v>
      </c>
      <c r="B103" s="40" t="s">
        <v>188</v>
      </c>
      <c r="C103" s="49"/>
      <c r="D103" s="49"/>
      <c r="E103" s="49">
        <v>1.3</v>
      </c>
      <c r="F103" s="49">
        <v>36</v>
      </c>
      <c r="G103" s="49">
        <v>12.4</v>
      </c>
      <c r="H103" s="60">
        <f t="shared" si="6"/>
        <v>37.299999999999997</v>
      </c>
      <c r="I103" s="19">
        <v>12000</v>
      </c>
      <c r="J103" s="43"/>
    </row>
    <row r="104" spans="1:11" x14ac:dyDescent="0.25">
      <c r="A104" s="38" t="s">
        <v>189</v>
      </c>
      <c r="B104" s="40" t="s">
        <v>190</v>
      </c>
      <c r="C104" s="49"/>
      <c r="D104" s="49"/>
      <c r="E104" s="49"/>
      <c r="F104" s="49"/>
      <c r="G104" s="49"/>
      <c r="H104" s="60">
        <f t="shared" si="6"/>
        <v>0</v>
      </c>
      <c r="I104" s="19"/>
      <c r="J104" s="43"/>
      <c r="K104" s="7"/>
    </row>
    <row r="105" spans="1:11" x14ac:dyDescent="0.25">
      <c r="A105" s="38" t="s">
        <v>191</v>
      </c>
      <c r="B105" s="40" t="s">
        <v>192</v>
      </c>
      <c r="C105" s="49"/>
      <c r="D105" s="49"/>
      <c r="E105" s="49"/>
      <c r="F105" s="49"/>
      <c r="G105" s="49"/>
      <c r="H105" s="60">
        <f t="shared" si="6"/>
        <v>0</v>
      </c>
      <c r="I105" s="19"/>
      <c r="J105" s="43"/>
    </row>
    <row r="106" spans="1:11" x14ac:dyDescent="0.25">
      <c r="A106" s="38" t="s">
        <v>193</v>
      </c>
      <c r="B106" s="40" t="s">
        <v>194</v>
      </c>
      <c r="C106" s="49"/>
      <c r="D106" s="49"/>
      <c r="E106" s="49"/>
      <c r="F106" s="49"/>
      <c r="G106" s="49"/>
      <c r="H106" s="60">
        <f t="shared" si="6"/>
        <v>0</v>
      </c>
      <c r="I106" s="19"/>
      <c r="J106" s="43"/>
    </row>
    <row r="107" spans="1:11" x14ac:dyDescent="0.25">
      <c r="A107" s="38" t="s">
        <v>195</v>
      </c>
      <c r="B107" s="40" t="s">
        <v>196</v>
      </c>
      <c r="C107" s="49"/>
      <c r="D107" s="49"/>
      <c r="E107" s="49"/>
      <c r="F107" s="49"/>
      <c r="G107" s="49"/>
      <c r="H107" s="60">
        <f t="shared" si="6"/>
        <v>0</v>
      </c>
      <c r="I107" s="19"/>
      <c r="J107" s="43"/>
    </row>
    <row r="108" spans="1:11" x14ac:dyDescent="0.25">
      <c r="A108" s="38" t="s">
        <v>197</v>
      </c>
      <c r="B108" s="40" t="s">
        <v>198</v>
      </c>
      <c r="C108" s="49"/>
      <c r="D108" s="49"/>
      <c r="E108" s="49"/>
      <c r="F108" s="49">
        <v>58.8</v>
      </c>
      <c r="G108" s="49">
        <v>11.6</v>
      </c>
      <c r="H108" s="60">
        <f t="shared" si="6"/>
        <v>58.8</v>
      </c>
      <c r="I108" s="19">
        <v>10000</v>
      </c>
      <c r="J108" s="43"/>
      <c r="K108" s="7"/>
    </row>
    <row r="109" spans="1:11" x14ac:dyDescent="0.25">
      <c r="A109" s="38" t="s">
        <v>199</v>
      </c>
      <c r="B109" s="40" t="s">
        <v>200</v>
      </c>
      <c r="C109" s="49"/>
      <c r="D109" s="49"/>
      <c r="E109" s="49"/>
      <c r="F109" s="49"/>
      <c r="G109" s="49"/>
      <c r="H109" s="60">
        <f t="shared" si="6"/>
        <v>0</v>
      </c>
      <c r="I109" s="19"/>
      <c r="J109" s="43"/>
    </row>
    <row r="110" spans="1:11" x14ac:dyDescent="0.25">
      <c r="A110" s="38" t="s">
        <v>201</v>
      </c>
      <c r="B110" s="40" t="s">
        <v>202</v>
      </c>
      <c r="C110" s="49"/>
      <c r="D110" s="49"/>
      <c r="E110" s="49">
        <v>0</v>
      </c>
      <c r="F110" s="49">
        <v>10</v>
      </c>
      <c r="G110" s="49">
        <v>11</v>
      </c>
      <c r="H110" s="60">
        <f t="shared" si="6"/>
        <v>10</v>
      </c>
      <c r="I110" s="19">
        <v>10000</v>
      </c>
      <c r="J110" s="43"/>
    </row>
    <row r="111" spans="1:11" x14ac:dyDescent="0.25">
      <c r="A111" s="38" t="s">
        <v>203</v>
      </c>
      <c r="B111" s="40" t="s">
        <v>204</v>
      </c>
      <c r="C111" s="49"/>
      <c r="D111" s="49"/>
      <c r="E111" s="49"/>
      <c r="F111" s="49"/>
      <c r="G111" s="49"/>
      <c r="H111" s="60">
        <f t="shared" si="6"/>
        <v>0</v>
      </c>
      <c r="I111" s="19"/>
      <c r="J111" s="43"/>
    </row>
    <row r="112" spans="1:11" x14ac:dyDescent="0.25">
      <c r="A112" s="38" t="s">
        <v>205</v>
      </c>
      <c r="B112" s="40" t="s">
        <v>206</v>
      </c>
      <c r="C112" s="49"/>
      <c r="D112" s="49"/>
      <c r="E112" s="49"/>
      <c r="F112" s="49"/>
      <c r="G112" s="49"/>
      <c r="H112" s="60">
        <f t="shared" si="6"/>
        <v>0</v>
      </c>
      <c r="I112" s="19"/>
      <c r="J112" s="43"/>
    </row>
    <row r="113" spans="1:16" x14ac:dyDescent="0.25">
      <c r="A113" s="38" t="s">
        <v>207</v>
      </c>
      <c r="B113" s="40" t="s">
        <v>208</v>
      </c>
      <c r="C113" s="49"/>
      <c r="D113" s="49"/>
      <c r="E113" s="49"/>
      <c r="F113" s="49"/>
      <c r="G113" s="49"/>
      <c r="H113" s="60">
        <f t="shared" si="6"/>
        <v>0</v>
      </c>
      <c r="I113" s="19"/>
      <c r="J113" s="43"/>
      <c r="K113" s="7"/>
    </row>
    <row r="114" spans="1:16" x14ac:dyDescent="0.25">
      <c r="A114" s="38" t="s">
        <v>209</v>
      </c>
      <c r="B114" s="40" t="s">
        <v>210</v>
      </c>
      <c r="C114" s="49"/>
      <c r="D114" s="49"/>
      <c r="E114" s="49"/>
      <c r="F114" s="49"/>
      <c r="G114" s="49"/>
      <c r="H114" s="60">
        <f t="shared" si="6"/>
        <v>0</v>
      </c>
      <c r="I114" s="19"/>
      <c r="J114" s="43"/>
    </row>
    <row r="115" spans="1:16" x14ac:dyDescent="0.25">
      <c r="A115" s="38" t="s">
        <v>211</v>
      </c>
      <c r="B115" s="40" t="s">
        <v>212</v>
      </c>
      <c r="C115" s="49"/>
      <c r="D115" s="49"/>
      <c r="E115" s="49"/>
      <c r="F115" s="49"/>
      <c r="G115" s="49"/>
      <c r="H115" s="60">
        <f t="shared" si="6"/>
        <v>0</v>
      </c>
      <c r="I115" s="19"/>
      <c r="J115" s="43"/>
    </row>
    <row r="116" spans="1:16" x14ac:dyDescent="0.25">
      <c r="A116" s="38" t="s">
        <v>213</v>
      </c>
      <c r="B116" s="40" t="s">
        <v>214</v>
      </c>
      <c r="C116" s="49"/>
      <c r="D116" s="49"/>
      <c r="E116" s="49"/>
      <c r="F116" s="49"/>
      <c r="G116" s="49"/>
      <c r="H116" s="60">
        <f t="shared" si="6"/>
        <v>0</v>
      </c>
      <c r="I116" s="19"/>
      <c r="J116" s="43"/>
    </row>
    <row r="117" spans="1:16" x14ac:dyDescent="0.25">
      <c r="A117" s="38" t="s">
        <v>215</v>
      </c>
      <c r="B117" s="40" t="s">
        <v>216</v>
      </c>
      <c r="C117" s="49"/>
      <c r="D117" s="49"/>
      <c r="E117" s="49"/>
      <c r="F117" s="49"/>
      <c r="G117" s="49"/>
      <c r="H117" s="60">
        <f t="shared" si="6"/>
        <v>0</v>
      </c>
      <c r="I117" s="19"/>
      <c r="J117" s="43"/>
    </row>
    <row r="118" spans="1:16" x14ac:dyDescent="0.25">
      <c r="A118" s="38" t="s">
        <v>217</v>
      </c>
      <c r="B118" s="40" t="s">
        <v>218</v>
      </c>
      <c r="C118" s="49"/>
      <c r="D118" s="49"/>
      <c r="E118" s="49"/>
      <c r="F118" s="49"/>
      <c r="G118" s="49"/>
      <c r="H118" s="60">
        <f t="shared" si="6"/>
        <v>0</v>
      </c>
      <c r="I118" s="19"/>
      <c r="J118" s="43"/>
    </row>
    <row r="119" spans="1:16" x14ac:dyDescent="0.25">
      <c r="A119" s="38" t="s">
        <v>219</v>
      </c>
      <c r="B119" s="40" t="s">
        <v>220</v>
      </c>
      <c r="C119" s="49"/>
      <c r="D119" s="49"/>
      <c r="E119" s="49"/>
      <c r="F119" s="49">
        <v>269</v>
      </c>
      <c r="G119" s="49">
        <v>5.5</v>
      </c>
      <c r="H119" s="60">
        <f t="shared" si="6"/>
        <v>269</v>
      </c>
      <c r="I119" s="19">
        <v>50000</v>
      </c>
      <c r="J119" s="43"/>
    </row>
    <row r="120" spans="1:16" x14ac:dyDescent="0.25">
      <c r="A120" s="38" t="s">
        <v>221</v>
      </c>
      <c r="B120" s="40" t="s">
        <v>222</v>
      </c>
      <c r="C120" s="49"/>
      <c r="D120" s="49"/>
      <c r="E120" s="49">
        <v>0</v>
      </c>
      <c r="F120" s="49">
        <v>0</v>
      </c>
      <c r="G120" s="49"/>
      <c r="H120" s="60">
        <f t="shared" si="6"/>
        <v>0</v>
      </c>
      <c r="I120" s="19"/>
      <c r="J120" s="43" t="s">
        <v>236</v>
      </c>
    </row>
    <row r="121" spans="1:16" ht="15.75" thickBot="1" x14ac:dyDescent="0.3">
      <c r="A121" s="141" t="s">
        <v>33</v>
      </c>
      <c r="B121" s="142"/>
      <c r="C121" s="70">
        <f t="shared" ref="C121:F121" si="7">SUM(C94:C120)</f>
        <v>0</v>
      </c>
      <c r="D121" s="70">
        <f t="shared" si="7"/>
        <v>0</v>
      </c>
      <c r="E121" s="72">
        <f t="shared" si="7"/>
        <v>6.3</v>
      </c>
      <c r="F121" s="72">
        <f t="shared" si="7"/>
        <v>593.5</v>
      </c>
      <c r="G121" s="75"/>
      <c r="H121" s="76"/>
      <c r="I121" s="102"/>
      <c r="J121" s="123"/>
    </row>
    <row r="122" spans="1:16" x14ac:dyDescent="0.25">
      <c r="A122" s="15"/>
      <c r="B122" s="15"/>
      <c r="C122" s="16"/>
      <c r="D122" s="16"/>
      <c r="E122" s="15"/>
      <c r="F122" s="15"/>
      <c r="G122" s="15"/>
      <c r="H122" s="16"/>
      <c r="I122" s="16"/>
      <c r="J122" s="16"/>
    </row>
    <row r="123" spans="1:16" ht="16.149999999999999" customHeight="1" x14ac:dyDescent="0.25">
      <c r="A123" s="143" t="s">
        <v>223</v>
      </c>
      <c r="B123" s="143"/>
      <c r="C123" s="143"/>
      <c r="D123" s="143"/>
      <c r="E123" s="143"/>
      <c r="F123" s="143"/>
      <c r="G123" s="143"/>
      <c r="H123" s="143"/>
      <c r="I123" s="143"/>
      <c r="J123" s="143"/>
      <c r="K123" s="25"/>
      <c r="L123" s="25"/>
      <c r="M123" s="25"/>
      <c r="N123" s="25"/>
      <c r="O123" s="25"/>
      <c r="P123" s="25"/>
    </row>
    <row r="124" spans="1:16" ht="16.149999999999999" customHeight="1" x14ac:dyDescent="0.25">
      <c r="A124" s="26" t="s">
        <v>224</v>
      </c>
      <c r="B124" s="27"/>
      <c r="C124" s="27"/>
      <c r="D124" s="27"/>
      <c r="E124" s="27"/>
      <c r="F124" s="27"/>
      <c r="G124" s="27"/>
      <c r="H124" s="27"/>
      <c r="I124" s="27"/>
      <c r="J124" s="28"/>
      <c r="N124" s="25"/>
      <c r="O124" s="25"/>
      <c r="P124" s="25"/>
    </row>
    <row r="125" spans="1:16" ht="15" customHeight="1" x14ac:dyDescent="0.25">
      <c r="A125" s="29" t="s">
        <v>334</v>
      </c>
      <c r="B125" s="30"/>
      <c r="C125" s="30"/>
      <c r="D125" s="30"/>
      <c r="E125" s="30"/>
      <c r="F125" s="30"/>
      <c r="G125" s="30"/>
      <c r="H125" s="30"/>
      <c r="I125" s="30"/>
      <c r="J125" s="30"/>
    </row>
    <row r="126" spans="1:16" ht="13.9" customHeight="1" x14ac:dyDescent="0.25">
      <c r="A126" s="31"/>
      <c r="B126" s="32"/>
      <c r="C126" s="32"/>
      <c r="D126" s="32"/>
      <c r="E126" s="32"/>
      <c r="F126" s="32"/>
      <c r="G126" s="32"/>
      <c r="H126" s="32"/>
      <c r="I126" s="32"/>
      <c r="J126" s="32"/>
    </row>
    <row r="127" spans="1:16" ht="16.899999999999999" customHeight="1" x14ac:dyDescent="0.25">
      <c r="A127" s="31"/>
      <c r="B127" s="32"/>
      <c r="C127" s="32"/>
      <c r="D127" s="32"/>
      <c r="E127" s="32"/>
      <c r="F127" s="32"/>
      <c r="G127" s="32"/>
      <c r="H127" s="32"/>
      <c r="I127" s="32"/>
      <c r="J127" s="32"/>
    </row>
    <row r="128" spans="1:16" x14ac:dyDescent="0.25">
      <c r="B128" s="33" t="s">
        <v>225</v>
      </c>
      <c r="H128" s="63" t="s">
        <v>226</v>
      </c>
    </row>
    <row r="129" spans="2:8" x14ac:dyDescent="0.25">
      <c r="B129" s="34" t="s">
        <v>227</v>
      </c>
      <c r="H129" s="62" t="s">
        <v>227</v>
      </c>
    </row>
  </sheetData>
  <sheetProtection algorithmName="SHA-512" hashValue="U6+CBdRZWQoaITz9bkAdeGoKuanwTa+Q77Kr6JpYngd30gvS5ZCfjWv/dRghzVehtIVn2X+BI3HYFXtmOiFSzg==" saltValue="UI77/se0gE9OS9wIGCro1Q==" spinCount="100000" sheet="1" objects="1" scenarios="1"/>
  <mergeCells count="16">
    <mergeCell ref="A89:B89"/>
    <mergeCell ref="A121:B121"/>
    <mergeCell ref="A123:J123"/>
    <mergeCell ref="H8:H9"/>
    <mergeCell ref="I8:I9"/>
    <mergeCell ref="J8:J9"/>
    <mergeCell ref="A14:B14"/>
    <mergeCell ref="A21:B21"/>
    <mergeCell ref="A29:B29"/>
    <mergeCell ref="A2:E2"/>
    <mergeCell ref="A3:E3"/>
    <mergeCell ref="A8:A9"/>
    <mergeCell ref="B8:B9"/>
    <mergeCell ref="C8:C9"/>
    <mergeCell ref="D8:D9"/>
    <mergeCell ref="E8:G8"/>
  </mergeCells>
  <dataValidations count="11">
    <dataValidation type="list" allowBlank="1" showInputMessage="1" showErrorMessage="1" sqref="C8" xr:uid="{BFDAACAF-5966-488A-AF6F-6C04920F2DF1}">
      <formula1>thongke</formula1>
    </dataValidation>
    <dataValidation type="list" allowBlank="1" showInputMessage="1" showErrorMessage="1" sqref="B11:B13" xr:uid="{1A90EC72-63A8-468D-A8E2-8A2821F4F6E5}">
      <formula1>CayLua</formula1>
    </dataValidation>
    <dataValidation type="list" allowBlank="1" showInputMessage="1" showErrorMessage="1" sqref="B92 B17 B24 B32 B8" xr:uid="{F705B021-44D4-437F-881F-6178C27278E3}">
      <formula1>NhomCay</formula1>
    </dataValidation>
    <dataValidation type="list" allowBlank="1" showInputMessage="1" showErrorMessage="1" sqref="C92:J92 C17:J17 C24:J24 C32:J32 D8 E8:G9 H8:J8" xr:uid="{050747E0-948D-45DD-8750-10ADAF391CDE}">
      <formula1>LoaiGiaTri</formula1>
    </dataValidation>
    <dataValidation type="list" allowBlank="1" showInputMessage="1" showErrorMessage="1" sqref="B19:B20" xr:uid="{A92F27DF-EFAF-4FCA-9626-2D19BE4A9ED3}">
      <formula1>CayMia</formula1>
    </dataValidation>
    <dataValidation type="list" allowBlank="1" showInputMessage="1" showErrorMessage="1" sqref="B26:B28" xr:uid="{B54CCAAE-B168-42FC-8B24-4DFCF151442D}">
      <formula1>CayCongNghiep</formula1>
    </dataValidation>
    <dataValidation type="list" allowBlank="1" showInputMessage="1" showErrorMessage="1" sqref="B34:B88" xr:uid="{B01B5827-8E79-42C2-8399-00B2F6B144BA}">
      <formula1>CayAnTrai</formula1>
    </dataValidation>
    <dataValidation type="list" allowBlank="1" showInputMessage="1" showErrorMessage="1" sqref="B94:B120" xr:uid="{E9044F5B-1A5C-427A-98CA-E9BCDD2DC62D}">
      <formula1>CayRauMau</formula1>
    </dataValidation>
    <dataValidation type="list" allowBlank="1" showInputMessage="1" showErrorMessage="1" sqref="D6" xr:uid="{7E1923AA-40ED-4372-B1B3-F917885AEFF4}">
      <formula1>Ngay</formula1>
    </dataValidation>
    <dataValidation type="list" allowBlank="1" showInputMessage="1" showErrorMessage="1" sqref="E6" xr:uid="{25CEBA52-2B1E-43C6-B8C5-EEEF5983AF67}">
      <formula1>Thang</formula1>
    </dataValidation>
    <dataValidation type="list" allowBlank="1" showInputMessage="1" showErrorMessage="1" sqref="F6" xr:uid="{63F3886C-46D8-4FA2-A0C2-CB180F88CFB8}">
      <formula1>Nam</formula1>
    </dataValidation>
  </dataValidations>
  <pageMargins left="0.7" right="0.7" top="0.75" bottom="0.75" header="0.3" footer="0.3"/>
  <pageSetup paperSize="9" scale="98"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9512-4D38-49E8-96A2-859048B4931D}">
  <sheetPr>
    <pageSetUpPr fitToPage="1"/>
  </sheetPr>
  <dimension ref="A1:P129"/>
  <sheetViews>
    <sheetView zoomScale="85" zoomScaleNormal="85" workbookViewId="0">
      <selection activeCell="K16" sqref="K16"/>
    </sheetView>
  </sheetViews>
  <sheetFormatPr defaultColWidth="9.140625" defaultRowHeight="15" x14ac:dyDescent="0.25"/>
  <cols>
    <col min="1" max="1" width="7.140625" style="6" customWidth="1"/>
    <col min="2" max="2" width="28" style="6" customWidth="1"/>
    <col min="3" max="3" width="10.42578125" style="6" customWidth="1"/>
    <col min="4" max="4" width="13.7109375" style="6" customWidth="1"/>
    <col min="5" max="5" width="11.7109375" style="6" customWidth="1"/>
    <col min="6" max="6" width="14.28515625" style="6" customWidth="1"/>
    <col min="7" max="7" width="12.42578125" style="6" customWidth="1"/>
    <col min="8" max="8" width="10.85546875" style="6" customWidth="1"/>
    <col min="9" max="9" width="12.85546875" style="6" customWidth="1"/>
    <col min="10" max="10" width="16.85546875" style="6" bestFit="1" customWidth="1"/>
    <col min="11" max="16384" width="9.140625" style="6"/>
  </cols>
  <sheetData>
    <row r="1" spans="1:10" s="4" customFormat="1" x14ac:dyDescent="0.25">
      <c r="A1" s="118">
        <v>93</v>
      </c>
      <c r="B1" s="118">
        <v>936</v>
      </c>
      <c r="C1" s="118">
        <v>31489</v>
      </c>
      <c r="D1" s="118"/>
      <c r="E1" s="118"/>
      <c r="F1" s="118"/>
      <c r="G1" s="118"/>
      <c r="H1" s="118"/>
      <c r="I1" s="118"/>
      <c r="J1" s="119" t="s">
        <v>228</v>
      </c>
    </row>
    <row r="2" spans="1:10" x14ac:dyDescent="0.25">
      <c r="A2" s="150" t="s">
        <v>229</v>
      </c>
      <c r="B2" s="150"/>
      <c r="C2" s="150"/>
      <c r="D2" s="150"/>
      <c r="E2" s="150"/>
      <c r="G2" s="7" t="s">
        <v>2</v>
      </c>
      <c r="H2" s="7"/>
      <c r="I2" s="7"/>
      <c r="J2" s="7"/>
    </row>
    <row r="3" spans="1:10" x14ac:dyDescent="0.25">
      <c r="A3" s="151" t="s">
        <v>329</v>
      </c>
      <c r="B3" s="151"/>
      <c r="C3" s="151"/>
      <c r="D3" s="151"/>
      <c r="E3" s="151"/>
      <c r="G3" s="7"/>
      <c r="H3" s="7" t="s">
        <v>4</v>
      </c>
      <c r="I3" s="7"/>
      <c r="J3" s="7"/>
    </row>
    <row r="4" spans="1:10" ht="18" customHeight="1" x14ac:dyDescent="0.25"/>
    <row r="5" spans="1:10" ht="15.75" x14ac:dyDescent="0.25">
      <c r="C5" s="8" t="s">
        <v>5</v>
      </c>
      <c r="D5" s="8"/>
      <c r="E5" s="8"/>
      <c r="F5" s="8"/>
      <c r="G5" s="8"/>
      <c r="H5" s="8"/>
    </row>
    <row r="6" spans="1:10" x14ac:dyDescent="0.25">
      <c r="C6" s="9"/>
      <c r="D6" s="10" t="s">
        <v>305</v>
      </c>
      <c r="E6" s="10" t="s">
        <v>232</v>
      </c>
      <c r="F6" s="10" t="s">
        <v>233</v>
      </c>
      <c r="G6" s="9"/>
      <c r="H6" s="11"/>
    </row>
    <row r="7" spans="1:10" ht="15.75" thickBot="1" x14ac:dyDescent="0.3"/>
    <row r="8" spans="1:10" ht="22.15" customHeight="1" x14ac:dyDescent="0.25">
      <c r="A8" s="155" t="s">
        <v>9</v>
      </c>
      <c r="B8" s="157" t="s">
        <v>10</v>
      </c>
      <c r="C8" s="157" t="s">
        <v>11</v>
      </c>
      <c r="D8" s="157" t="s">
        <v>12</v>
      </c>
      <c r="E8" s="159" t="s">
        <v>13</v>
      </c>
      <c r="F8" s="159"/>
      <c r="G8" s="159"/>
      <c r="H8" s="157" t="s">
        <v>14</v>
      </c>
      <c r="I8" s="157" t="s">
        <v>15</v>
      </c>
      <c r="J8" s="160" t="s">
        <v>332</v>
      </c>
    </row>
    <row r="9" spans="1:10" ht="28.15" customHeight="1" x14ac:dyDescent="0.25">
      <c r="A9" s="156"/>
      <c r="B9" s="158"/>
      <c r="C9" s="158"/>
      <c r="D9" s="158"/>
      <c r="E9" s="64" t="s">
        <v>16</v>
      </c>
      <c r="F9" s="64" t="s">
        <v>17</v>
      </c>
      <c r="G9" s="64" t="s">
        <v>18</v>
      </c>
      <c r="H9" s="158"/>
      <c r="I9" s="158"/>
      <c r="J9" s="161"/>
    </row>
    <row r="10" spans="1:10" ht="15.75" customHeight="1" x14ac:dyDescent="0.25">
      <c r="A10" s="1"/>
      <c r="B10" s="2" t="s">
        <v>9</v>
      </c>
      <c r="C10" s="2" t="s">
        <v>19</v>
      </c>
      <c r="D10" s="2" t="s">
        <v>20</v>
      </c>
      <c r="E10" s="2" t="s">
        <v>21</v>
      </c>
      <c r="F10" s="2" t="s">
        <v>22</v>
      </c>
      <c r="G10" s="2" t="s">
        <v>23</v>
      </c>
      <c r="H10" s="2" t="s">
        <v>24</v>
      </c>
      <c r="I10" s="2" t="s">
        <v>25</v>
      </c>
      <c r="J10" s="3" t="s">
        <v>26</v>
      </c>
    </row>
    <row r="11" spans="1:10" ht="17.45" customHeight="1" x14ac:dyDescent="0.25">
      <c r="A11" s="38" t="s">
        <v>27</v>
      </c>
      <c r="B11" s="39" t="s">
        <v>28</v>
      </c>
      <c r="C11" s="50"/>
      <c r="D11" s="56">
        <f>SUM(E11:G11)</f>
        <v>2763.3</v>
      </c>
      <c r="E11" s="49">
        <v>393.9</v>
      </c>
      <c r="F11" s="49">
        <v>1510</v>
      </c>
      <c r="G11" s="49">
        <v>859.4</v>
      </c>
      <c r="H11" s="50">
        <v>1934.8</v>
      </c>
      <c r="I11" s="50">
        <v>7.96</v>
      </c>
      <c r="J11" s="14">
        <v>5357</v>
      </c>
    </row>
    <row r="12" spans="1:10" x14ac:dyDescent="0.25">
      <c r="A12" s="38" t="s">
        <v>29</v>
      </c>
      <c r="B12" s="39" t="s">
        <v>30</v>
      </c>
      <c r="C12" s="50"/>
      <c r="D12" s="56">
        <f>SUM(E12:G12)</f>
        <v>2763.3</v>
      </c>
      <c r="E12" s="49"/>
      <c r="F12" s="49">
        <v>1070.9000000000001</v>
      </c>
      <c r="G12" s="49">
        <v>1692.4</v>
      </c>
      <c r="H12" s="50">
        <v>2763.3</v>
      </c>
      <c r="I12" s="50">
        <v>6.55</v>
      </c>
      <c r="J12" s="14"/>
    </row>
    <row r="13" spans="1:10" x14ac:dyDescent="0.25">
      <c r="A13" s="38" t="s">
        <v>31</v>
      </c>
      <c r="B13" s="39" t="s">
        <v>32</v>
      </c>
      <c r="C13" s="50"/>
      <c r="D13" s="56">
        <f>SUM(E13:G13)</f>
        <v>2221</v>
      </c>
      <c r="E13" s="49">
        <v>18</v>
      </c>
      <c r="F13" s="49">
        <v>767</v>
      </c>
      <c r="G13" s="49">
        <v>1436</v>
      </c>
      <c r="H13" s="50"/>
      <c r="I13" s="50"/>
      <c r="J13" s="14"/>
    </row>
    <row r="14" spans="1:10" ht="16.149999999999999" customHeight="1" thickBot="1" x14ac:dyDescent="0.3">
      <c r="A14" s="162" t="s">
        <v>33</v>
      </c>
      <c r="B14" s="163"/>
      <c r="C14" s="73">
        <f>SUM(C11:C13)</f>
        <v>0</v>
      </c>
      <c r="D14" s="73">
        <f>SUM(D11:D13)</f>
        <v>7747.6</v>
      </c>
      <c r="E14" s="73">
        <f t="shared" ref="E14:G14" si="0">SUM(E11:E13)</f>
        <v>411.9</v>
      </c>
      <c r="F14" s="73">
        <f t="shared" si="0"/>
        <v>3347.9</v>
      </c>
      <c r="G14" s="73">
        <f t="shared" si="0"/>
        <v>3987.8</v>
      </c>
      <c r="H14" s="73">
        <f>SUM(H11:H13)</f>
        <v>4698.1000000000004</v>
      </c>
      <c r="I14" s="120"/>
      <c r="J14" s="121"/>
    </row>
    <row r="15" spans="1:10" ht="16.149999999999999" customHeight="1" x14ac:dyDescent="0.25">
      <c r="A15" s="15"/>
      <c r="B15" s="15"/>
      <c r="C15" s="16"/>
      <c r="D15" s="16"/>
      <c r="E15" s="15"/>
      <c r="F15" s="15"/>
      <c r="G15" s="15"/>
      <c r="H15" s="16"/>
      <c r="I15" s="16"/>
      <c r="J15" s="16"/>
    </row>
    <row r="16" spans="1:10" ht="16.149999999999999" customHeight="1" thickBo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</row>
    <row r="17" spans="1:10" ht="53.45" customHeight="1" x14ac:dyDescent="0.25">
      <c r="A17" s="115" t="s">
        <v>19</v>
      </c>
      <c r="B17" s="116" t="s">
        <v>34</v>
      </c>
      <c r="C17" s="116" t="s">
        <v>11</v>
      </c>
      <c r="D17" s="81" t="s">
        <v>12</v>
      </c>
      <c r="E17" s="116" t="s">
        <v>35</v>
      </c>
      <c r="F17" s="116" t="s">
        <v>36</v>
      </c>
      <c r="G17" s="116" t="s">
        <v>14</v>
      </c>
      <c r="H17" s="116" t="s">
        <v>15</v>
      </c>
      <c r="I17" s="116" t="s">
        <v>332</v>
      </c>
      <c r="J17" s="117" t="s">
        <v>333</v>
      </c>
    </row>
    <row r="18" spans="1:10" x14ac:dyDescent="0.25">
      <c r="A18" s="105"/>
      <c r="B18" s="106" t="s">
        <v>9</v>
      </c>
      <c r="C18" s="106" t="s">
        <v>19</v>
      </c>
      <c r="D18" s="106" t="s">
        <v>37</v>
      </c>
      <c r="E18" s="106" t="s">
        <v>21</v>
      </c>
      <c r="F18" s="106" t="s">
        <v>22</v>
      </c>
      <c r="G18" s="106" t="s">
        <v>23</v>
      </c>
      <c r="H18" s="106" t="s">
        <v>24</v>
      </c>
      <c r="I18" s="106" t="s">
        <v>25</v>
      </c>
      <c r="J18" s="107" t="s">
        <v>26</v>
      </c>
    </row>
    <row r="19" spans="1:10" ht="22.9" customHeight="1" x14ac:dyDescent="0.25">
      <c r="A19" s="108" t="s">
        <v>38</v>
      </c>
      <c r="B19" s="114" t="s">
        <v>39</v>
      </c>
      <c r="C19" s="50"/>
      <c r="D19" s="112">
        <f>SUM(E19:F19)</f>
        <v>0</v>
      </c>
      <c r="E19" s="49"/>
      <c r="F19" s="49"/>
      <c r="G19" s="49"/>
      <c r="H19" s="50"/>
      <c r="I19" s="18"/>
      <c r="J19" s="14"/>
    </row>
    <row r="20" spans="1:10" ht="22.15" customHeight="1" x14ac:dyDescent="0.25">
      <c r="A20" s="108" t="s">
        <v>40</v>
      </c>
      <c r="B20" s="114" t="s">
        <v>41</v>
      </c>
      <c r="C20" s="50"/>
      <c r="D20" s="112">
        <f>SUM(E20:F20)</f>
        <v>0</v>
      </c>
      <c r="E20" s="49"/>
      <c r="F20" s="49"/>
      <c r="G20" s="49"/>
      <c r="H20" s="50"/>
      <c r="I20" s="18"/>
      <c r="J20" s="14"/>
    </row>
    <row r="21" spans="1:10" ht="15.75" thickBot="1" x14ac:dyDescent="0.3">
      <c r="A21" s="164" t="s">
        <v>33</v>
      </c>
      <c r="B21" s="165"/>
      <c r="C21" s="70">
        <f>SUM(C19:C20)</f>
        <v>0</v>
      </c>
      <c r="D21" s="70">
        <f>SUM(D19:D20)</f>
        <v>0</v>
      </c>
      <c r="E21" s="70">
        <f t="shared" ref="E21:F21" si="1">SUM(E19:E20)</f>
        <v>0</v>
      </c>
      <c r="F21" s="70">
        <f t="shared" si="1"/>
        <v>0</v>
      </c>
      <c r="G21" s="72">
        <f>SUM(G19:G20)</f>
        <v>0</v>
      </c>
      <c r="H21" s="125"/>
      <c r="I21" s="95"/>
      <c r="J21" s="121"/>
    </row>
    <row r="22" spans="1:10" x14ac:dyDescent="0.25">
      <c r="A22" s="15"/>
      <c r="B22" s="15"/>
      <c r="C22" s="16"/>
      <c r="D22" s="16"/>
      <c r="E22" s="15"/>
      <c r="F22" s="15"/>
      <c r="G22" s="15"/>
      <c r="H22" s="16"/>
      <c r="I22" s="16"/>
      <c r="J22" s="16"/>
    </row>
    <row r="23" spans="1:10" ht="13.5" customHeight="1" thickBo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</row>
    <row r="24" spans="1:10" ht="42.75" x14ac:dyDescent="0.25">
      <c r="A24" s="115" t="s">
        <v>42</v>
      </c>
      <c r="B24" s="116" t="s">
        <v>43</v>
      </c>
      <c r="C24" s="116" t="s">
        <v>11</v>
      </c>
      <c r="D24" s="116" t="s">
        <v>44</v>
      </c>
      <c r="E24" s="116" t="s">
        <v>36</v>
      </c>
      <c r="F24" s="116" t="s">
        <v>14</v>
      </c>
      <c r="G24" s="116" t="s">
        <v>15</v>
      </c>
      <c r="H24" s="116" t="s">
        <v>332</v>
      </c>
      <c r="I24" s="116" t="s">
        <v>333</v>
      </c>
      <c r="J24" s="117" t="s">
        <v>45</v>
      </c>
    </row>
    <row r="25" spans="1:10" x14ac:dyDescent="0.25">
      <c r="A25" s="105"/>
      <c r="B25" s="106" t="s">
        <v>9</v>
      </c>
      <c r="C25" s="106" t="s">
        <v>19</v>
      </c>
      <c r="D25" s="106" t="s">
        <v>37</v>
      </c>
      <c r="E25" s="106" t="s">
        <v>21</v>
      </c>
      <c r="F25" s="106" t="s">
        <v>22</v>
      </c>
      <c r="G25" s="106" t="s">
        <v>23</v>
      </c>
      <c r="H25" s="106" t="s">
        <v>24</v>
      </c>
      <c r="I25" s="106" t="s">
        <v>25</v>
      </c>
      <c r="J25" s="107" t="s">
        <v>26</v>
      </c>
    </row>
    <row r="26" spans="1:10" x14ac:dyDescent="0.25">
      <c r="A26" s="108" t="s">
        <v>46</v>
      </c>
      <c r="B26" s="109" t="s">
        <v>47</v>
      </c>
      <c r="C26" s="49"/>
      <c r="D26" s="56">
        <f>SUM(E26:F26)</f>
        <v>50</v>
      </c>
      <c r="E26" s="49"/>
      <c r="F26" s="49">
        <v>50</v>
      </c>
      <c r="G26" s="49">
        <v>25.43</v>
      </c>
      <c r="H26" s="19">
        <v>55000</v>
      </c>
      <c r="I26" s="19"/>
      <c r="J26" s="20" t="s">
        <v>234</v>
      </c>
    </row>
    <row r="27" spans="1:10" x14ac:dyDescent="0.25">
      <c r="A27" s="108" t="s">
        <v>48</v>
      </c>
      <c r="B27" s="109" t="s">
        <v>49</v>
      </c>
      <c r="C27" s="49"/>
      <c r="D27" s="112">
        <f>SUM(E27:F27)</f>
        <v>1.3</v>
      </c>
      <c r="E27" s="49">
        <v>0</v>
      </c>
      <c r="F27" s="49">
        <v>1.3</v>
      </c>
      <c r="G27" s="49">
        <v>12</v>
      </c>
      <c r="H27" s="19">
        <v>90000</v>
      </c>
      <c r="I27" s="19"/>
      <c r="J27" s="20" t="s">
        <v>235</v>
      </c>
    </row>
    <row r="28" spans="1:10" x14ac:dyDescent="0.25">
      <c r="A28" s="108" t="s">
        <v>50</v>
      </c>
      <c r="B28" s="109" t="s">
        <v>51</v>
      </c>
      <c r="C28" s="50"/>
      <c r="D28" s="112">
        <f>SUM(E28:F28)</f>
        <v>33.590000000000003</v>
      </c>
      <c r="E28" s="49">
        <v>33.590000000000003</v>
      </c>
      <c r="F28" s="49"/>
      <c r="G28" s="49"/>
      <c r="H28" s="19"/>
      <c r="I28" s="19"/>
      <c r="J28" s="21" t="s">
        <v>331</v>
      </c>
    </row>
    <row r="29" spans="1:10" ht="15.75" thickBot="1" x14ac:dyDescent="0.3">
      <c r="A29" s="164" t="s">
        <v>33</v>
      </c>
      <c r="B29" s="165"/>
      <c r="C29" s="70">
        <f>SUM(C26:C28)</f>
        <v>0</v>
      </c>
      <c r="D29" s="70">
        <f>SUM(D26:D28)</f>
        <v>84.89</v>
      </c>
      <c r="E29" s="70">
        <f t="shared" ref="E29:F29" si="2">SUM(E26:E28)</f>
        <v>33.590000000000003</v>
      </c>
      <c r="F29" s="70">
        <f t="shared" si="2"/>
        <v>51.3</v>
      </c>
      <c r="G29" s="120"/>
      <c r="H29" s="95"/>
      <c r="I29" s="95"/>
      <c r="J29" s="96"/>
    </row>
    <row r="30" spans="1:10" x14ac:dyDescent="0.25">
      <c r="A30" s="15"/>
      <c r="B30" s="15"/>
      <c r="C30" s="16"/>
      <c r="D30" s="16"/>
      <c r="E30" s="15"/>
      <c r="F30" s="15"/>
      <c r="G30" s="15"/>
      <c r="H30" s="16"/>
      <c r="I30" s="16"/>
      <c r="J30" s="16"/>
    </row>
    <row r="31" spans="1:10" ht="15.75" thickBo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 spans="1:10" ht="42.75" x14ac:dyDescent="0.25">
      <c r="A32" s="80" t="s">
        <v>21</v>
      </c>
      <c r="B32" s="81" t="s">
        <v>52</v>
      </c>
      <c r="C32" s="81" t="s">
        <v>11</v>
      </c>
      <c r="D32" s="81" t="s">
        <v>44</v>
      </c>
      <c r="E32" s="81" t="s">
        <v>53</v>
      </c>
      <c r="F32" s="81" t="s">
        <v>54</v>
      </c>
      <c r="G32" s="81" t="s">
        <v>15</v>
      </c>
      <c r="H32" s="81" t="s">
        <v>332</v>
      </c>
      <c r="I32" s="81" t="s">
        <v>333</v>
      </c>
      <c r="J32" s="82" t="s">
        <v>45</v>
      </c>
    </row>
    <row r="33" spans="1:10" x14ac:dyDescent="0.25">
      <c r="A33" s="1"/>
      <c r="B33" s="2" t="s">
        <v>9</v>
      </c>
      <c r="C33" s="2" t="s">
        <v>19</v>
      </c>
      <c r="D33" s="2" t="s">
        <v>37</v>
      </c>
      <c r="E33" s="2" t="s">
        <v>21</v>
      </c>
      <c r="F33" s="2" t="s">
        <v>22</v>
      </c>
      <c r="G33" s="2" t="s">
        <v>23</v>
      </c>
      <c r="H33" s="2" t="s">
        <v>24</v>
      </c>
      <c r="I33" s="2" t="s">
        <v>25</v>
      </c>
      <c r="J33" s="3" t="s">
        <v>26</v>
      </c>
    </row>
    <row r="34" spans="1:10" s="7" customFormat="1" ht="14.25" x14ac:dyDescent="0.2">
      <c r="A34" s="38" t="s">
        <v>55</v>
      </c>
      <c r="B34" s="40" t="s">
        <v>56</v>
      </c>
      <c r="C34" s="110">
        <f>SUM(C35:C36)</f>
        <v>0</v>
      </c>
      <c r="D34" s="66">
        <f t="shared" ref="D34:D66" si="3">SUM(E34:F34)</f>
        <v>52.95</v>
      </c>
      <c r="E34" s="111">
        <f>SUM(E35:E36)</f>
        <v>0</v>
      </c>
      <c r="F34" s="110">
        <f>SUM(F35:F36)</f>
        <v>52.95</v>
      </c>
      <c r="G34" s="110">
        <f>IFERROR(((G35*F35)+(G36*F36))/(F34),"")</f>
        <v>16.899999999999999</v>
      </c>
      <c r="H34" s="71">
        <f>IFERROR(AVERAGE(H35:H36),"")</f>
        <v>35000</v>
      </c>
      <c r="I34" s="71" t="str">
        <f>IFERROR(AVERAGE(I35:I36),"")</f>
        <v/>
      </c>
      <c r="J34" s="67"/>
    </row>
    <row r="35" spans="1:10" x14ac:dyDescent="0.25">
      <c r="A35" s="41" t="s">
        <v>57</v>
      </c>
      <c r="B35" s="42" t="s">
        <v>58</v>
      </c>
      <c r="C35" s="51"/>
      <c r="D35" s="56">
        <f t="shared" si="3"/>
        <v>52.95</v>
      </c>
      <c r="E35" s="49"/>
      <c r="F35" s="49">
        <v>52.95</v>
      </c>
      <c r="G35" s="51">
        <v>16.899999999999999</v>
      </c>
      <c r="H35" s="23">
        <v>35000</v>
      </c>
      <c r="I35" s="23"/>
      <c r="J35" s="20"/>
    </row>
    <row r="36" spans="1:10" x14ac:dyDescent="0.25">
      <c r="A36" s="41" t="s">
        <v>59</v>
      </c>
      <c r="B36" s="42" t="s">
        <v>60</v>
      </c>
      <c r="C36" s="51"/>
      <c r="D36" s="56">
        <f t="shared" si="3"/>
        <v>0</v>
      </c>
      <c r="E36" s="49"/>
      <c r="F36" s="49"/>
      <c r="G36" s="51"/>
      <c r="H36" s="23"/>
      <c r="I36" s="23"/>
      <c r="J36" s="20"/>
    </row>
    <row r="37" spans="1:10" s="7" customFormat="1" ht="14.25" x14ac:dyDescent="0.2">
      <c r="A37" s="38" t="s">
        <v>61</v>
      </c>
      <c r="B37" s="40" t="s">
        <v>62</v>
      </c>
      <c r="C37" s="110">
        <f>SUM(C38:C39)</f>
        <v>0</v>
      </c>
      <c r="D37" s="66">
        <f t="shared" si="3"/>
        <v>14.59</v>
      </c>
      <c r="E37" s="113">
        <f>SUM(E38:E39)</f>
        <v>0</v>
      </c>
      <c r="F37" s="113">
        <f>SUM(F38:F39)</f>
        <v>14.59</v>
      </c>
      <c r="G37" s="110">
        <f>IFERROR( ((G38*F38)+(G39*F39))/(F37),"")</f>
        <v>15.6</v>
      </c>
      <c r="H37" s="71">
        <f>IFERROR(AVERAGE(H38:H39),"")</f>
        <v>20000</v>
      </c>
      <c r="I37" s="71" t="str">
        <f>IFERROR(AVERAGE(I38:I39),"")</f>
        <v/>
      </c>
      <c r="J37" s="69"/>
    </row>
    <row r="38" spans="1:10" x14ac:dyDescent="0.25">
      <c r="A38" s="41" t="s">
        <v>63</v>
      </c>
      <c r="B38" s="42" t="s">
        <v>64</v>
      </c>
      <c r="C38" s="51"/>
      <c r="D38" s="56">
        <f t="shared" si="3"/>
        <v>14.59</v>
      </c>
      <c r="E38" s="49"/>
      <c r="F38" s="49">
        <v>14.59</v>
      </c>
      <c r="G38" s="51">
        <v>15.6</v>
      </c>
      <c r="H38" s="23">
        <v>20000</v>
      </c>
      <c r="I38" s="23"/>
      <c r="J38" s="20"/>
    </row>
    <row r="39" spans="1:10" x14ac:dyDescent="0.25">
      <c r="A39" s="41" t="s">
        <v>65</v>
      </c>
      <c r="B39" s="42" t="s">
        <v>66</v>
      </c>
      <c r="C39" s="51"/>
      <c r="D39" s="56">
        <f t="shared" si="3"/>
        <v>0</v>
      </c>
      <c r="E39" s="49"/>
      <c r="F39" s="49"/>
      <c r="G39" s="51"/>
      <c r="H39" s="23"/>
      <c r="I39" s="23"/>
      <c r="J39" s="20"/>
    </row>
    <row r="40" spans="1:10" s="7" customFormat="1" ht="14.25" x14ac:dyDescent="0.2">
      <c r="A40" s="38" t="s">
        <v>67</v>
      </c>
      <c r="B40" s="40" t="s">
        <v>68</v>
      </c>
      <c r="C40" s="110">
        <f>SUM(C41:C43)</f>
        <v>0</v>
      </c>
      <c r="D40" s="66">
        <f t="shared" si="3"/>
        <v>16.71</v>
      </c>
      <c r="E40" s="113">
        <f>SUM(E41:E44)</f>
        <v>0</v>
      </c>
      <c r="F40" s="113">
        <f>SUM(F41:F44)</f>
        <v>16.71</v>
      </c>
      <c r="G40" s="110">
        <f>IFERROR(((G41*F41) + (G42*F42) + (G43*F43) + (G44*F44))/(F40),"")</f>
        <v>15.508677438659483</v>
      </c>
      <c r="H40" s="71">
        <f>IFERROR(AVERAGE(H41:H44),"")</f>
        <v>10000</v>
      </c>
      <c r="I40" s="71" t="str">
        <f>IFERROR(AVERAGE(I41:I44),"")</f>
        <v/>
      </c>
      <c r="J40" s="69"/>
    </row>
    <row r="41" spans="1:10" x14ac:dyDescent="0.25">
      <c r="A41" s="41" t="s">
        <v>69</v>
      </c>
      <c r="B41" s="42" t="s">
        <v>70</v>
      </c>
      <c r="C41" s="51"/>
      <c r="D41" s="56">
        <f t="shared" si="3"/>
        <v>8.5</v>
      </c>
      <c r="E41" s="49"/>
      <c r="F41" s="49">
        <v>8.5</v>
      </c>
      <c r="G41" s="51">
        <v>16</v>
      </c>
      <c r="H41" s="23">
        <v>10000</v>
      </c>
      <c r="I41" s="23"/>
      <c r="J41" s="20"/>
    </row>
    <row r="42" spans="1:10" x14ac:dyDescent="0.25">
      <c r="A42" s="41" t="s">
        <v>71</v>
      </c>
      <c r="B42" s="42" t="s">
        <v>72</v>
      </c>
      <c r="C42" s="51"/>
      <c r="D42" s="56">
        <f>SUM(E42:F42)</f>
        <v>8.2100000000000009</v>
      </c>
      <c r="E42" s="49"/>
      <c r="F42" s="49">
        <v>8.2100000000000009</v>
      </c>
      <c r="G42" s="51">
        <v>15</v>
      </c>
      <c r="H42" s="23">
        <v>10000</v>
      </c>
      <c r="I42" s="23"/>
      <c r="J42" s="20"/>
    </row>
    <row r="43" spans="1:10" x14ac:dyDescent="0.25">
      <c r="A43" s="41" t="s">
        <v>73</v>
      </c>
      <c r="B43" s="42" t="s">
        <v>74</v>
      </c>
      <c r="C43" s="51"/>
      <c r="D43" s="56">
        <f t="shared" si="3"/>
        <v>0</v>
      </c>
      <c r="E43" s="49"/>
      <c r="F43" s="49"/>
      <c r="G43" s="51"/>
      <c r="H43" s="23"/>
      <c r="I43" s="23"/>
      <c r="J43" s="20"/>
    </row>
    <row r="44" spans="1:10" x14ac:dyDescent="0.25">
      <c r="A44" s="41" t="s">
        <v>275</v>
      </c>
      <c r="B44" s="42" t="s">
        <v>276</v>
      </c>
      <c r="C44" s="51"/>
      <c r="D44" s="56">
        <f>SUM(E44:F44)</f>
        <v>0</v>
      </c>
      <c r="E44" s="49"/>
      <c r="F44" s="49"/>
      <c r="G44" s="51"/>
      <c r="H44" s="23"/>
      <c r="I44" s="23"/>
      <c r="J44" s="20"/>
    </row>
    <row r="45" spans="1:10" s="7" customFormat="1" ht="14.25" x14ac:dyDescent="0.2">
      <c r="A45" s="38" t="s">
        <v>75</v>
      </c>
      <c r="B45" s="40" t="s">
        <v>76</v>
      </c>
      <c r="C45" s="110">
        <f>SUM(C46:C48)</f>
        <v>0</v>
      </c>
      <c r="D45" s="66">
        <f t="shared" si="3"/>
        <v>13.82</v>
      </c>
      <c r="E45" s="113">
        <f>SUM(E46:E48)</f>
        <v>0</v>
      </c>
      <c r="F45" s="113">
        <f>SUM(F46:F48)</f>
        <v>13.82</v>
      </c>
      <c r="G45" s="110">
        <f>IFERROR(((G46*F46) + (G47*F47) + (G48*F48) )/(F45),"")</f>
        <v>17.428571428571427</v>
      </c>
      <c r="H45" s="71">
        <f>IFERROR(AVERAGE(H46:H48),"")</f>
        <v>8000</v>
      </c>
      <c r="I45" s="71" t="str">
        <f>IFERROR(AVERAGE(I46:I48),"")</f>
        <v/>
      </c>
      <c r="J45" s="69"/>
    </row>
    <row r="46" spans="1:10" x14ac:dyDescent="0.25">
      <c r="A46" s="41" t="s">
        <v>77</v>
      </c>
      <c r="B46" s="42" t="s">
        <v>78</v>
      </c>
      <c r="C46" s="51"/>
      <c r="D46" s="56">
        <f t="shared" si="3"/>
        <v>13.82</v>
      </c>
      <c r="E46" s="49"/>
      <c r="F46" s="49">
        <v>13.82</v>
      </c>
      <c r="G46" s="51">
        <v>17.428571428571427</v>
      </c>
      <c r="H46" s="23">
        <v>8000</v>
      </c>
      <c r="I46" s="23"/>
      <c r="J46" s="20"/>
    </row>
    <row r="47" spans="1:10" x14ac:dyDescent="0.25">
      <c r="A47" s="41" t="s">
        <v>79</v>
      </c>
      <c r="B47" s="42" t="s">
        <v>80</v>
      </c>
      <c r="C47" s="51"/>
      <c r="D47" s="56">
        <f t="shared" si="3"/>
        <v>0</v>
      </c>
      <c r="E47" s="49"/>
      <c r="F47" s="49"/>
      <c r="G47" s="51"/>
      <c r="H47" s="23"/>
      <c r="I47" s="23"/>
      <c r="J47" s="20"/>
    </row>
    <row r="48" spans="1:10" x14ac:dyDescent="0.25">
      <c r="A48" s="41" t="s">
        <v>81</v>
      </c>
      <c r="B48" s="42" t="s">
        <v>82</v>
      </c>
      <c r="C48" s="51"/>
      <c r="D48" s="56">
        <f t="shared" si="3"/>
        <v>0</v>
      </c>
      <c r="E48" s="49"/>
      <c r="F48" s="49"/>
      <c r="G48" s="51"/>
      <c r="H48" s="23"/>
      <c r="I48" s="23"/>
      <c r="J48" s="20"/>
    </row>
    <row r="49" spans="1:10" s="7" customFormat="1" ht="14.25" x14ac:dyDescent="0.2">
      <c r="A49" s="38" t="s">
        <v>83</v>
      </c>
      <c r="B49" s="40" t="s">
        <v>84</v>
      </c>
      <c r="C49" s="110">
        <f>SUM(C50:C53)</f>
        <v>0</v>
      </c>
      <c r="D49" s="66">
        <f t="shared" si="3"/>
        <v>0.65999999999999992</v>
      </c>
      <c r="E49" s="113">
        <f>SUM(E50:E53)</f>
        <v>0</v>
      </c>
      <c r="F49" s="113">
        <f>SUM(F50:F53)</f>
        <v>0.65999999999999992</v>
      </c>
      <c r="G49" s="110">
        <f>IFERROR(((G50*F50) + (G51*F51) + (G52*F52) + (F53+G53) )/(F49), "")</f>
        <v>18</v>
      </c>
      <c r="H49" s="71">
        <f>IFERROR(AVERAGE(H50:H53),"")</f>
        <v>50000</v>
      </c>
      <c r="I49" s="71" t="str">
        <f>IFERROR(AVERAGE(I50:I53),"")</f>
        <v/>
      </c>
      <c r="J49" s="69"/>
    </row>
    <row r="50" spans="1:10" x14ac:dyDescent="0.25">
      <c r="A50" s="41" t="s">
        <v>85</v>
      </c>
      <c r="B50" s="42" t="s">
        <v>86</v>
      </c>
      <c r="C50" s="51"/>
      <c r="D50" s="56">
        <f t="shared" si="3"/>
        <v>0.65999999999999992</v>
      </c>
      <c r="E50" s="49"/>
      <c r="F50" s="49">
        <v>0.65999999999999992</v>
      </c>
      <c r="G50" s="51">
        <v>18</v>
      </c>
      <c r="H50" s="23">
        <v>50000</v>
      </c>
      <c r="I50" s="23"/>
      <c r="J50" s="20"/>
    </row>
    <row r="51" spans="1:10" x14ac:dyDescent="0.25">
      <c r="A51" s="41" t="s">
        <v>87</v>
      </c>
      <c r="B51" s="42" t="s">
        <v>88</v>
      </c>
      <c r="C51" s="51"/>
      <c r="D51" s="56">
        <f t="shared" si="3"/>
        <v>0</v>
      </c>
      <c r="E51" s="49"/>
      <c r="F51" s="49"/>
      <c r="G51" s="51"/>
      <c r="H51" s="23"/>
      <c r="I51" s="23"/>
      <c r="J51" s="20"/>
    </row>
    <row r="52" spans="1:10" x14ac:dyDescent="0.25">
      <c r="A52" s="41" t="s">
        <v>89</v>
      </c>
      <c r="B52" s="42" t="s">
        <v>90</v>
      </c>
      <c r="C52" s="51"/>
      <c r="D52" s="56">
        <f t="shared" si="3"/>
        <v>0</v>
      </c>
      <c r="E52" s="49"/>
      <c r="F52" s="49"/>
      <c r="G52" s="51"/>
      <c r="H52" s="23"/>
      <c r="I52" s="23"/>
      <c r="J52" s="20"/>
    </row>
    <row r="53" spans="1:10" x14ac:dyDescent="0.25">
      <c r="A53" s="41" t="s">
        <v>91</v>
      </c>
      <c r="B53" s="42" t="s">
        <v>92</v>
      </c>
      <c r="C53" s="51"/>
      <c r="D53" s="56">
        <f t="shared" si="3"/>
        <v>0</v>
      </c>
      <c r="E53" s="49"/>
      <c r="F53" s="49"/>
      <c r="G53" s="51"/>
      <c r="H53" s="23"/>
      <c r="I53" s="23"/>
      <c r="J53" s="20"/>
    </row>
    <row r="54" spans="1:10" s="7" customFormat="1" ht="14.25" x14ac:dyDescent="0.2">
      <c r="A54" s="38" t="s">
        <v>93</v>
      </c>
      <c r="B54" s="40" t="s">
        <v>94</v>
      </c>
      <c r="C54" s="110">
        <f>SUM(C55:C58)</f>
        <v>0</v>
      </c>
      <c r="D54" s="66">
        <f t="shared" si="3"/>
        <v>0</v>
      </c>
      <c r="E54" s="113">
        <f>SUM(E55:E58)</f>
        <v>0</v>
      </c>
      <c r="F54" s="113">
        <f>SUM(F55:F58)</f>
        <v>0</v>
      </c>
      <c r="G54" s="110" t="str">
        <f>IFERROR(((G55*F55) + (G56*F56) + (G57*F57) + (F58+G58) )/(F54), "")</f>
        <v/>
      </c>
      <c r="H54" s="71" t="str">
        <f>IFERROR(AVERAGE(H55:H58),"")</f>
        <v/>
      </c>
      <c r="I54" s="71" t="str">
        <f>IFERROR(AVERAGE(I55:I58),"")</f>
        <v/>
      </c>
      <c r="J54" s="69"/>
    </row>
    <row r="55" spans="1:10" x14ac:dyDescent="0.25">
      <c r="A55" s="41" t="s">
        <v>95</v>
      </c>
      <c r="B55" s="42" t="s">
        <v>96</v>
      </c>
      <c r="C55" s="51"/>
      <c r="D55" s="56">
        <f t="shared" si="3"/>
        <v>0</v>
      </c>
      <c r="E55" s="49"/>
      <c r="F55" s="49"/>
      <c r="G55" s="51"/>
      <c r="H55" s="23"/>
      <c r="I55" s="23"/>
      <c r="J55" s="20"/>
    </row>
    <row r="56" spans="1:10" x14ac:dyDescent="0.25">
      <c r="A56" s="41" t="s">
        <v>97</v>
      </c>
      <c r="B56" s="42" t="s">
        <v>98</v>
      </c>
      <c r="C56" s="51"/>
      <c r="D56" s="56">
        <f t="shared" si="3"/>
        <v>0</v>
      </c>
      <c r="E56" s="49"/>
      <c r="F56" s="49"/>
      <c r="G56" s="51"/>
      <c r="H56" s="23"/>
      <c r="I56" s="23"/>
      <c r="J56" s="20"/>
    </row>
    <row r="57" spans="1:10" x14ac:dyDescent="0.25">
      <c r="A57" s="41" t="s">
        <v>99</v>
      </c>
      <c r="B57" s="42" t="s">
        <v>100</v>
      </c>
      <c r="C57" s="51"/>
      <c r="D57" s="56">
        <f t="shared" si="3"/>
        <v>0</v>
      </c>
      <c r="E57" s="49"/>
      <c r="F57" s="49"/>
      <c r="G57" s="51"/>
      <c r="H57" s="23"/>
      <c r="I57" s="23"/>
      <c r="J57" s="20"/>
    </row>
    <row r="58" spans="1:10" x14ac:dyDescent="0.25">
      <c r="A58" s="41" t="s">
        <v>101</v>
      </c>
      <c r="B58" s="42" t="s">
        <v>102</v>
      </c>
      <c r="C58" s="51"/>
      <c r="D58" s="56">
        <f t="shared" si="3"/>
        <v>0</v>
      </c>
      <c r="E58" s="49"/>
      <c r="F58" s="49"/>
      <c r="G58" s="51"/>
      <c r="H58" s="23"/>
      <c r="I58" s="23"/>
      <c r="J58" s="20"/>
    </row>
    <row r="59" spans="1:10" x14ac:dyDescent="0.25">
      <c r="A59" s="38" t="s">
        <v>103</v>
      </c>
      <c r="B59" s="40" t="s">
        <v>104</v>
      </c>
      <c r="C59" s="110">
        <f>SUM(C60:C62)</f>
        <v>0</v>
      </c>
      <c r="D59" s="66">
        <f t="shared" si="3"/>
        <v>1</v>
      </c>
      <c r="E59" s="113">
        <f>SUM(E60:E62)</f>
        <v>0</v>
      </c>
      <c r="F59" s="113">
        <f>SUM(F60:F62)</f>
        <v>1</v>
      </c>
      <c r="G59" s="110">
        <f>IFERROR(((G60*F60) + (G61*F61) + (G62*F62) )/(F59), "")</f>
        <v>20</v>
      </c>
      <c r="H59" s="71">
        <f>IFERROR(AVERAGE(H60:H62),"")</f>
        <v>7000</v>
      </c>
      <c r="I59" s="71" t="str">
        <f>IFERROR(AVERAGE(I60:I62),"")</f>
        <v/>
      </c>
      <c r="J59" s="69"/>
    </row>
    <row r="60" spans="1:10" x14ac:dyDescent="0.25">
      <c r="A60" s="41" t="s">
        <v>105</v>
      </c>
      <c r="B60" s="42" t="s">
        <v>106</v>
      </c>
      <c r="C60" s="51"/>
      <c r="D60" s="56">
        <f t="shared" si="3"/>
        <v>1</v>
      </c>
      <c r="E60" s="49"/>
      <c r="F60" s="49">
        <v>1</v>
      </c>
      <c r="G60" s="51">
        <v>20</v>
      </c>
      <c r="H60" s="23">
        <v>7000</v>
      </c>
      <c r="I60" s="23"/>
      <c r="J60" s="20"/>
    </row>
    <row r="61" spans="1:10" x14ac:dyDescent="0.25">
      <c r="A61" s="41" t="s">
        <v>107</v>
      </c>
      <c r="B61" s="42" t="s">
        <v>108</v>
      </c>
      <c r="C61" s="51"/>
      <c r="D61" s="56">
        <f t="shared" si="3"/>
        <v>0</v>
      </c>
      <c r="E61" s="49"/>
      <c r="F61" s="49"/>
      <c r="G61" s="51"/>
      <c r="H61" s="23"/>
      <c r="I61" s="23"/>
      <c r="J61" s="20"/>
    </row>
    <row r="62" spans="1:10" x14ac:dyDescent="0.25">
      <c r="A62" s="41" t="s">
        <v>109</v>
      </c>
      <c r="B62" s="42" t="s">
        <v>110</v>
      </c>
      <c r="C62" s="51"/>
      <c r="D62" s="56">
        <f t="shared" si="3"/>
        <v>0</v>
      </c>
      <c r="E62" s="49"/>
      <c r="F62" s="49"/>
      <c r="G62" s="51"/>
      <c r="H62" s="23"/>
      <c r="I62" s="23"/>
      <c r="J62" s="20"/>
    </row>
    <row r="63" spans="1:10" s="7" customFormat="1" ht="14.25" x14ac:dyDescent="0.2">
      <c r="A63" s="38" t="s">
        <v>111</v>
      </c>
      <c r="B63" s="40" t="s">
        <v>112</v>
      </c>
      <c r="C63" s="110">
        <f>SUM(C64:C66)</f>
        <v>0</v>
      </c>
      <c r="D63" s="66">
        <f t="shared" si="3"/>
        <v>0</v>
      </c>
      <c r="E63" s="113">
        <f>SUM(E64:E66)</f>
        <v>0</v>
      </c>
      <c r="F63" s="113">
        <f>SUM(F64:F66)</f>
        <v>0</v>
      </c>
      <c r="G63" s="110" t="str">
        <f>IFERROR(((G64*F64) + (G65*F65) + (G66*F66) )/(F63), "")</f>
        <v/>
      </c>
      <c r="H63" s="71" t="str">
        <f>IFERROR(AVERAGE(H64:H66),"")</f>
        <v/>
      </c>
      <c r="I63" s="71" t="str">
        <f>IFERROR(AVERAGE(I64:I66),"")</f>
        <v/>
      </c>
      <c r="J63" s="69"/>
    </row>
    <row r="64" spans="1:10" x14ac:dyDescent="0.25">
      <c r="A64" s="41" t="s">
        <v>113</v>
      </c>
      <c r="B64" s="42" t="s">
        <v>114</v>
      </c>
      <c r="C64" s="51"/>
      <c r="D64" s="56">
        <f t="shared" si="3"/>
        <v>0</v>
      </c>
      <c r="E64" s="49"/>
      <c r="F64" s="49"/>
      <c r="G64" s="51"/>
      <c r="H64" s="23"/>
      <c r="I64" s="23"/>
      <c r="J64" s="20"/>
    </row>
    <row r="65" spans="1:10" x14ac:dyDescent="0.25">
      <c r="A65" s="41" t="s">
        <v>115</v>
      </c>
      <c r="B65" s="42" t="s">
        <v>116</v>
      </c>
      <c r="C65" s="51"/>
      <c r="D65" s="56">
        <f t="shared" si="3"/>
        <v>0</v>
      </c>
      <c r="E65" s="49"/>
      <c r="F65" s="49"/>
      <c r="G65" s="51"/>
      <c r="H65" s="23"/>
      <c r="I65" s="23"/>
      <c r="J65" s="20"/>
    </row>
    <row r="66" spans="1:10" x14ac:dyDescent="0.25">
      <c r="A66" s="41" t="s">
        <v>117</v>
      </c>
      <c r="B66" s="42" t="s">
        <v>118</v>
      </c>
      <c r="C66" s="51"/>
      <c r="D66" s="56">
        <f t="shared" si="3"/>
        <v>0</v>
      </c>
      <c r="E66" s="49"/>
      <c r="F66" s="49"/>
      <c r="G66" s="51"/>
      <c r="H66" s="23"/>
      <c r="I66" s="23"/>
      <c r="J66" s="20"/>
    </row>
    <row r="67" spans="1:10" s="7" customFormat="1" ht="14.25" x14ac:dyDescent="0.2">
      <c r="A67" s="38" t="s">
        <v>119</v>
      </c>
      <c r="B67" s="40" t="s">
        <v>120</v>
      </c>
      <c r="C67" s="110">
        <f>SUM(C68:C71)</f>
        <v>0</v>
      </c>
      <c r="D67" s="66">
        <f t="shared" ref="D67:D88" si="4">SUM(E67:F67)</f>
        <v>0</v>
      </c>
      <c r="E67" s="113">
        <f>SUM(E68:E71)</f>
        <v>0</v>
      </c>
      <c r="F67" s="113">
        <f>SUM(F68:F71)</f>
        <v>0</v>
      </c>
      <c r="G67" s="110" t="str">
        <f>IFERROR(((G68*F68) + (G69*F69) + (G70*F70) + (F71+G71) )/(F67), "")</f>
        <v/>
      </c>
      <c r="H67" s="71" t="str">
        <f>IFERROR(AVERAGE(H68:H71),"")</f>
        <v/>
      </c>
      <c r="I67" s="71" t="str">
        <f>IFERROR(AVERAGE(I68:I71),"")</f>
        <v/>
      </c>
      <c r="J67" s="69"/>
    </row>
    <row r="68" spans="1:10" x14ac:dyDescent="0.25">
      <c r="A68" s="41" t="s">
        <v>121</v>
      </c>
      <c r="B68" s="42" t="s">
        <v>122</v>
      </c>
      <c r="C68" s="51"/>
      <c r="D68" s="56">
        <f t="shared" si="4"/>
        <v>0</v>
      </c>
      <c r="E68" s="49"/>
      <c r="F68" s="49"/>
      <c r="G68" s="51"/>
      <c r="H68" s="23"/>
      <c r="I68" s="23"/>
      <c r="J68" s="20"/>
    </row>
    <row r="69" spans="1:10" x14ac:dyDescent="0.25">
      <c r="A69" s="41" t="s">
        <v>123</v>
      </c>
      <c r="B69" s="42" t="s">
        <v>124</v>
      </c>
      <c r="C69" s="51"/>
      <c r="D69" s="56">
        <f t="shared" si="4"/>
        <v>0</v>
      </c>
      <c r="E69" s="49"/>
      <c r="F69" s="49"/>
      <c r="G69" s="51"/>
      <c r="H69" s="23"/>
      <c r="I69" s="23"/>
      <c r="J69" s="20"/>
    </row>
    <row r="70" spans="1:10" x14ac:dyDescent="0.25">
      <c r="A70" s="41" t="s">
        <v>125</v>
      </c>
      <c r="B70" s="42" t="s">
        <v>126</v>
      </c>
      <c r="C70" s="51"/>
      <c r="D70" s="56">
        <f t="shared" si="4"/>
        <v>0</v>
      </c>
      <c r="E70" s="49"/>
      <c r="F70" s="49"/>
      <c r="G70" s="51"/>
      <c r="H70" s="23"/>
      <c r="I70" s="23"/>
      <c r="J70" s="20"/>
    </row>
    <row r="71" spans="1:10" x14ac:dyDescent="0.25">
      <c r="A71" s="41" t="s">
        <v>127</v>
      </c>
      <c r="B71" s="42" t="s">
        <v>128</v>
      </c>
      <c r="C71" s="51"/>
      <c r="D71" s="56">
        <f t="shared" si="4"/>
        <v>0</v>
      </c>
      <c r="E71" s="49"/>
      <c r="F71" s="49"/>
      <c r="G71" s="51"/>
      <c r="H71" s="23"/>
      <c r="I71" s="23"/>
      <c r="J71" s="20"/>
    </row>
    <row r="72" spans="1:10" s="7" customFormat="1" ht="14.25" x14ac:dyDescent="0.2">
      <c r="A72" s="38" t="s">
        <v>129</v>
      </c>
      <c r="B72" s="40" t="s">
        <v>130</v>
      </c>
      <c r="C72" s="110">
        <f>SUM(C73:C75)</f>
        <v>0</v>
      </c>
      <c r="D72" s="66">
        <f t="shared" si="4"/>
        <v>0</v>
      </c>
      <c r="E72" s="113">
        <f>SUM(E73:E75)</f>
        <v>0</v>
      </c>
      <c r="F72" s="113">
        <f>SUM(F73:F75)</f>
        <v>0</v>
      </c>
      <c r="G72" s="110" t="str">
        <f>IFERROR(((G73*F73) + (G74*F74) + (G75*F75) )/(F72), "")</f>
        <v/>
      </c>
      <c r="H72" s="71" t="str">
        <f>IFERROR(AVERAGE(H73:H75),"")</f>
        <v/>
      </c>
      <c r="I72" s="71" t="str">
        <f>IFERROR(AVERAGE(I73:I75),"")</f>
        <v/>
      </c>
      <c r="J72" s="69"/>
    </row>
    <row r="73" spans="1:10" x14ac:dyDescent="0.25">
      <c r="A73" s="41" t="s">
        <v>131</v>
      </c>
      <c r="B73" s="42" t="s">
        <v>132</v>
      </c>
      <c r="C73" s="51"/>
      <c r="D73" s="56">
        <f t="shared" si="4"/>
        <v>0</v>
      </c>
      <c r="E73" s="49"/>
      <c r="F73" s="49"/>
      <c r="G73" s="51"/>
      <c r="H73" s="23"/>
      <c r="I73" s="23"/>
      <c r="J73" s="20"/>
    </row>
    <row r="74" spans="1:10" x14ac:dyDescent="0.25">
      <c r="A74" s="41" t="s">
        <v>133</v>
      </c>
      <c r="B74" s="42" t="s">
        <v>134</v>
      </c>
      <c r="C74" s="51"/>
      <c r="D74" s="56">
        <f t="shared" si="4"/>
        <v>0</v>
      </c>
      <c r="E74" s="49"/>
      <c r="F74" s="49"/>
      <c r="G74" s="51"/>
      <c r="H74" s="23"/>
      <c r="I74" s="23"/>
      <c r="J74" s="20"/>
    </row>
    <row r="75" spans="1:10" ht="13.15" customHeight="1" x14ac:dyDescent="0.25">
      <c r="A75" s="41" t="s">
        <v>135</v>
      </c>
      <c r="B75" s="42" t="s">
        <v>136</v>
      </c>
      <c r="C75" s="51"/>
      <c r="D75" s="56">
        <f t="shared" si="4"/>
        <v>0</v>
      </c>
      <c r="E75" s="49"/>
      <c r="F75" s="49"/>
      <c r="G75" s="51"/>
      <c r="H75" s="23"/>
      <c r="I75" s="23"/>
      <c r="J75" s="20"/>
    </row>
    <row r="76" spans="1:10" s="7" customFormat="1" ht="14.25" x14ac:dyDescent="0.2">
      <c r="A76" s="38" t="s">
        <v>137</v>
      </c>
      <c r="B76" s="40" t="s">
        <v>138</v>
      </c>
      <c r="C76" s="110">
        <f>SUM(C77:C79)</f>
        <v>0</v>
      </c>
      <c r="D76" s="66">
        <f t="shared" si="4"/>
        <v>113.36</v>
      </c>
      <c r="E76" s="113">
        <f>SUM(E77:E79)</f>
        <v>0</v>
      </c>
      <c r="F76" s="113">
        <f>SUM(F77:F79)</f>
        <v>113.36</v>
      </c>
      <c r="G76" s="110">
        <f>IFERROR(((G77*F77) + (G78*F78) + (G79*F79) )/(F76),"")</f>
        <v>17.166666666666668</v>
      </c>
      <c r="H76" s="71">
        <f>IFERROR(AVERAGE(H77:H79),"")</f>
        <v>10833</v>
      </c>
      <c r="I76" s="71" t="str">
        <f>IFERROR(AVERAGE(I77:I79),"")</f>
        <v/>
      </c>
      <c r="J76" s="69"/>
    </row>
    <row r="77" spans="1:10" x14ac:dyDescent="0.25">
      <c r="A77" s="41" t="s">
        <v>139</v>
      </c>
      <c r="B77" s="42" t="s">
        <v>140</v>
      </c>
      <c r="C77" s="51"/>
      <c r="D77" s="56">
        <f t="shared" si="4"/>
        <v>113.36</v>
      </c>
      <c r="E77" s="49"/>
      <c r="F77" s="49">
        <v>113.36</v>
      </c>
      <c r="G77" s="51">
        <v>17.166666666666668</v>
      </c>
      <c r="H77" s="23">
        <v>10833</v>
      </c>
      <c r="I77" s="23"/>
      <c r="J77" s="20"/>
    </row>
    <row r="78" spans="1:10" x14ac:dyDescent="0.25">
      <c r="A78" s="41" t="s">
        <v>141</v>
      </c>
      <c r="B78" s="42" t="s">
        <v>142</v>
      </c>
      <c r="C78" s="51"/>
      <c r="D78" s="56">
        <f t="shared" si="4"/>
        <v>0</v>
      </c>
      <c r="E78" s="49"/>
      <c r="F78" s="49"/>
      <c r="G78" s="51"/>
      <c r="H78" s="23"/>
      <c r="I78" s="23"/>
      <c r="J78" s="20"/>
    </row>
    <row r="79" spans="1:10" x14ac:dyDescent="0.25">
      <c r="A79" s="41" t="s">
        <v>143</v>
      </c>
      <c r="B79" s="42" t="s">
        <v>144</v>
      </c>
      <c r="C79" s="51"/>
      <c r="D79" s="56">
        <f t="shared" si="4"/>
        <v>0</v>
      </c>
      <c r="E79" s="49"/>
      <c r="F79" s="49"/>
      <c r="G79" s="51"/>
      <c r="H79" s="23"/>
      <c r="I79" s="23"/>
      <c r="J79" s="20"/>
    </row>
    <row r="80" spans="1:10" s="7" customFormat="1" ht="14.25" x14ac:dyDescent="0.2">
      <c r="A80" s="38" t="s">
        <v>145</v>
      </c>
      <c r="B80" s="40" t="s">
        <v>146</v>
      </c>
      <c r="C80" s="53"/>
      <c r="D80" s="55">
        <f t="shared" si="4"/>
        <v>2</v>
      </c>
      <c r="E80" s="54"/>
      <c r="F80" s="54">
        <v>2</v>
      </c>
      <c r="G80" s="53">
        <v>18</v>
      </c>
      <c r="H80" s="22">
        <v>10000</v>
      </c>
      <c r="I80" s="22"/>
      <c r="J80" s="24"/>
    </row>
    <row r="81" spans="1:11" s="7" customFormat="1" x14ac:dyDescent="0.2">
      <c r="A81" s="38" t="s">
        <v>147</v>
      </c>
      <c r="B81" s="40" t="s">
        <v>148</v>
      </c>
      <c r="C81" s="53"/>
      <c r="D81" s="55">
        <f t="shared" si="4"/>
        <v>12.09</v>
      </c>
      <c r="E81" s="54"/>
      <c r="F81" s="54">
        <v>12.09</v>
      </c>
      <c r="G81" s="53">
        <v>20</v>
      </c>
      <c r="H81" s="22">
        <v>12000</v>
      </c>
      <c r="I81" s="22"/>
      <c r="J81" s="20"/>
    </row>
    <row r="82" spans="1:11" s="7" customFormat="1" x14ac:dyDescent="0.2">
      <c r="A82" s="38" t="s">
        <v>149</v>
      </c>
      <c r="B82" s="40" t="s">
        <v>150</v>
      </c>
      <c r="C82" s="53"/>
      <c r="D82" s="55">
        <f t="shared" si="4"/>
        <v>4</v>
      </c>
      <c r="E82" s="54"/>
      <c r="F82" s="54">
        <v>4</v>
      </c>
      <c r="G82" s="53">
        <v>18</v>
      </c>
      <c r="H82" s="22">
        <v>5000</v>
      </c>
      <c r="I82" s="22"/>
      <c r="J82" s="20"/>
    </row>
    <row r="83" spans="1:11" s="7" customFormat="1" x14ac:dyDescent="0.2">
      <c r="A83" s="38" t="s">
        <v>151</v>
      </c>
      <c r="B83" s="40" t="s">
        <v>152</v>
      </c>
      <c r="C83" s="53"/>
      <c r="D83" s="55">
        <f t="shared" si="4"/>
        <v>0.1</v>
      </c>
      <c r="E83" s="54"/>
      <c r="F83" s="54">
        <v>0.1</v>
      </c>
      <c r="G83" s="53">
        <v>20</v>
      </c>
      <c r="H83" s="22">
        <v>6000</v>
      </c>
      <c r="I83" s="22"/>
      <c r="J83" s="20"/>
    </row>
    <row r="84" spans="1:11" s="7" customFormat="1" x14ac:dyDescent="0.2">
      <c r="A84" s="38" t="s">
        <v>153</v>
      </c>
      <c r="B84" s="40" t="s">
        <v>154</v>
      </c>
      <c r="C84" s="53"/>
      <c r="D84" s="55">
        <f t="shared" si="4"/>
        <v>2</v>
      </c>
      <c r="E84" s="54">
        <v>2</v>
      </c>
      <c r="F84" s="54"/>
      <c r="G84" s="53"/>
      <c r="H84" s="22"/>
      <c r="I84" s="22"/>
      <c r="J84" s="20"/>
    </row>
    <row r="85" spans="1:11" s="7" customFormat="1" x14ac:dyDescent="0.2">
      <c r="A85" s="38" t="s">
        <v>155</v>
      </c>
      <c r="B85" s="40" t="s">
        <v>156</v>
      </c>
      <c r="C85" s="53"/>
      <c r="D85" s="55">
        <f t="shared" si="4"/>
        <v>0</v>
      </c>
      <c r="E85" s="54"/>
      <c r="F85" s="54"/>
      <c r="G85" s="53"/>
      <c r="H85" s="22"/>
      <c r="I85" s="22"/>
      <c r="J85" s="20"/>
    </row>
    <row r="86" spans="1:11" s="7" customFormat="1" x14ac:dyDescent="0.2">
      <c r="A86" s="38" t="s">
        <v>157</v>
      </c>
      <c r="B86" s="40" t="s">
        <v>158</v>
      </c>
      <c r="C86" s="53"/>
      <c r="D86" s="55">
        <f t="shared" si="4"/>
        <v>0.4</v>
      </c>
      <c r="E86" s="54"/>
      <c r="F86" s="54">
        <v>0.4</v>
      </c>
      <c r="G86" s="53">
        <v>15</v>
      </c>
      <c r="H86" s="22">
        <v>22000</v>
      </c>
      <c r="I86" s="22"/>
      <c r="J86" s="20"/>
    </row>
    <row r="87" spans="1:11" s="7" customFormat="1" x14ac:dyDescent="0.2">
      <c r="A87" s="38" t="s">
        <v>159</v>
      </c>
      <c r="B87" s="40" t="s">
        <v>160</v>
      </c>
      <c r="C87" s="53"/>
      <c r="D87" s="55">
        <f t="shared" si="4"/>
        <v>0</v>
      </c>
      <c r="E87" s="124"/>
      <c r="F87" s="54"/>
      <c r="G87" s="53"/>
      <c r="H87" s="22"/>
      <c r="I87" s="22"/>
      <c r="J87" s="20"/>
    </row>
    <row r="88" spans="1:11" s="7" customFormat="1" x14ac:dyDescent="0.2">
      <c r="A88" s="38" t="s">
        <v>161</v>
      </c>
      <c r="B88" s="40" t="s">
        <v>162</v>
      </c>
      <c r="C88" s="53"/>
      <c r="D88" s="55">
        <f t="shared" si="4"/>
        <v>380.39</v>
      </c>
      <c r="E88" s="54">
        <v>17</v>
      </c>
      <c r="F88" s="54">
        <v>363.39</v>
      </c>
      <c r="G88" s="53">
        <v>7.4285714285714288</v>
      </c>
      <c r="H88" s="22">
        <v>10000</v>
      </c>
      <c r="I88" s="22"/>
      <c r="J88" s="21"/>
    </row>
    <row r="89" spans="1:11" ht="15.75" thickBot="1" x14ac:dyDescent="0.3">
      <c r="A89" s="141" t="s">
        <v>33</v>
      </c>
      <c r="B89" s="142"/>
      <c r="C89" s="70">
        <f>SUM(C34,C37,C40,C45,C49,C54,C59,C63,C67,C72,C76,C80:C88)</f>
        <v>0</v>
      </c>
      <c r="D89" s="70">
        <f>SUM(D34,D37,D40,D45,D49,D54,D59,D63,D67,D72,D76,D80:D88)</f>
        <v>614.06999999999994</v>
      </c>
      <c r="E89" s="70">
        <f t="shared" ref="E89" si="5">SUM(E34,E37,E40,E45,E49,E54,E59,E63,E67,E72,E76,E80:E88)</f>
        <v>19</v>
      </c>
      <c r="F89" s="70">
        <f>SUM(F34,F37,F40,F45,F49,F54,F59,F63,F67,F72,F76,F80:F88)</f>
        <v>595.06999999999994</v>
      </c>
      <c r="G89" s="122"/>
      <c r="H89" s="102"/>
      <c r="I89" s="102"/>
      <c r="J89" s="96"/>
    </row>
    <row r="90" spans="1:11" x14ac:dyDescent="0.25">
      <c r="A90" s="15"/>
      <c r="B90" s="15"/>
      <c r="C90" s="16"/>
      <c r="D90" s="16"/>
      <c r="E90" s="15"/>
      <c r="F90" s="15"/>
      <c r="G90" s="15"/>
      <c r="H90" s="16"/>
      <c r="I90" s="16"/>
      <c r="J90" s="16"/>
    </row>
    <row r="91" spans="1:11" ht="15.75" thickBot="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</row>
    <row r="92" spans="1:11" ht="57" x14ac:dyDescent="0.25">
      <c r="A92" s="80" t="s">
        <v>22</v>
      </c>
      <c r="B92" s="81" t="s">
        <v>163</v>
      </c>
      <c r="C92" s="81" t="s">
        <v>11</v>
      </c>
      <c r="D92" s="81" t="s">
        <v>164</v>
      </c>
      <c r="E92" s="81" t="s">
        <v>165</v>
      </c>
      <c r="F92" s="81" t="s">
        <v>166</v>
      </c>
      <c r="G92" s="81" t="s">
        <v>15</v>
      </c>
      <c r="H92" s="81" t="s">
        <v>167</v>
      </c>
      <c r="I92" s="81" t="s">
        <v>332</v>
      </c>
      <c r="J92" s="82" t="s">
        <v>333</v>
      </c>
    </row>
    <row r="93" spans="1:11" x14ac:dyDescent="0.25">
      <c r="A93" s="1"/>
      <c r="B93" s="2" t="s">
        <v>9</v>
      </c>
      <c r="C93" s="2" t="s">
        <v>19</v>
      </c>
      <c r="D93" s="2" t="s">
        <v>42</v>
      </c>
      <c r="E93" s="2" t="s">
        <v>21</v>
      </c>
      <c r="F93" s="2" t="s">
        <v>22</v>
      </c>
      <c r="G93" s="2" t="s">
        <v>23</v>
      </c>
      <c r="H93" s="2" t="s">
        <v>168</v>
      </c>
      <c r="I93" s="2" t="s">
        <v>25</v>
      </c>
      <c r="J93" s="3" t="s">
        <v>26</v>
      </c>
    </row>
    <row r="94" spans="1:11" x14ac:dyDescent="0.25">
      <c r="A94" s="38" t="s">
        <v>169</v>
      </c>
      <c r="B94" s="40" t="s">
        <v>170</v>
      </c>
      <c r="C94" s="49"/>
      <c r="D94" s="49"/>
      <c r="E94" s="49">
        <v>15</v>
      </c>
      <c r="F94" s="49">
        <v>134</v>
      </c>
      <c r="G94" s="49">
        <v>14</v>
      </c>
      <c r="H94" s="60">
        <f t="shared" ref="H94:H120" si="6">SUM(E94,F94)</f>
        <v>149</v>
      </c>
      <c r="I94" s="19">
        <v>7000</v>
      </c>
      <c r="J94" s="43"/>
      <c r="K94" s="7"/>
    </row>
    <row r="95" spans="1:11" x14ac:dyDescent="0.25">
      <c r="A95" s="38" t="s">
        <v>171</v>
      </c>
      <c r="B95" s="40" t="s">
        <v>172</v>
      </c>
      <c r="C95" s="49"/>
      <c r="D95" s="49"/>
      <c r="E95" s="49"/>
      <c r="F95" s="49">
        <v>0</v>
      </c>
      <c r="G95" s="49"/>
      <c r="H95" s="60">
        <f t="shared" si="6"/>
        <v>0</v>
      </c>
      <c r="I95" s="19"/>
      <c r="J95" s="43"/>
    </row>
    <row r="96" spans="1:11" x14ac:dyDescent="0.25">
      <c r="A96" s="38" t="s">
        <v>173</v>
      </c>
      <c r="B96" s="40" t="s">
        <v>174</v>
      </c>
      <c r="C96" s="49"/>
      <c r="D96" s="49"/>
      <c r="E96" s="49"/>
      <c r="F96" s="49">
        <v>1.4</v>
      </c>
      <c r="G96" s="49">
        <v>7.28</v>
      </c>
      <c r="H96" s="60">
        <f t="shared" si="6"/>
        <v>1.4</v>
      </c>
      <c r="I96" s="19">
        <v>10000</v>
      </c>
      <c r="J96" s="43"/>
    </row>
    <row r="97" spans="1:11" x14ac:dyDescent="0.25">
      <c r="A97" s="38" t="s">
        <v>175</v>
      </c>
      <c r="B97" s="40" t="s">
        <v>176</v>
      </c>
      <c r="C97" s="49"/>
      <c r="D97" s="49"/>
      <c r="E97" s="49">
        <v>9</v>
      </c>
      <c r="F97" s="49">
        <v>85.5</v>
      </c>
      <c r="G97" s="49">
        <v>12.714285714285714</v>
      </c>
      <c r="H97" s="60">
        <f t="shared" si="6"/>
        <v>94.5</v>
      </c>
      <c r="I97" s="19">
        <v>12571.428571428571</v>
      </c>
      <c r="J97" s="43"/>
      <c r="K97" s="7"/>
    </row>
    <row r="98" spans="1:11" x14ac:dyDescent="0.25">
      <c r="A98" s="38" t="s">
        <v>177</v>
      </c>
      <c r="B98" s="40" t="s">
        <v>178</v>
      </c>
      <c r="C98" s="49"/>
      <c r="D98" s="49"/>
      <c r="E98" s="49"/>
      <c r="F98" s="49">
        <v>0</v>
      </c>
      <c r="G98" s="49"/>
      <c r="H98" s="60">
        <f t="shared" si="6"/>
        <v>0</v>
      </c>
      <c r="I98" s="19"/>
      <c r="J98" s="43"/>
    </row>
    <row r="99" spans="1:11" x14ac:dyDescent="0.25">
      <c r="A99" s="38" t="s">
        <v>179</v>
      </c>
      <c r="B99" s="40" t="s">
        <v>180</v>
      </c>
      <c r="C99" s="49"/>
      <c r="D99" s="49"/>
      <c r="E99" s="49"/>
      <c r="F99" s="49">
        <v>20</v>
      </c>
      <c r="G99" s="49">
        <v>25</v>
      </c>
      <c r="H99" s="60">
        <f t="shared" si="6"/>
        <v>20</v>
      </c>
      <c r="I99" s="19">
        <v>7500</v>
      </c>
      <c r="J99" s="43"/>
    </row>
    <row r="100" spans="1:11" x14ac:dyDescent="0.25">
      <c r="A100" s="38" t="s">
        <v>181</v>
      </c>
      <c r="B100" s="40" t="s">
        <v>182</v>
      </c>
      <c r="C100" s="49"/>
      <c r="D100" s="49"/>
      <c r="E100" s="49">
        <v>2</v>
      </c>
      <c r="F100" s="49">
        <v>35</v>
      </c>
      <c r="G100" s="49">
        <v>18.5</v>
      </c>
      <c r="H100" s="60">
        <f t="shared" si="6"/>
        <v>37</v>
      </c>
      <c r="I100" s="19">
        <v>12000</v>
      </c>
      <c r="J100" s="43"/>
      <c r="K100" s="7"/>
    </row>
    <row r="101" spans="1:11" x14ac:dyDescent="0.25">
      <c r="A101" s="38" t="s">
        <v>183</v>
      </c>
      <c r="B101" s="40" t="s">
        <v>184</v>
      </c>
      <c r="C101" s="49"/>
      <c r="D101" s="49"/>
      <c r="E101" s="49"/>
      <c r="F101" s="49"/>
      <c r="G101" s="49"/>
      <c r="H101" s="60">
        <f t="shared" si="6"/>
        <v>0</v>
      </c>
      <c r="I101" s="19"/>
      <c r="J101" s="43"/>
    </row>
    <row r="102" spans="1:11" x14ac:dyDescent="0.25">
      <c r="A102" s="38" t="s">
        <v>185</v>
      </c>
      <c r="B102" s="40" t="s">
        <v>186</v>
      </c>
      <c r="C102" s="49"/>
      <c r="D102" s="49"/>
      <c r="E102" s="49"/>
      <c r="F102" s="49">
        <v>0</v>
      </c>
      <c r="G102" s="49"/>
      <c r="H102" s="60">
        <f t="shared" si="6"/>
        <v>0</v>
      </c>
      <c r="I102" s="19"/>
      <c r="J102" s="43"/>
    </row>
    <row r="103" spans="1:11" x14ac:dyDescent="0.25">
      <c r="A103" s="38" t="s">
        <v>187</v>
      </c>
      <c r="B103" s="40" t="s">
        <v>188</v>
      </c>
      <c r="C103" s="49"/>
      <c r="D103" s="49"/>
      <c r="E103" s="49"/>
      <c r="F103" s="49">
        <v>1.6</v>
      </c>
      <c r="G103" s="49">
        <v>18</v>
      </c>
      <c r="H103" s="60">
        <f t="shared" si="6"/>
        <v>1.6</v>
      </c>
      <c r="I103" s="19">
        <v>15000</v>
      </c>
      <c r="J103" s="43"/>
    </row>
    <row r="104" spans="1:11" x14ac:dyDescent="0.25">
      <c r="A104" s="38" t="s">
        <v>189</v>
      </c>
      <c r="B104" s="40" t="s">
        <v>190</v>
      </c>
      <c r="C104" s="49"/>
      <c r="D104" s="49"/>
      <c r="E104" s="49"/>
      <c r="F104" s="49">
        <v>4</v>
      </c>
      <c r="G104" s="49"/>
      <c r="H104" s="60">
        <f t="shared" si="6"/>
        <v>4</v>
      </c>
      <c r="I104" s="19"/>
      <c r="J104" s="43"/>
      <c r="K104" s="7"/>
    </row>
    <row r="105" spans="1:11" x14ac:dyDescent="0.25">
      <c r="A105" s="38" t="s">
        <v>191</v>
      </c>
      <c r="B105" s="40" t="s">
        <v>192</v>
      </c>
      <c r="C105" s="49"/>
      <c r="D105" s="49"/>
      <c r="E105" s="49"/>
      <c r="F105" s="49">
        <v>0.8</v>
      </c>
      <c r="G105" s="49"/>
      <c r="H105" s="60">
        <f t="shared" si="6"/>
        <v>0.8</v>
      </c>
      <c r="I105" s="19"/>
      <c r="J105" s="43"/>
    </row>
    <row r="106" spans="1:11" x14ac:dyDescent="0.25">
      <c r="A106" s="38" t="s">
        <v>193</v>
      </c>
      <c r="B106" s="40" t="s">
        <v>194</v>
      </c>
      <c r="C106" s="49"/>
      <c r="D106" s="49"/>
      <c r="E106" s="49"/>
      <c r="F106" s="49">
        <v>0</v>
      </c>
      <c r="G106" s="49"/>
      <c r="H106" s="60">
        <f t="shared" si="6"/>
        <v>0</v>
      </c>
      <c r="I106" s="19"/>
      <c r="J106" s="43"/>
    </row>
    <row r="107" spans="1:11" x14ac:dyDescent="0.25">
      <c r="A107" s="38" t="s">
        <v>195</v>
      </c>
      <c r="B107" s="40" t="s">
        <v>196</v>
      </c>
      <c r="C107" s="49"/>
      <c r="D107" s="49"/>
      <c r="E107" s="49"/>
      <c r="F107" s="49">
        <v>0</v>
      </c>
      <c r="G107" s="49"/>
      <c r="H107" s="60">
        <f t="shared" si="6"/>
        <v>0</v>
      </c>
      <c r="I107" s="19"/>
      <c r="J107" s="43"/>
    </row>
    <row r="108" spans="1:11" x14ac:dyDescent="0.25">
      <c r="A108" s="38" t="s">
        <v>197</v>
      </c>
      <c r="B108" s="40" t="s">
        <v>198</v>
      </c>
      <c r="C108" s="49"/>
      <c r="D108" s="49"/>
      <c r="E108" s="49">
        <v>2</v>
      </c>
      <c r="F108" s="49">
        <v>68</v>
      </c>
      <c r="G108" s="49">
        <v>13</v>
      </c>
      <c r="H108" s="60">
        <f t="shared" si="6"/>
        <v>70</v>
      </c>
      <c r="I108" s="19">
        <v>9142.8571428571431</v>
      </c>
      <c r="J108" s="43"/>
      <c r="K108" s="7"/>
    </row>
    <row r="109" spans="1:11" x14ac:dyDescent="0.25">
      <c r="A109" s="38" t="s">
        <v>199</v>
      </c>
      <c r="B109" s="40" t="s">
        <v>200</v>
      </c>
      <c r="C109" s="49"/>
      <c r="D109" s="49"/>
      <c r="E109" s="49"/>
      <c r="F109" s="49">
        <v>8</v>
      </c>
      <c r="G109" s="49"/>
      <c r="H109" s="60">
        <f t="shared" si="6"/>
        <v>8</v>
      </c>
      <c r="I109" s="19"/>
      <c r="J109" s="43"/>
    </row>
    <row r="110" spans="1:11" x14ac:dyDescent="0.25">
      <c r="A110" s="38" t="s">
        <v>201</v>
      </c>
      <c r="B110" s="40" t="s">
        <v>202</v>
      </c>
      <c r="C110" s="49"/>
      <c r="D110" s="49"/>
      <c r="E110" s="49">
        <v>7</v>
      </c>
      <c r="F110" s="49">
        <v>36</v>
      </c>
      <c r="G110" s="49">
        <v>14</v>
      </c>
      <c r="H110" s="60">
        <f t="shared" si="6"/>
        <v>43</v>
      </c>
      <c r="I110" s="19">
        <v>8000</v>
      </c>
      <c r="J110" s="43"/>
    </row>
    <row r="111" spans="1:11" x14ac:dyDescent="0.25">
      <c r="A111" s="38" t="s">
        <v>203</v>
      </c>
      <c r="B111" s="40" t="s">
        <v>204</v>
      </c>
      <c r="C111" s="49"/>
      <c r="D111" s="49"/>
      <c r="E111" s="49"/>
      <c r="F111" s="49">
        <v>6.05</v>
      </c>
      <c r="G111" s="49">
        <v>15.5</v>
      </c>
      <c r="H111" s="60">
        <f t="shared" si="6"/>
        <v>6.05</v>
      </c>
      <c r="I111" s="19">
        <v>3000</v>
      </c>
      <c r="J111" s="43"/>
    </row>
    <row r="112" spans="1:11" x14ac:dyDescent="0.25">
      <c r="A112" s="38" t="s">
        <v>205</v>
      </c>
      <c r="B112" s="40" t="s">
        <v>206</v>
      </c>
      <c r="C112" s="49"/>
      <c r="D112" s="49"/>
      <c r="E112" s="49"/>
      <c r="F112" s="49">
        <v>0</v>
      </c>
      <c r="G112" s="49"/>
      <c r="H112" s="60">
        <f t="shared" si="6"/>
        <v>0</v>
      </c>
      <c r="I112" s="19"/>
      <c r="J112" s="43"/>
    </row>
    <row r="113" spans="1:16" x14ac:dyDescent="0.25">
      <c r="A113" s="38" t="s">
        <v>207</v>
      </c>
      <c r="B113" s="40" t="s">
        <v>208</v>
      </c>
      <c r="C113" s="49"/>
      <c r="D113" s="49"/>
      <c r="E113" s="49"/>
      <c r="F113" s="49">
        <v>0</v>
      </c>
      <c r="G113" s="49"/>
      <c r="H113" s="60">
        <f t="shared" si="6"/>
        <v>0</v>
      </c>
      <c r="I113" s="19"/>
      <c r="J113" s="43"/>
      <c r="K113" s="7"/>
    </row>
    <row r="114" spans="1:16" x14ac:dyDescent="0.25">
      <c r="A114" s="38" t="s">
        <v>209</v>
      </c>
      <c r="B114" s="40" t="s">
        <v>210</v>
      </c>
      <c r="C114" s="49"/>
      <c r="D114" s="49"/>
      <c r="E114" s="49"/>
      <c r="F114" s="49">
        <v>0</v>
      </c>
      <c r="G114" s="49"/>
      <c r="H114" s="60">
        <f t="shared" si="6"/>
        <v>0</v>
      </c>
      <c r="I114" s="19"/>
      <c r="J114" s="43"/>
    </row>
    <row r="115" spans="1:16" x14ac:dyDescent="0.25">
      <c r="A115" s="38" t="s">
        <v>211</v>
      </c>
      <c r="B115" s="40" t="s">
        <v>212</v>
      </c>
      <c r="C115" s="49"/>
      <c r="D115" s="49"/>
      <c r="E115" s="49"/>
      <c r="F115" s="49">
        <v>0</v>
      </c>
      <c r="G115" s="49"/>
      <c r="H115" s="60">
        <f t="shared" si="6"/>
        <v>0</v>
      </c>
      <c r="I115" s="19"/>
      <c r="J115" s="43"/>
    </row>
    <row r="116" spans="1:16" x14ac:dyDescent="0.25">
      <c r="A116" s="38" t="s">
        <v>213</v>
      </c>
      <c r="B116" s="40" t="s">
        <v>214</v>
      </c>
      <c r="C116" s="49"/>
      <c r="D116" s="49"/>
      <c r="E116" s="49"/>
      <c r="F116" s="49">
        <v>0</v>
      </c>
      <c r="G116" s="49"/>
      <c r="H116" s="60">
        <f t="shared" si="6"/>
        <v>0</v>
      </c>
      <c r="I116" s="19"/>
      <c r="J116" s="43"/>
    </row>
    <row r="117" spans="1:16" x14ac:dyDescent="0.25">
      <c r="A117" s="38" t="s">
        <v>215</v>
      </c>
      <c r="B117" s="40" t="s">
        <v>216</v>
      </c>
      <c r="C117" s="49"/>
      <c r="D117" s="49"/>
      <c r="E117" s="49"/>
      <c r="F117" s="49">
        <v>0</v>
      </c>
      <c r="G117" s="49"/>
      <c r="H117" s="60">
        <f t="shared" si="6"/>
        <v>0</v>
      </c>
      <c r="I117" s="19"/>
      <c r="J117" s="43"/>
    </row>
    <row r="118" spans="1:16" x14ac:dyDescent="0.25">
      <c r="A118" s="38" t="s">
        <v>217</v>
      </c>
      <c r="B118" s="40" t="s">
        <v>218</v>
      </c>
      <c r="C118" s="49"/>
      <c r="D118" s="49"/>
      <c r="E118" s="49"/>
      <c r="F118" s="49">
        <v>0</v>
      </c>
      <c r="G118" s="49"/>
      <c r="H118" s="60">
        <f t="shared" si="6"/>
        <v>0</v>
      </c>
      <c r="I118" s="19"/>
      <c r="J118" s="43"/>
    </row>
    <row r="119" spans="1:16" x14ac:dyDescent="0.25">
      <c r="A119" s="38" t="s">
        <v>219</v>
      </c>
      <c r="B119" s="40" t="s">
        <v>220</v>
      </c>
      <c r="C119" s="49"/>
      <c r="D119" s="49"/>
      <c r="E119" s="49">
        <v>3</v>
      </c>
      <c r="F119" s="49">
        <v>68</v>
      </c>
      <c r="G119" s="49">
        <v>12</v>
      </c>
      <c r="H119" s="60">
        <f t="shared" si="6"/>
        <v>71</v>
      </c>
      <c r="I119" s="19">
        <v>47142.857142857145</v>
      </c>
      <c r="J119" s="43"/>
    </row>
    <row r="120" spans="1:16" x14ac:dyDescent="0.25">
      <c r="A120" s="38" t="s">
        <v>221</v>
      </c>
      <c r="B120" s="40" t="s">
        <v>222</v>
      </c>
      <c r="C120" s="49"/>
      <c r="D120" s="49"/>
      <c r="E120" s="49"/>
      <c r="F120" s="49">
        <v>12</v>
      </c>
      <c r="G120" s="49">
        <v>28</v>
      </c>
      <c r="H120" s="60">
        <f t="shared" si="6"/>
        <v>12</v>
      </c>
      <c r="I120" s="19">
        <v>2000</v>
      </c>
      <c r="J120" s="43" t="s">
        <v>236</v>
      </c>
    </row>
    <row r="121" spans="1:16" ht="15.75" thickBot="1" x14ac:dyDescent="0.3">
      <c r="A121" s="141" t="s">
        <v>33</v>
      </c>
      <c r="B121" s="142"/>
      <c r="C121" s="70">
        <f t="shared" ref="C121:F121" si="7">SUM(C94:C120)</f>
        <v>0</v>
      </c>
      <c r="D121" s="70">
        <f t="shared" si="7"/>
        <v>0</v>
      </c>
      <c r="E121" s="72">
        <f t="shared" si="7"/>
        <v>38</v>
      </c>
      <c r="F121" s="72">
        <f t="shared" si="7"/>
        <v>480.35</v>
      </c>
      <c r="G121" s="75"/>
      <c r="H121" s="76"/>
      <c r="I121" s="102"/>
      <c r="J121" s="123"/>
    </row>
    <row r="122" spans="1:16" x14ac:dyDescent="0.25">
      <c r="A122" s="15"/>
      <c r="B122" s="15"/>
      <c r="C122" s="16"/>
      <c r="D122" s="16"/>
      <c r="E122" s="15"/>
      <c r="F122" s="15"/>
      <c r="G122" s="15"/>
      <c r="H122" s="16"/>
      <c r="I122" s="16"/>
      <c r="J122" s="16"/>
    </row>
    <row r="123" spans="1:16" ht="16.149999999999999" customHeight="1" x14ac:dyDescent="0.25">
      <c r="A123" s="143" t="s">
        <v>223</v>
      </c>
      <c r="B123" s="143"/>
      <c r="C123" s="143"/>
      <c r="D123" s="143"/>
      <c r="E123" s="143"/>
      <c r="F123" s="143"/>
      <c r="G123" s="143"/>
      <c r="H123" s="143"/>
      <c r="I123" s="143"/>
      <c r="J123" s="143"/>
      <c r="K123" s="25"/>
      <c r="L123" s="25"/>
      <c r="M123" s="25"/>
      <c r="N123" s="25"/>
      <c r="O123" s="25"/>
      <c r="P123" s="25"/>
    </row>
    <row r="124" spans="1:16" ht="16.149999999999999" customHeight="1" x14ac:dyDescent="0.25">
      <c r="A124" s="26" t="s">
        <v>224</v>
      </c>
      <c r="B124" s="27"/>
      <c r="C124" s="27"/>
      <c r="D124" s="27"/>
      <c r="E124" s="27"/>
      <c r="F124" s="27"/>
      <c r="G124" s="27"/>
      <c r="H124" s="27"/>
      <c r="I124" s="27"/>
      <c r="J124" s="28"/>
      <c r="N124" s="25"/>
      <c r="O124" s="25"/>
      <c r="P124" s="25"/>
    </row>
    <row r="125" spans="1:16" ht="15" customHeight="1" x14ac:dyDescent="0.25">
      <c r="A125" s="29" t="s">
        <v>334</v>
      </c>
      <c r="B125" s="30"/>
      <c r="C125" s="30"/>
      <c r="D125" s="30"/>
      <c r="E125" s="30"/>
      <c r="F125" s="30"/>
      <c r="G125" s="30"/>
      <c r="H125" s="30"/>
      <c r="I125" s="30"/>
      <c r="J125" s="30"/>
    </row>
    <row r="126" spans="1:16" ht="13.9" customHeight="1" x14ac:dyDescent="0.25">
      <c r="A126" s="31"/>
      <c r="B126" s="32"/>
      <c r="C126" s="32"/>
      <c r="D126" s="32"/>
      <c r="E126" s="32"/>
      <c r="F126" s="32"/>
      <c r="G126" s="32"/>
      <c r="H126" s="32"/>
      <c r="I126" s="32"/>
      <c r="J126" s="32"/>
    </row>
    <row r="127" spans="1:16" ht="16.899999999999999" customHeight="1" x14ac:dyDescent="0.25">
      <c r="A127" s="31"/>
      <c r="B127" s="32"/>
      <c r="C127" s="32"/>
      <c r="D127" s="32"/>
      <c r="E127" s="32"/>
      <c r="F127" s="32"/>
      <c r="G127" s="32"/>
      <c r="H127" s="32"/>
      <c r="I127" s="32"/>
      <c r="J127" s="32"/>
    </row>
    <row r="128" spans="1:16" x14ac:dyDescent="0.25">
      <c r="B128" s="33" t="s">
        <v>225</v>
      </c>
      <c r="H128" s="63" t="s">
        <v>226</v>
      </c>
    </row>
    <row r="129" spans="2:8" x14ac:dyDescent="0.25">
      <c r="B129" s="34" t="s">
        <v>227</v>
      </c>
      <c r="H129" s="62" t="s">
        <v>227</v>
      </c>
    </row>
  </sheetData>
  <sheetProtection algorithmName="SHA-512" hashValue="5WBjiRG2IJp67fdO1T7SqxZ6FdqrdzPBlacn6aP0IDBySvVmkYl0b7piitDA2vPW2QWriUAIULClgOvBmTypDw==" saltValue="5qYpsy2fELyIdJVWwx3s5g==" spinCount="100000" sheet="1" objects="1" scenarios="1"/>
  <mergeCells count="16">
    <mergeCell ref="A89:B89"/>
    <mergeCell ref="A121:B121"/>
    <mergeCell ref="A123:J123"/>
    <mergeCell ref="H8:H9"/>
    <mergeCell ref="I8:I9"/>
    <mergeCell ref="J8:J9"/>
    <mergeCell ref="A14:B14"/>
    <mergeCell ref="A21:B21"/>
    <mergeCell ref="A29:B29"/>
    <mergeCell ref="A2:E2"/>
    <mergeCell ref="A3:E3"/>
    <mergeCell ref="A8:A9"/>
    <mergeCell ref="B8:B9"/>
    <mergeCell ref="C8:C9"/>
    <mergeCell ref="D8:D9"/>
    <mergeCell ref="E8:G8"/>
  </mergeCells>
  <dataValidations count="11">
    <dataValidation type="list" allowBlank="1" showInputMessage="1" showErrorMessage="1" sqref="F6" xr:uid="{D9B217BE-8C8E-40BF-A752-771BFA8C93CE}">
      <formula1>Nam</formula1>
    </dataValidation>
    <dataValidation type="list" allowBlank="1" showInputMessage="1" showErrorMessage="1" sqref="E6" xr:uid="{676868BA-8B8C-444C-903F-F495BCFF92B5}">
      <formula1>Thang</formula1>
    </dataValidation>
    <dataValidation type="list" allowBlank="1" showInputMessage="1" showErrorMessage="1" sqref="D6" xr:uid="{4F8F1BA7-395F-488E-A439-2DD67BA95077}">
      <formula1>Ngay</formula1>
    </dataValidation>
    <dataValidation type="list" allowBlank="1" showInputMessage="1" showErrorMessage="1" sqref="B94:B120" xr:uid="{26F27E56-08D6-4246-835C-F53486FB0EA3}">
      <formula1>CayRauMau</formula1>
    </dataValidation>
    <dataValidation type="list" allowBlank="1" showInputMessage="1" showErrorMessage="1" sqref="B34:B88" xr:uid="{10BAA583-4444-473E-AA35-33779B245823}">
      <formula1>CayAnTrai</formula1>
    </dataValidation>
    <dataValidation type="list" allowBlank="1" showInputMessage="1" showErrorMessage="1" sqref="B26:B28" xr:uid="{58F1815C-3131-466F-8030-71C19743D104}">
      <formula1>CayCongNghiep</formula1>
    </dataValidation>
    <dataValidation type="list" allowBlank="1" showInputMessage="1" showErrorMessage="1" sqref="B19:B20" xr:uid="{118729C7-301C-4E84-99BD-7391FDADFC83}">
      <formula1>CayMia</formula1>
    </dataValidation>
    <dataValidation type="list" allowBlank="1" showInputMessage="1" showErrorMessage="1" sqref="C92:J92 C17:J17 C24:J24 C32:J32 D8 E8:G9 H8:J8" xr:uid="{DBAF681C-7BAF-49D0-8EDB-8D0F841B58A8}">
      <formula1>LoaiGiaTri</formula1>
    </dataValidation>
    <dataValidation type="list" allowBlank="1" showInputMessage="1" showErrorMessage="1" sqref="B92 B17 B24 B32 B8" xr:uid="{793D73A2-E644-4AF7-BE5F-3E38C936EAC7}">
      <formula1>NhomCay</formula1>
    </dataValidation>
    <dataValidation type="list" allowBlank="1" showInputMessage="1" showErrorMessage="1" sqref="B11:B13" xr:uid="{40B61432-E5BA-4825-AFD4-6340C4E132E9}">
      <formula1>CayLua</formula1>
    </dataValidation>
    <dataValidation type="list" allowBlank="1" showInputMessage="1" showErrorMessage="1" sqref="C8" xr:uid="{23EA356D-3498-4AED-9922-A2B5A739214C}">
      <formula1>thongke</formula1>
    </dataValidation>
  </dataValidations>
  <pageMargins left="0.7" right="0.7" top="0.75" bottom="0.75" header="0.3" footer="0.3"/>
  <pageSetup paperSize="9" scale="9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HUYỆN LONG MỸ</vt:lpstr>
      <vt:lpstr>Vĩnh Thuận Đông</vt:lpstr>
      <vt:lpstr>Xà Phiên</vt:lpstr>
      <vt:lpstr>Lương Tâm</vt:lpstr>
      <vt:lpstr>Lương Nghĩa</vt:lpstr>
      <vt:lpstr>Vĩnh Viễn A</vt:lpstr>
      <vt:lpstr>Thuận Hưng</vt:lpstr>
      <vt:lpstr>Thuận Hòa</vt:lpstr>
      <vt:lpstr>Vĩnh Viễn</vt:lpstr>
      <vt:lpstr>KEYWORD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2021-01-18T05:56:47Z</dcterms:modified>
  <cp:category/>
  <cp:contentStatus/>
</cp:coreProperties>
</file>