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fas colocadas em pauta nos " sheetId="1" r:id="rId3"/>
    <sheet state="visible" name="BURNDOWN" sheetId="2" r:id="rId4"/>
    <sheet state="visible" name="Parte1" sheetId="3" r:id="rId5"/>
    <sheet state="visible" name="Parte2" sheetId="4" r:id="rId6"/>
    <sheet state="visible" name="Parte3" sheetId="5" r:id="rId7"/>
    <sheet state="visible" name="PARTE4" sheetId="6" r:id="rId8"/>
    <sheet state="visible" name="Atividades e Homem-Hora" sheetId="7" r:id="rId9"/>
    <sheet state="visible" name="burndown_geral" sheetId="8" r:id="rId10"/>
  </sheets>
  <definedNames/>
  <calcPr/>
</workbook>
</file>

<file path=xl/sharedStrings.xml><?xml version="1.0" encoding="utf-8"?>
<sst xmlns="http://schemas.openxmlformats.org/spreadsheetml/2006/main" count="397" uniqueCount="134">
  <si>
    <t>Tarefa</t>
  </si>
  <si>
    <t>HH da tarefa</t>
  </si>
  <si>
    <t>pronto NO SPRINT...</t>
  </si>
  <si>
    <t>COLOCADA EM PAUTA NO SPRINT...</t>
  </si>
  <si>
    <t>TOTAL</t>
  </si>
  <si>
    <t>sprint/dia</t>
  </si>
  <si>
    <t>X</t>
  </si>
  <si>
    <t>HELP: DADOS QUE ALIMENTARAO GRAFICO DE BURNDOWN</t>
  </si>
  <si>
    <t>DEVE SER MARCADO COM 1 SE A TAREFA ESTÁ CONCLUIDA</t>
  </si>
  <si>
    <t>NAQUELE SPRINT(1 A 12) E EM BRANCO CASO CONTRARIO</t>
  </si>
  <si>
    <t>TODA VEZ QUE UMA TAREFA FOR CONCLUIDA DEVE SE</t>
  </si>
  <si>
    <t>ATUALIZAR ESSA TABELA</t>
  </si>
  <si>
    <t>PARA ATUALIZAR BURNDOWN</t>
  </si>
  <si>
    <t>PV GERAL SEMANAL</t>
  </si>
  <si>
    <t>Prioridade</t>
  </si>
  <si>
    <t>*****************************</t>
  </si>
  <si>
    <t>**************************</t>
  </si>
  <si>
    <t>semana</t>
  </si>
  <si>
    <t>PV</t>
  </si>
  <si>
    <t>EV</t>
  </si>
  <si>
    <t>AC</t>
  </si>
  <si>
    <t>AC GERAL SEMANAL</t>
  </si>
  <si>
    <t>PV/EV/AC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</si>
  <si>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</si>
  <si>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</si>
  <si>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</si>
  <si>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</si>
  <si>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</si>
  <si>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</si>
  <si>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</si>
  <si>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</si>
  <si>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</si>
  <si>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HORAS FEITAS</t>
  </si>
  <si>
    <t>Semana 10</t>
  </si>
  <si>
    <t>Semana 11</t>
  </si>
  <si>
    <t>PV'S</t>
  </si>
  <si>
    <t>**** fazer historico semanal dos AC DA LINHA FEITO</t>
  </si>
  <si>
    <t>Semana 12</t>
  </si>
  <si>
    <t>Soma de todo homem-hora previsto para o sprint * val_homem-hora</t>
  </si>
  <si>
    <t xml:space="preserve">CONSTANTE : </t>
  </si>
  <si>
    <t xml:space="preserve">VALOR Hh= </t>
  </si>
  <si>
    <t>Soma de todos os valores previstos das atividades terminadas para aquele sprint</t>
  </si>
  <si>
    <t>Soma do Tempo gasto * val_homem-hora das atividades terminadas no sprint</t>
  </si>
  <si>
    <t>EVOLUTION (Hh)</t>
  </si>
  <si>
    <t>EVOLUTION ($)</t>
  </si>
  <si>
    <t>DADOS PRO GRÁFICO</t>
  </si>
  <si>
    <t>NÃO MEXER NAS CÉLULAS DESSA COR!!</t>
  </si>
  <si>
    <t>ac acumulado</t>
  </si>
  <si>
    <t>Semana(inv)</t>
  </si>
  <si>
    <t>SPI</t>
  </si>
  <si>
    <t>CPI</t>
  </si>
  <si>
    <t>EV GERAL SEMANAL</t>
  </si>
  <si>
    <t>Help - o que entra em cada campo da primeira tabela ??</t>
  </si>
  <si>
    <t>campo</t>
  </si>
  <si>
    <t>tipo do dado</t>
  </si>
  <si>
    <t>descrição</t>
  </si>
  <si>
    <t>float</t>
  </si>
  <si>
    <t>quantas horas foram gastas naquela tarefa naquela semana em específico</t>
  </si>
  <si>
    <t>int(0 ou 1)/bool</t>
  </si>
  <si>
    <t>a tarefa foi(1) ou não foi(0/&lt;vazio&gt;) totalmente concluída naquela semana em específico?</t>
  </si>
  <si>
    <t>quantidade total de horas planejadas para a tarefa, o dado deve estar posicionado na linha onde está a semana de conclusão da tarefa</t>
  </si>
  <si>
    <t>BURNDOWN</t>
  </si>
  <si>
    <t>HH prev</t>
  </si>
  <si>
    <t>HH left</t>
  </si>
  <si>
    <t>Definir estratégia-função IA</t>
  </si>
  <si>
    <t>Programar IA</t>
  </si>
  <si>
    <t>movimentos possiveis bispo</t>
  </si>
  <si>
    <t>Movimentos Possíveis Rei</t>
  </si>
  <si>
    <t>Risco</t>
  </si>
  <si>
    <t>Homem-Hora</t>
  </si>
  <si>
    <t>Rodada 1</t>
  </si>
  <si>
    <t>??</t>
  </si>
  <si>
    <t>Feito(insira nº sprint)</t>
  </si>
  <si>
    <t>BACKUP FORMULA (NAO MEXA NAS CELULAS DESSA COR!)</t>
  </si>
  <si>
    <t>Resultado Final</t>
  </si>
  <si>
    <t>*********************************</t>
  </si>
  <si>
    <t>TEMPO GASTO</t>
  </si>
  <si>
    <t>NÃO MEXER NAS CELULAS DESSA COR</t>
  </si>
  <si>
    <t>EV ACC</t>
  </si>
  <si>
    <t>A idéia aqui é ir anotando os resultados dos planning poker's de risco e de cronograma para cada atividade na tabela</t>
  </si>
  <si>
    <t>contem as novas atividades/nomes para adicionar aqui</t>
  </si>
  <si>
    <t>Total Homem-hora</t>
  </si>
  <si>
    <t>Movimentos Possíveis Cavalo</t>
  </si>
  <si>
    <t>Movimentos Possíveis Torre</t>
  </si>
  <si>
    <t>Movimentos Possíveis Rainha</t>
  </si>
  <si>
    <t>Movimentos Possíveis Peão</t>
  </si>
  <si>
    <t>Função Promoção</t>
  </si>
  <si>
    <t>Verificar se está em xeque</t>
  </si>
  <si>
    <t>Função Joga</t>
  </si>
  <si>
    <t>Instanciar peças</t>
  </si>
  <si>
    <t>Definir Linguagem</t>
  </si>
  <si>
    <t>Instanciar Tabuleiro</t>
  </si>
  <si>
    <t>Associar gráficos ao código (peças)</t>
  </si>
  <si>
    <t>Associar gráficos ao código (tabuleiro)</t>
  </si>
  <si>
    <t>TR</t>
  </si>
  <si>
    <t>TE</t>
  </si>
  <si>
    <t>a captura de uma pedra faz parte do movimento.</t>
  </si>
  <si>
    <t>Reuniões</t>
  </si>
  <si>
    <t>Organizar o Trello/GitHub</t>
  </si>
  <si>
    <t>Preparar/apresentar apres. 1</t>
  </si>
  <si>
    <t>Preparar/apresentar apres. 2</t>
  </si>
  <si>
    <t>Preparar/apresentar apres. 3</t>
  </si>
  <si>
    <t>Definir os casos de teste</t>
  </si>
  <si>
    <t>Programar os casos de teste</t>
  </si>
  <si>
    <t>Testar a aplicação</t>
  </si>
  <si>
    <t>---</t>
  </si>
  <si>
    <t>BACKUP FORMULAS (NÃO MEXA NAS CÉLULAS DESSA COR)</t>
  </si>
  <si>
    <t>grafio = tempo gasto previstos , tempo gasto , ???? (Ac, pv, ev)</t>
  </si>
  <si>
    <t>preço-Homem Hora</t>
  </si>
  <si>
    <t>Sigla</t>
  </si>
  <si>
    <t>Descrição da sigla</t>
  </si>
  <si>
    <t>sprint 1</t>
  </si>
  <si>
    <t>sprint 2</t>
  </si>
  <si>
    <t>sprint 3</t>
  </si>
  <si>
    <t>sprint 4</t>
  </si>
  <si>
    <t>sprint</t>
  </si>
  <si>
    <t>sprint 5</t>
  </si>
  <si>
    <t>linha reta(Hh)</t>
  </si>
  <si>
    <t>restante a cumprir(Hh)</t>
  </si>
  <si>
    <t>constante</t>
  </si>
  <si>
    <t>total Hh projeto(constante)</t>
  </si>
  <si>
    <t>semana atual ou corrida</t>
  </si>
  <si>
    <t>sprint 6</t>
  </si>
  <si>
    <t>sprint 7</t>
  </si>
  <si>
    <t>sprint 8</t>
  </si>
  <si>
    <t>sprint 9</t>
  </si>
  <si>
    <t>sprint 10</t>
  </si>
  <si>
    <t>valor</t>
  </si>
  <si>
    <t>horas</t>
  </si>
  <si>
    <t>ATENÇÃO INSTRUÇÕES</t>
  </si>
  <si>
    <t>MEXER APENAS NA COLUNA VERDE NESSA PAGINA</t>
  </si>
  <si>
    <t>SE DEVE COLOCAR 1 NA LINHA CORRESPONDENTE A SEMANA</t>
  </si>
  <si>
    <t>EM QUE ESTIVERMOS</t>
  </si>
  <si>
    <t>QUE SO ASSIM O GRAFICO DE BURNDOWN ATUALIZARÁ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</si>
</sst>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mm"/>
  </numFmts>
  <fonts count="19">
    <font>
      <sz val="10.0"/>
      <color rgb="FF000000"/>
      <name val="Arial"/>
    </font>
    <font>
      <color rgb="FFFFFFFF"/>
      <name val="Arial"/>
    </font>
    <font>
      <sz val="11.0"/>
      <color rgb="FFFFFFFF"/>
      <name val="Arial"/>
    </font>
    <font>
      <color rgb="FFFFFFFF"/>
    </font>
    <font>
      <sz val="11.0"/>
      <color rgb="FF000000"/>
      <name val="Arial"/>
    </font>
    <font>
      <color rgb="FF000000"/>
      <name val="Arial"/>
    </font>
    <font>
      <color rgb="FF000000"/>
    </font>
    <font>
      <name val="Arial"/>
    </font>
    <font>
      <b/>
      <color rgb="FFFFFFFF"/>
      <name val="Arial"/>
    </font>
    <font>
      <b/>
      <color rgb="FFFFFFFF"/>
    </font>
    <font/>
    <font>
      <b/>
    </font>
    <font>
      <b/>
      <color rgb="FF000000"/>
    </font>
    <font>
      <color rgb="FFFF0000"/>
    </font>
    <font>
      <b/>
      <color rgb="FFFF0000"/>
    </font>
    <font>
      <sz val="11.0"/>
      <color rgb="FFF7981D"/>
      <name val="Inconsolata"/>
    </font>
    <font>
      <b/>
      <color rgb="FF00FF00"/>
    </font>
    <font>
      <sz val="11.0"/>
      <color rgb="FF000000"/>
      <name val="Inconsolata"/>
    </font>
    <font>
      <color rgb="FF00FF00"/>
    </font>
  </fonts>
  <fills count="4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A61C00"/>
        <bgColor rgb="FFA61C00"/>
      </patternFill>
    </fill>
    <fill>
      <patternFill patternType="solid">
        <fgColor rgb="FF990000"/>
        <bgColor rgb="FF990000"/>
      </patternFill>
    </fill>
    <fill>
      <patternFill patternType="solid">
        <fgColor rgb="FFCC4125"/>
        <bgColor rgb="FFCC4125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741B47"/>
        <bgColor rgb="FF741B47"/>
      </patternFill>
    </fill>
    <fill>
      <patternFill patternType="solid">
        <fgColor rgb="FF351C75"/>
        <bgColor rgb="FF351C75"/>
      </patternFill>
    </fill>
    <fill>
      <patternFill patternType="solid">
        <fgColor rgb="FF674EA7"/>
        <bgColor rgb="FF674EA7"/>
      </patternFill>
    </fill>
    <fill>
      <patternFill patternType="solid">
        <fgColor rgb="FFCC0000"/>
        <bgColor rgb="FFCC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20124D"/>
        <bgColor rgb="FF20124D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274E13"/>
        <bgColor rgb="FF274E13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8" fontId="4" numFmtId="0" xfId="0" applyFill="1" applyFont="1"/>
    <xf borderId="0" fillId="8" fontId="5" numFmtId="0" xfId="0" applyFont="1"/>
    <xf borderId="0" fillId="8" fontId="5" numFmtId="0" xfId="0" applyAlignment="1" applyFont="1">
      <alignment readingOrder="0"/>
    </xf>
    <xf borderId="0" fillId="9" fontId="5" numFmtId="0" xfId="0" applyFill="1" applyFont="1"/>
    <xf borderId="0" fillId="10" fontId="5" numFmtId="0" xfId="0" applyFill="1" applyFont="1"/>
    <xf borderId="0" fillId="0" fontId="1" numFmtId="0" xfId="0" applyAlignment="1" applyFont="1">
      <alignment readingOrder="0"/>
    </xf>
    <xf borderId="0" fillId="8" fontId="6" numFmtId="0" xfId="0" applyFont="1"/>
    <xf borderId="0" fillId="11" fontId="5" numFmtId="0" xfId="0" applyFill="1" applyFont="1"/>
    <xf borderId="0" fillId="12" fontId="4" numFmtId="0" xfId="0" applyFill="1" applyFont="1"/>
    <xf borderId="0" fillId="12" fontId="5" numFmtId="0" xfId="0" applyFont="1"/>
    <xf borderId="0" fillId="12" fontId="5" numFmtId="0" xfId="0" applyAlignment="1" applyFont="1">
      <alignment readingOrder="0"/>
    </xf>
    <xf borderId="0" fillId="13" fontId="5" numFmtId="0" xfId="0" applyFill="1" applyFont="1"/>
    <xf borderId="0" fillId="0" fontId="6" numFmtId="0" xfId="0" applyFont="1"/>
    <xf borderId="0" fillId="14" fontId="5" numFmtId="0" xfId="0" applyFill="1" applyFont="1"/>
    <xf borderId="0" fillId="8" fontId="4" numFmtId="0" xfId="0" applyFont="1"/>
    <xf borderId="0" fillId="12" fontId="4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7" numFmtId="0" xfId="0" applyFont="1"/>
    <xf borderId="0" fillId="9" fontId="7" numFmtId="0" xfId="0" applyFont="1"/>
    <xf borderId="0" fillId="10" fontId="7" numFmtId="0" xfId="0" applyFont="1"/>
    <xf borderId="0" fillId="11" fontId="7" numFmtId="0" xfId="0" applyFont="1"/>
    <xf borderId="0" fillId="12" fontId="7" numFmtId="0" xfId="0" applyAlignment="1" applyFont="1">
      <alignment readingOrder="0"/>
    </xf>
    <xf borderId="0" fillId="12" fontId="7" numFmtId="0" xfId="0" applyFont="1"/>
    <xf borderId="0" fillId="13" fontId="7" numFmtId="0" xfId="0" applyFont="1"/>
    <xf borderId="0" fillId="14" fontId="7" numFmtId="0" xfId="0" applyFont="1"/>
    <xf borderId="0" fillId="12" fontId="7" numFmtId="3" xfId="0" applyFont="1" applyNumberFormat="1"/>
    <xf borderId="0" fillId="0" fontId="1" numFmtId="3" xfId="0" applyAlignment="1" applyFont="1" applyNumberFormat="1">
      <alignment readingOrder="0"/>
    </xf>
    <xf borderId="0" fillId="9" fontId="7" numFmtId="0" xfId="0" applyAlignment="1" applyFont="1">
      <alignment readingOrder="0"/>
    </xf>
    <xf borderId="0" fillId="8" fontId="6" numFmtId="0" xfId="0" applyAlignment="1" applyFont="1">
      <alignment readingOrder="0"/>
    </xf>
    <xf borderId="0" fillId="11" fontId="7" numFmtId="0" xfId="0" applyAlignment="1" applyFont="1">
      <alignment readingOrder="0"/>
    </xf>
    <xf borderId="0" fillId="13" fontId="7" numFmtId="0" xfId="0" applyAlignment="1" applyFont="1">
      <alignment readingOrder="0"/>
    </xf>
    <xf borderId="0" fillId="14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10" fontId="7" numFmtId="0" xfId="0" applyAlignment="1" applyFont="1">
      <alignment readingOrder="0"/>
    </xf>
    <xf borderId="0" fillId="0" fontId="7" numFmtId="0" xfId="0" applyFont="1"/>
    <xf borderId="0" fillId="15" fontId="8" numFmtId="0" xfId="0" applyAlignment="1" applyFill="1" applyFont="1">
      <alignment readingOrder="0"/>
    </xf>
    <xf borderId="0" fillId="15" fontId="8" numFmtId="0" xfId="0" applyFont="1"/>
    <xf borderId="0" fillId="16" fontId="8" numFmtId="0" xfId="0" applyFill="1" applyFont="1"/>
    <xf borderId="0" fillId="17" fontId="9" numFmtId="0" xfId="0" applyAlignment="1" applyFill="1" applyFont="1">
      <alignment readingOrder="0"/>
    </xf>
    <xf borderId="0" fillId="18" fontId="9" numFmtId="0" xfId="0" applyAlignment="1" applyFill="1" applyFont="1">
      <alignment readingOrder="0"/>
    </xf>
    <xf borderId="0" fillId="19" fontId="9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0" fontId="9" numFmtId="0" xfId="0" applyAlignment="1" applyFill="1" applyFont="1">
      <alignment readingOrder="0"/>
    </xf>
    <xf borderId="0" fillId="21" fontId="10" numFmtId="0" xfId="0" applyFill="1" applyFont="1"/>
    <xf borderId="0" fillId="10" fontId="10" numFmtId="0" xfId="0" applyFont="1"/>
    <xf borderId="0" fillId="2" fontId="3" numFmtId="0" xfId="0" applyFont="1"/>
    <xf borderId="0" fillId="11" fontId="9" numFmtId="0" xfId="0" applyAlignment="1" applyFont="1">
      <alignment readingOrder="0"/>
    </xf>
    <xf borderId="0" fillId="22" fontId="7" numFmtId="0" xfId="0" applyAlignment="1" applyFill="1" applyFont="1">
      <alignment readingOrder="0"/>
    </xf>
    <xf borderId="0" fillId="22" fontId="5" numFmtId="0" xfId="0" applyAlignment="1" applyFont="1">
      <alignment readingOrder="0"/>
    </xf>
    <xf borderId="0" fillId="0" fontId="10" numFmtId="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23" fontId="9" numFmtId="0" xfId="0" applyAlignment="1" applyFill="1" applyFont="1">
      <alignment horizontal="right"/>
    </xf>
    <xf borderId="0" fillId="24" fontId="9" numFmtId="0" xfId="0" applyAlignment="1" applyFill="1" applyFont="1">
      <alignment readingOrder="0"/>
    </xf>
    <xf borderId="0" fillId="25" fontId="11" numFmtId="0" xfId="0" applyFill="1" applyFont="1"/>
    <xf borderId="0" fillId="26" fontId="11" numFmtId="0" xfId="0" applyAlignment="1" applyFill="1" applyFont="1">
      <alignment readingOrder="0"/>
    </xf>
    <xf borderId="0" fillId="24" fontId="9" numFmtId="0" xfId="0" applyFont="1"/>
    <xf borderId="0" fillId="26" fontId="11" numFmtId="0" xfId="0" applyFont="1"/>
    <xf borderId="0" fillId="25" fontId="12" numFmtId="0" xfId="0" applyFont="1"/>
    <xf borderId="0" fillId="23" fontId="9" numFmtId="0" xfId="0" applyFont="1"/>
    <xf borderId="0" fillId="8" fontId="10" numFmtId="0" xfId="0" applyAlignment="1" applyFont="1">
      <alignment readingOrder="0"/>
    </xf>
    <xf borderId="0" fillId="8" fontId="10" numFmtId="0" xfId="0" applyFont="1"/>
    <xf borderId="0" fillId="8" fontId="13" numFmtId="0" xfId="0" applyFont="1"/>
    <xf borderId="0" fillId="25" fontId="10" numFmtId="0" xfId="0" applyFont="1"/>
    <xf borderId="0" fillId="25" fontId="6" numFmtId="0" xfId="0" applyFont="1"/>
    <xf borderId="0" fillId="27" fontId="9" numFmtId="0" xfId="0" applyFill="1" applyFont="1"/>
    <xf borderId="0" fillId="28" fontId="10" numFmtId="0" xfId="0" applyFill="1" applyFont="1"/>
    <xf borderId="0" fillId="29" fontId="6" numFmtId="0" xfId="0" applyFill="1" applyFont="1"/>
    <xf borderId="0" fillId="24" fontId="9" numFmtId="0" xfId="0" applyAlignment="1" applyFont="1">
      <alignment horizontal="center"/>
    </xf>
    <xf borderId="0" fillId="30" fontId="9" numFmtId="0" xfId="0" applyFill="1" applyFont="1"/>
    <xf borderId="0" fillId="26" fontId="11" numFmtId="0" xfId="0" applyAlignment="1" applyFont="1">
      <alignment horizontal="center"/>
    </xf>
    <xf borderId="0" fillId="8" fontId="14" numFmtId="0" xfId="0" applyFont="1"/>
    <xf borderId="0" fillId="0" fontId="10" numFmtId="3" xfId="0" applyAlignment="1" applyFont="1" applyNumberFormat="1">
      <alignment readingOrder="0"/>
    </xf>
    <xf borderId="0" fillId="0" fontId="13" numFmtId="0" xfId="0" applyFont="1"/>
    <xf borderId="0" fillId="28" fontId="13" numFmtId="0" xfId="0" applyFont="1"/>
    <xf borderId="0" fillId="28" fontId="13" numFmtId="0" xfId="0" applyAlignment="1" applyFont="1">
      <alignment readingOrder="0"/>
    </xf>
    <xf borderId="0" fillId="29" fontId="13" numFmtId="0" xfId="0" applyFont="1"/>
    <xf borderId="0" fillId="28" fontId="10" numFmtId="0" xfId="0" applyAlignment="1" applyFont="1">
      <alignment readingOrder="0"/>
    </xf>
    <xf borderId="0" fillId="29" fontId="6" numFmtId="0" xfId="0" applyAlignment="1" applyFont="1">
      <alignment readingOrder="0"/>
    </xf>
    <xf borderId="0" fillId="12" fontId="15" numFmtId="0" xfId="0" applyFont="1"/>
    <xf borderId="0" fillId="31" fontId="9" numFmtId="0" xfId="0" applyFill="1" applyFont="1"/>
    <xf borderId="0" fillId="30" fontId="3" numFmtId="0" xfId="0" applyFont="1"/>
    <xf borderId="1" fillId="32" fontId="1" numFmtId="0" xfId="0" applyAlignment="1" applyBorder="1" applyFill="1" applyFont="1">
      <alignment vertical="bottom"/>
    </xf>
    <xf borderId="2" fillId="32" fontId="1" numFmtId="0" xfId="0" applyAlignment="1" applyBorder="1" applyFont="1">
      <alignment vertical="bottom"/>
    </xf>
    <xf borderId="2" fillId="0" fontId="10" numFmtId="0" xfId="0" applyBorder="1" applyFont="1"/>
    <xf borderId="3" fillId="0" fontId="10" numFmtId="0" xfId="0" applyBorder="1" applyFont="1"/>
    <xf borderId="0" fillId="3" fontId="16" numFmtId="0" xfId="0" applyFont="1"/>
    <xf borderId="0" fillId="3" fontId="16" numFmtId="164" xfId="0" applyFont="1" applyNumberFormat="1"/>
    <xf borderId="0" fillId="0" fontId="10" numFmtId="165" xfId="0" applyFont="1" applyNumberFormat="1"/>
    <xf borderId="0" fillId="23" fontId="9" numFmtId="0" xfId="0" applyAlignment="1" applyFont="1">
      <alignment horizontal="center"/>
    </xf>
    <xf borderId="0" fillId="30" fontId="3" numFmtId="3" xfId="0" applyFont="1" applyNumberFormat="1"/>
    <xf borderId="0" fillId="33" fontId="9" numFmtId="0" xfId="0" applyAlignment="1" applyFill="1" applyFont="1">
      <alignment horizontal="center"/>
    </xf>
    <xf borderId="0" fillId="2" fontId="9" numFmtId="0" xfId="0" applyAlignment="1" applyFont="1">
      <alignment horizontal="center"/>
    </xf>
    <xf borderId="0" fillId="22" fontId="10" numFmtId="0" xfId="0" applyFont="1"/>
    <xf borderId="0" fillId="18" fontId="9" numFmtId="0" xfId="0" applyAlignment="1" applyFont="1">
      <alignment horizontal="center"/>
    </xf>
    <xf borderId="0" fillId="22" fontId="10" numFmtId="165" xfId="0" applyFont="1" applyNumberFormat="1"/>
    <xf borderId="0" fillId="19" fontId="9" numFmtId="0" xfId="0" applyAlignment="1" applyFont="1">
      <alignment horizontal="center"/>
    </xf>
    <xf borderId="0" fillId="3" fontId="9" numFmtId="0" xfId="0" applyAlignment="1" applyFont="1">
      <alignment horizontal="center"/>
    </xf>
    <xf borderId="0" fillId="4" fontId="9" numFmtId="0" xfId="0" applyAlignment="1" applyFont="1">
      <alignment horizontal="center"/>
    </xf>
    <xf borderId="0" fillId="2" fontId="9" numFmtId="0" xfId="0" applyFont="1"/>
    <xf borderId="0" fillId="32" fontId="9" numFmtId="0" xfId="0" applyFont="1"/>
    <xf borderId="0" fillId="34" fontId="6" numFmtId="0" xfId="0" applyFill="1" applyFont="1"/>
    <xf borderId="0" fillId="4" fontId="10" numFmtId="4" xfId="0" applyFont="1" applyNumberFormat="1"/>
    <xf borderId="0" fillId="22" fontId="7" numFmtId="0" xfId="0" applyAlignment="1" applyFont="1">
      <alignment vertical="bottom"/>
    </xf>
    <xf borderId="0" fillId="35" fontId="10" numFmtId="4" xfId="0" applyFill="1" applyFont="1" applyNumberFormat="1"/>
    <xf borderId="0" fillId="36" fontId="10" numFmtId="164" xfId="0" applyFill="1" applyFont="1" applyNumberFormat="1"/>
    <xf borderId="0" fillId="0" fontId="10" numFmtId="164" xfId="0" applyFont="1" applyNumberFormat="1"/>
    <xf borderId="0" fillId="31" fontId="3" numFmtId="164" xfId="0" applyFont="1" applyNumberFormat="1"/>
    <xf borderId="0" fillId="32" fontId="3" numFmtId="164" xfId="0" applyFont="1" applyNumberFormat="1"/>
    <xf borderId="0" fillId="34" fontId="10" numFmtId="164" xfId="0" applyFont="1" applyNumberFormat="1"/>
    <xf borderId="0" fillId="29" fontId="10" numFmtId="0" xfId="0" applyFont="1"/>
    <xf borderId="0" fillId="13" fontId="10" numFmtId="164" xfId="0" applyFont="1" applyNumberFormat="1"/>
    <xf borderId="0" fillId="10" fontId="10" numFmtId="164" xfId="0" applyFont="1" applyNumberFormat="1"/>
    <xf borderId="0" fillId="8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8" fontId="5" numFmtId="0" xfId="0" applyAlignment="1" applyFont="1">
      <alignment vertical="bottom"/>
    </xf>
    <xf borderId="0" fillId="27" fontId="3" numFmtId="0" xfId="0" applyFont="1"/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4" fontId="10" numFmtId="0" xfId="0" applyFont="1"/>
    <xf borderId="0" fillId="35" fontId="10" numFmtId="0" xfId="0" applyFont="1"/>
    <xf borderId="5" fillId="2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22" fontId="11" numFmtId="0" xfId="0" applyBorder="1" applyFont="1"/>
    <xf borderId="2" fillId="22" fontId="11" numFmtId="0" xfId="0" applyBorder="1" applyFont="1"/>
    <xf borderId="0" fillId="12" fontId="9" numFmtId="0" xfId="0" applyAlignment="1" applyFont="1">
      <alignment horizontal="center"/>
    </xf>
    <xf borderId="0" fillId="12" fontId="9" numFmtId="0" xfId="0" applyFont="1"/>
    <xf borderId="0" fillId="12" fontId="3" numFmtId="0" xfId="0" applyFont="1"/>
    <xf borderId="0" fillId="0" fontId="11" numFmtId="0" xfId="0" applyFont="1"/>
    <xf borderId="9" fillId="37" fontId="6" numFmtId="0" xfId="0" applyBorder="1" applyFill="1" applyFont="1"/>
    <xf borderId="10" fillId="37" fontId="10" numFmtId="0" xfId="0" applyAlignment="1" applyBorder="1" applyFont="1">
      <alignment readingOrder="0"/>
    </xf>
    <xf borderId="11" fillId="0" fontId="10" numFmtId="0" xfId="0" applyBorder="1" applyFont="1"/>
    <xf borderId="10" fillId="37" fontId="6" numFmtId="0" xfId="0" applyAlignment="1" applyBorder="1" applyFont="1">
      <alignment readingOrder="0"/>
    </xf>
    <xf borderId="12" fillId="25" fontId="13" numFmtId="0" xfId="0" applyBorder="1" applyFont="1"/>
    <xf borderId="13" fillId="0" fontId="10" numFmtId="0" xfId="0" applyBorder="1" applyFont="1"/>
    <xf borderId="10" fillId="37" fontId="10" numFmtId="0" xfId="0" applyBorder="1" applyFont="1"/>
    <xf borderId="10" fillId="37" fontId="6" numFmtId="0" xfId="0" applyBorder="1" applyFont="1"/>
    <xf borderId="1" fillId="0" fontId="10" numFmtId="0" xfId="0" applyBorder="1" applyFont="1"/>
    <xf borderId="14" fillId="37" fontId="6" numFmtId="0" xfId="0" applyBorder="1" applyFont="1"/>
    <xf borderId="15" fillId="25" fontId="13" numFmtId="0" xfId="0" applyBorder="1" applyFont="1"/>
    <xf borderId="11" fillId="37" fontId="6" numFmtId="0" xfId="0" applyBorder="1" applyFont="1"/>
    <xf borderId="14" fillId="0" fontId="10" numFmtId="0" xfId="0" applyBorder="1" applyFont="1"/>
    <xf borderId="14" fillId="0" fontId="10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15" fillId="25" fontId="13" numFmtId="0" xfId="0" applyAlignment="1" applyBorder="1" applyFont="1">
      <alignment readingOrder="0"/>
    </xf>
    <xf borderId="14" fillId="37" fontId="10" numFmtId="0" xfId="0" applyBorder="1" applyFont="1"/>
    <xf borderId="10" fillId="0" fontId="10" numFmtId="0" xfId="0" applyBorder="1" applyFont="1"/>
    <xf borderId="16" fillId="0" fontId="10" numFmtId="0" xfId="0" applyBorder="1" applyFont="1"/>
    <xf borderId="0" fillId="22" fontId="17" numFmtId="0" xfId="0" applyFont="1"/>
    <xf borderId="14" fillId="38" fontId="6" numFmtId="0" xfId="0" applyBorder="1" applyFill="1" applyFont="1"/>
    <xf borderId="10" fillId="38" fontId="6" numFmtId="0" xfId="0" applyBorder="1" applyFont="1"/>
    <xf borderId="11" fillId="38" fontId="6" numFmtId="0" xfId="0" applyBorder="1" applyFont="1"/>
    <xf borderId="14" fillId="38" fontId="10" numFmtId="0" xfId="0" applyBorder="1" applyFont="1"/>
    <xf borderId="14" fillId="39" fontId="10" numFmtId="0" xfId="0" applyBorder="1" applyFill="1" applyFont="1"/>
    <xf borderId="10" fillId="39" fontId="10" numFmtId="0" xfId="0" applyBorder="1" applyFont="1"/>
    <xf borderId="12" fillId="25" fontId="13" numFmtId="0" xfId="0" applyAlignment="1" applyBorder="1" applyFont="1">
      <alignment readingOrder="0"/>
    </xf>
    <xf borderId="16" fillId="39" fontId="10" numFmtId="0" xfId="0" applyBorder="1" applyFont="1"/>
    <xf borderId="14" fillId="8" fontId="10" numFmtId="0" xfId="0" applyBorder="1" applyFont="1"/>
    <xf borderId="10" fillId="8" fontId="10" numFmtId="0" xfId="0" applyBorder="1" applyFont="1"/>
    <xf borderId="16" fillId="8" fontId="10" numFmtId="0" xfId="0" applyBorder="1" applyFont="1"/>
    <xf borderId="10" fillId="38" fontId="11" numFmtId="0" xfId="0" applyBorder="1" applyFont="1"/>
    <xf borderId="10" fillId="37" fontId="11" numFmtId="0" xfId="0" applyBorder="1" applyFont="1"/>
    <xf borderId="9" fillId="37" fontId="10" numFmtId="0" xfId="0" applyBorder="1" applyFont="1"/>
    <xf borderId="14" fillId="0" fontId="10" numFmtId="3" xfId="0" applyAlignment="1" applyBorder="1" applyFont="1" applyNumberFormat="1">
      <alignment readingOrder="0"/>
    </xf>
    <xf borderId="10" fillId="39" fontId="10" numFmtId="0" xfId="0" applyAlignment="1" applyBorder="1" applyFont="1">
      <alignment readingOrder="0"/>
    </xf>
    <xf borderId="0" fillId="22" fontId="18" numFmtId="0" xfId="0" applyFont="1"/>
    <xf borderId="0" fillId="37" fontId="10" numFmtId="0" xfId="0" applyFont="1"/>
    <xf borderId="0" fillId="37" fontId="10" numFmtId="164" xfId="0" applyFont="1" applyNumberFormat="1"/>
    <xf borderId="9" fillId="15" fontId="3" numFmtId="0" xfId="0" applyBorder="1" applyFont="1"/>
    <xf borderId="5" fillId="15" fontId="3" numFmtId="0" xfId="0" applyBorder="1" applyFont="1"/>
    <xf borderId="10" fillId="40" fontId="10" numFmtId="0" xfId="0" applyBorder="1" applyFill="1" applyFont="1"/>
    <xf borderId="0" fillId="22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4" xfId="0" applyFont="1" applyNumberFormat="1"/>
    <xf borderId="8" fillId="0" fontId="10" numFmtId="0" xfId="0" applyBorder="1" applyFont="1"/>
    <xf borderId="14" fillId="40" fontId="10" numFmtId="0" xfId="0" applyBorder="1" applyFont="1"/>
    <xf borderId="14" fillId="15" fontId="3" numFmtId="0" xfId="0" applyBorder="1" applyFont="1"/>
    <xf borderId="10" fillId="15" fontId="3" numFmtId="0" xfId="0" applyBorder="1" applyFont="1"/>
    <xf borderId="14" fillId="40" fontId="10" numFmtId="164" xfId="0" applyBorder="1" applyFont="1" applyNumberFormat="1"/>
    <xf borderId="14" fillId="0" fontId="10" numFmtId="164" xfId="0" applyBorder="1" applyFont="1" applyNumberFormat="1"/>
    <xf borderId="14" fillId="8" fontId="1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Sprint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BURNDOWN!$B$1:$H$1</c:f>
            </c:strRef>
          </c:cat>
          <c:val>
            <c:numRef>
              <c:f>BURNDOWN!$B$2:$H$2</c:f>
            </c:numRef>
          </c:val>
          <c:smooth val="0"/>
        </c:ser>
        <c:axId val="776795777"/>
        <c:axId val="1246475729"/>
      </c:lineChart>
      <c:catAx>
        <c:axId val="7767957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6475729"/>
      </c:catAx>
      <c:valAx>
        <c:axId val="1246475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679577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BURNDOWN!$B$1:$H$1</c:f>
            </c:strRef>
          </c:cat>
          <c:val>
            <c:numRef>
              <c:f>BURNDOWN!$B$3:$H$3</c:f>
            </c:numRef>
          </c:val>
          <c:smooth val="0"/>
        </c:ser>
        <c:axId val="1918804321"/>
        <c:axId val="774318598"/>
      </c:lineChart>
      <c:catAx>
        <c:axId val="1918804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4318598"/>
      </c:catAx>
      <c:valAx>
        <c:axId val="774318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880432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Parte1!$I$22</c:f>
            </c:strRef>
          </c:tx>
          <c:spPr>
            <a:ln cmpd="sng" w="28575">
              <a:solidFill>
                <a:srgbClr val="3366CC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Parte1!$H$23:$H$34</c:f>
            </c:strRef>
          </c:cat>
          <c:val>
            <c:numRef>
              <c:f>Parte1!$I$23:$I$34</c:f>
            </c:numRef>
          </c:val>
          <c:smooth val="0"/>
        </c:ser>
        <c:ser>
          <c:idx val="1"/>
          <c:order val="1"/>
          <c:tx>
            <c:strRef>
              <c:f>Parte1!$J$22</c:f>
            </c:strRef>
          </c:tx>
          <c:spPr>
            <a:ln cmpd="sng" w="28575">
              <a:solidFill>
                <a:srgbClr val="DC3912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Parte1!$H$23:$H$34</c:f>
            </c:strRef>
          </c:cat>
          <c:val>
            <c:numRef>
              <c:f>Parte1!$J$23:$J$34</c:f>
            </c:numRef>
          </c:val>
          <c:smooth val="0"/>
        </c:ser>
        <c:ser>
          <c:idx val="2"/>
          <c:order val="2"/>
          <c:tx>
            <c:strRef>
              <c:f>Parte1!$K$22</c:f>
            </c:strRef>
          </c:tx>
          <c:spPr>
            <a:ln cmpd="sng" w="28575">
              <a:solidFill>
                <a:srgbClr val="FF99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Parte1!$H$23:$H$34</c:f>
            </c:strRef>
          </c:cat>
          <c:val>
            <c:numRef>
              <c:f>Parte1!$K$23:$K$34</c:f>
            </c:numRef>
          </c:val>
          <c:smooth val="0"/>
        </c:ser>
        <c:axId val="79811646"/>
        <c:axId val="1615674406"/>
      </c:lineChart>
      <c:catAx>
        <c:axId val="7981164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615674406"/>
      </c:catAx>
      <c:valAx>
        <c:axId val="1615674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798116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>
              <a:solidFill>
                <a:srgbClr val="666666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Parte1!$E$22:$E$34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Parte1!$G$22:$G$34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Parte1!$F$22:$F$34</c:f>
            </c:numRef>
          </c:val>
          <c:smooth val="0"/>
        </c:ser>
        <c:axId val="1809762365"/>
        <c:axId val="1324395700"/>
      </c:lineChart>
      <c:catAx>
        <c:axId val="18097623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4395700"/>
      </c:catAx>
      <c:valAx>
        <c:axId val="1324395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976236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Parte1!$L$22:$L$24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Parte1!$M$22:$M$24</c:f>
            </c:numRef>
          </c:val>
        </c:ser>
        <c:axId val="1285998516"/>
        <c:axId val="1785356910"/>
      </c:barChart>
      <c:catAx>
        <c:axId val="12859985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85356910"/>
      </c:catAx>
      <c:valAx>
        <c:axId val="178535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599851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burndown_geral!$A$2:$A$14</c:f>
            </c:strRef>
          </c:cat>
          <c:val>
            <c:numRef>
              <c:f>burndown_geral!$B$2:$B$14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burndown_geral!$A$2:$A$14</c:f>
            </c:strRef>
          </c:cat>
          <c:val>
            <c:numRef>
              <c:f>burndown_geral!$C$2:$C$14</c:f>
            </c:numRef>
          </c:val>
          <c:smooth val="0"/>
        </c:ser>
        <c:axId val="1449144519"/>
        <c:axId val="1510195643"/>
      </c:lineChart>
      <c:catAx>
        <c:axId val="1449144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0195643"/>
      </c:catAx>
      <c:valAx>
        <c:axId val="1510195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Homem-hora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9144519"/>
      </c:valAx>
    </c:plotArea>
    <c:legend>
      <c:legendPos val="b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13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895350</xdr:colOff>
      <xdr:row>14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200025</xdr:colOff>
      <xdr:row>18</xdr:row>
      <xdr:rowOff>133350</xdr:rowOff>
    </xdr:from>
    <xdr:ext cx="5810250" cy="3800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161925</xdr:colOff>
      <xdr:row>40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361950</xdr:colOff>
      <xdr:row>40</xdr:row>
      <xdr:rowOff>95250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866775</xdr:colOff>
      <xdr:row>14</xdr:row>
      <xdr:rowOff>161925</xdr:rowOff>
    </xdr:from>
    <xdr:ext cx="6124575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71"/>
    <col customWidth="1" min="3" max="3" width="25.71"/>
    <col customWidth="1" min="4" max="12" width="2.14"/>
    <col customWidth="1" min="13" max="13" width="3.14"/>
    <col customWidth="1" min="14" max="14" width="3.0"/>
    <col customWidth="1" min="15" max="15" width="3.14"/>
    <col customWidth="1" min="16" max="16" width="0.43"/>
    <col customWidth="1" min="17" max="17" width="33.14"/>
    <col customWidth="1" min="18" max="18" width="2.14"/>
    <col customWidth="1" min="19" max="19" width="2.29"/>
    <col customWidth="1" min="20" max="26" width="2.14"/>
    <col customWidth="1" min="27" max="27" width="3.14"/>
    <col customWidth="1" min="28" max="28" width="3.0"/>
    <col customWidth="1" min="29" max="29" width="3.14"/>
  </cols>
  <sheetData>
    <row r="1">
      <c r="A1" s="1" t="s">
        <v>0</v>
      </c>
      <c r="B1" s="1" t="s">
        <v>1</v>
      </c>
      <c r="C1" s="2" t="s">
        <v>2</v>
      </c>
      <c r="D1" s="2">
        <v>1.0</v>
      </c>
      <c r="E1" s="3">
        <v>2.0</v>
      </c>
      <c r="F1" s="2">
        <v>3.0</v>
      </c>
      <c r="G1" s="4">
        <v>4.0</v>
      </c>
      <c r="H1" s="2">
        <v>5.0</v>
      </c>
      <c r="I1" s="4">
        <v>6.0</v>
      </c>
      <c r="J1" s="2">
        <v>7.0</v>
      </c>
      <c r="K1" s="4">
        <v>8.0</v>
      </c>
      <c r="L1" s="2">
        <v>9.0</v>
      </c>
      <c r="M1" s="4">
        <v>10.0</v>
      </c>
      <c r="N1" s="2">
        <v>11.0</v>
      </c>
      <c r="O1" s="4">
        <v>12.0</v>
      </c>
      <c r="P1" s="5" t="str">
        <f t="shared" ref="P1:P27" si="1">B1</f>
        <v>HH da tarefa</v>
      </c>
      <c r="Q1" s="6" t="s">
        <v>3</v>
      </c>
      <c r="R1" s="7">
        <v>1.0</v>
      </c>
      <c r="S1" s="8">
        <v>2.0</v>
      </c>
      <c r="T1" s="7">
        <v>3.0</v>
      </c>
      <c r="U1" s="9">
        <v>4.0</v>
      </c>
      <c r="V1" s="7">
        <v>5.0</v>
      </c>
      <c r="W1" s="9">
        <v>6.0</v>
      </c>
      <c r="X1" s="7">
        <v>7.0</v>
      </c>
      <c r="Y1" s="9">
        <v>8.0</v>
      </c>
      <c r="Z1" s="7">
        <v>9.0</v>
      </c>
      <c r="AA1" s="9">
        <v>10.0</v>
      </c>
      <c r="AB1" s="7">
        <v>11.0</v>
      </c>
      <c r="AC1" s="9">
        <v>12.0</v>
      </c>
    </row>
    <row r="2">
      <c r="A2" s="10" t="str">
        <f>'Atividades e Homem-Hora'!B1</f>
        <v>Definir estratégia-função IA</v>
      </c>
      <c r="B2" s="11">
        <f>'Atividades e Homem-Hora'!C3</f>
        <v>2</v>
      </c>
      <c r="C2" s="12"/>
      <c r="D2" s="13"/>
      <c r="E2" s="14"/>
      <c r="F2" s="13"/>
      <c r="G2" s="14"/>
      <c r="H2" s="13"/>
      <c r="I2" s="14"/>
      <c r="J2" s="13"/>
      <c r="K2" s="14"/>
      <c r="L2" s="13"/>
      <c r="M2" s="14"/>
      <c r="N2" s="13"/>
      <c r="O2" s="14"/>
      <c r="P2" s="15">
        <f t="shared" si="1"/>
        <v>2</v>
      </c>
      <c r="Q2" s="16"/>
      <c r="R2" s="17"/>
      <c r="S2" s="14"/>
      <c r="T2" s="17"/>
      <c r="U2" s="14"/>
      <c r="V2" s="17"/>
      <c r="W2" s="14"/>
      <c r="X2" s="17"/>
      <c r="Y2" s="14"/>
      <c r="Z2" s="17"/>
      <c r="AA2" s="14"/>
      <c r="AB2" s="17"/>
      <c r="AC2" s="14"/>
    </row>
    <row r="3">
      <c r="A3" s="18" t="str">
        <f>'Atividades e Homem-Hora'!D1</f>
        <v>Programar IA</v>
      </c>
      <c r="B3" s="19">
        <f>'Atividades e Homem-Hora'!E3</f>
        <v>20</v>
      </c>
      <c r="C3" s="20"/>
      <c r="D3" s="21"/>
      <c r="E3" s="19"/>
      <c r="F3" s="21"/>
      <c r="G3" s="19"/>
      <c r="H3" s="21"/>
      <c r="I3" s="19"/>
      <c r="J3" s="21"/>
      <c r="K3" s="19"/>
      <c r="L3" s="21"/>
      <c r="M3" s="19"/>
      <c r="N3" s="21"/>
      <c r="O3" s="19"/>
      <c r="P3" s="15">
        <f t="shared" si="1"/>
        <v>20</v>
      </c>
      <c r="Q3" s="22"/>
      <c r="R3" s="23"/>
      <c r="S3" s="19"/>
      <c r="T3" s="23"/>
      <c r="U3" s="19"/>
      <c r="V3" s="23"/>
      <c r="W3" s="19"/>
      <c r="X3" s="23"/>
      <c r="Y3" s="19"/>
      <c r="Z3" s="23"/>
      <c r="AA3" s="19"/>
      <c r="AB3" s="23"/>
      <c r="AC3" s="19"/>
    </row>
    <row r="4">
      <c r="A4" s="24" t="str">
        <f>'Atividades e Homem-Hora'!F1</f>
        <v>movimentos possiveis bispo</v>
      </c>
      <c r="B4" s="11">
        <f>'Atividades e Homem-Hora'!G3</f>
        <v>10</v>
      </c>
      <c r="C4" s="11"/>
      <c r="D4" s="13"/>
      <c r="E4" s="14"/>
      <c r="F4" s="13"/>
      <c r="G4" s="14"/>
      <c r="H4" s="13"/>
      <c r="I4" s="14"/>
      <c r="J4" s="13"/>
      <c r="K4" s="14"/>
      <c r="L4" s="13"/>
      <c r="M4" s="14"/>
      <c r="N4" s="13"/>
      <c r="O4" s="14"/>
      <c r="P4" s="15">
        <f t="shared" si="1"/>
        <v>10</v>
      </c>
      <c r="Q4" s="16"/>
      <c r="R4" s="17"/>
      <c r="S4" s="14"/>
      <c r="T4" s="17"/>
      <c r="U4" s="14"/>
      <c r="V4" s="17"/>
      <c r="W4" s="14"/>
      <c r="X4" s="17"/>
      <c r="Y4" s="14"/>
      <c r="Z4" s="17"/>
      <c r="AA4" s="14"/>
      <c r="AB4" s="17"/>
      <c r="AC4" s="14"/>
    </row>
    <row r="5">
      <c r="A5" s="25" t="str">
        <f>'Atividades e Homem-Hora'!H1</f>
        <v>Movimentos Possíveis Rei</v>
      </c>
      <c r="B5" s="19">
        <f>'Atividades e Homem-Hora'!I3</f>
        <v>5</v>
      </c>
      <c r="C5" s="20"/>
      <c r="D5" s="21"/>
      <c r="E5" s="19"/>
      <c r="F5" s="21"/>
      <c r="G5" s="19"/>
      <c r="H5" s="21"/>
      <c r="I5" s="19"/>
      <c r="J5" s="21"/>
      <c r="K5" s="19"/>
      <c r="L5" s="21"/>
      <c r="M5" s="19"/>
      <c r="N5" s="21"/>
      <c r="O5" s="19"/>
      <c r="P5" s="15">
        <f t="shared" si="1"/>
        <v>5</v>
      </c>
      <c r="Q5" s="22"/>
      <c r="R5" s="23"/>
      <c r="S5" s="19"/>
      <c r="T5" s="23"/>
      <c r="U5" s="19"/>
      <c r="V5" s="23"/>
      <c r="W5" s="19"/>
      <c r="X5" s="23"/>
      <c r="Y5" s="19"/>
      <c r="Z5" s="23"/>
      <c r="AA5" s="19"/>
      <c r="AB5" s="23"/>
      <c r="AC5" s="19"/>
    </row>
    <row r="6">
      <c r="A6" s="24" t="str">
        <f>'Atividades e Homem-Hora'!B14</f>
        <v>Movimentos Possíveis Cavalo</v>
      </c>
      <c r="B6" s="11">
        <f>'Atividades e Homem-Hora'!C16</f>
        <v>5</v>
      </c>
      <c r="C6" s="12"/>
      <c r="D6" s="13"/>
      <c r="E6" s="14"/>
      <c r="F6" s="13"/>
      <c r="G6" s="14"/>
      <c r="H6" s="13"/>
      <c r="I6" s="14"/>
      <c r="J6" s="13"/>
      <c r="K6" s="14"/>
      <c r="L6" s="13"/>
      <c r="M6" s="14"/>
      <c r="N6" s="13"/>
      <c r="O6" s="14"/>
      <c r="P6" s="15">
        <f t="shared" si="1"/>
        <v>5</v>
      </c>
      <c r="Q6" s="16"/>
      <c r="R6" s="17"/>
      <c r="S6" s="14"/>
      <c r="T6" s="17"/>
      <c r="U6" s="14"/>
      <c r="V6" s="17"/>
      <c r="W6" s="14"/>
      <c r="X6" s="17"/>
      <c r="Y6" s="14"/>
      <c r="Z6" s="17"/>
      <c r="AA6" s="14"/>
      <c r="AB6" s="17"/>
      <c r="AC6" s="14"/>
    </row>
    <row r="7">
      <c r="A7" s="20" t="str">
        <f>'Atividades e Homem-Hora'!D14</f>
        <v>Movimentos Possíveis Torre</v>
      </c>
      <c r="B7" s="19">
        <f>'Atividades e Homem-Hora'!E16</f>
        <v>10</v>
      </c>
      <c r="C7" s="20"/>
      <c r="D7" s="21"/>
      <c r="E7" s="19"/>
      <c r="F7" s="21"/>
      <c r="G7" s="19"/>
      <c r="H7" s="21"/>
      <c r="I7" s="19"/>
      <c r="J7" s="21"/>
      <c r="K7" s="19"/>
      <c r="L7" s="21"/>
      <c r="M7" s="19"/>
      <c r="N7" s="21"/>
      <c r="O7" s="19"/>
      <c r="P7" s="15">
        <f t="shared" si="1"/>
        <v>10</v>
      </c>
      <c r="Q7" s="22"/>
      <c r="R7" s="23"/>
      <c r="S7" s="19"/>
      <c r="T7" s="23"/>
      <c r="U7" s="19"/>
      <c r="V7" s="23"/>
      <c r="W7" s="19"/>
      <c r="X7" s="23"/>
      <c r="Y7" s="19"/>
      <c r="Z7" s="23"/>
      <c r="AA7" s="19"/>
      <c r="AB7" s="23"/>
      <c r="AC7" s="19"/>
    </row>
    <row r="8">
      <c r="A8" s="26" t="str">
        <f>'Atividades e Homem-Hora'!F14</f>
        <v>Movimentos Possíveis Rainha</v>
      </c>
      <c r="B8" s="27">
        <f>'Atividades e Homem-Hora'!G16</f>
        <v>10</v>
      </c>
      <c r="C8" s="27"/>
      <c r="D8" s="28"/>
      <c r="E8" s="29"/>
      <c r="F8" s="28"/>
      <c r="G8" s="29"/>
      <c r="H8" s="28"/>
      <c r="I8" s="29"/>
      <c r="J8" s="28"/>
      <c r="K8" s="29"/>
      <c r="L8" s="28"/>
      <c r="M8" s="29"/>
      <c r="N8" s="28"/>
      <c r="O8" s="29"/>
      <c r="P8" s="15">
        <f t="shared" si="1"/>
        <v>10</v>
      </c>
      <c r="Q8" s="16"/>
      <c r="R8" s="30"/>
      <c r="S8" s="29"/>
      <c r="T8" s="30"/>
      <c r="U8" s="29"/>
      <c r="V8" s="30"/>
      <c r="W8" s="29"/>
      <c r="X8" s="30"/>
      <c r="Y8" s="29"/>
      <c r="Z8" s="30"/>
      <c r="AA8" s="29"/>
      <c r="AB8" s="30"/>
      <c r="AC8" s="29"/>
    </row>
    <row r="9">
      <c r="A9" s="31" t="str">
        <f>'Atividades e Homem-Hora'!H14</f>
        <v>Movimentos Possíveis Peão</v>
      </c>
      <c r="B9" s="32">
        <f>'Atividades e Homem-Hora'!I16</f>
        <v>13</v>
      </c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  <c r="N9" s="33"/>
      <c r="O9" s="32"/>
      <c r="P9" s="15">
        <f t="shared" si="1"/>
        <v>13</v>
      </c>
      <c r="Q9" s="22"/>
      <c r="R9" s="34"/>
      <c r="S9" s="32"/>
      <c r="T9" s="34"/>
      <c r="U9" s="32"/>
      <c r="V9" s="34"/>
      <c r="W9" s="32"/>
      <c r="X9" s="34"/>
      <c r="Y9" s="32"/>
      <c r="Z9" s="34"/>
      <c r="AA9" s="32"/>
      <c r="AB9" s="34"/>
      <c r="AC9" s="32"/>
    </row>
    <row r="10">
      <c r="A10" s="26" t="str">
        <f>'Atividades e Homem-Hora'!J14</f>
        <v>Função Promoção</v>
      </c>
      <c r="B10" s="27">
        <f>'Atividades e Homem-Hora'!K16</f>
        <v>2</v>
      </c>
      <c r="C10" s="27"/>
      <c r="D10" s="28"/>
      <c r="E10" s="29"/>
      <c r="F10" s="28"/>
      <c r="G10" s="29"/>
      <c r="H10" s="28"/>
      <c r="I10" s="29"/>
      <c r="J10" s="28"/>
      <c r="K10" s="29"/>
      <c r="L10" s="28"/>
      <c r="M10" s="29"/>
      <c r="N10" s="28"/>
      <c r="O10" s="29"/>
      <c r="P10" s="15">
        <f t="shared" si="1"/>
        <v>2</v>
      </c>
      <c r="Q10" s="16"/>
      <c r="R10" s="30"/>
      <c r="S10" s="29"/>
      <c r="T10" s="30"/>
      <c r="U10" s="29"/>
      <c r="V10" s="30"/>
      <c r="W10" s="29"/>
      <c r="X10" s="30"/>
      <c r="Y10" s="29"/>
      <c r="Z10" s="30"/>
      <c r="AA10" s="29"/>
      <c r="AB10" s="30"/>
      <c r="AC10" s="29"/>
    </row>
    <row r="11">
      <c r="A11" s="31" t="str">
        <f>'Atividades e Homem-Hora'!L14</f>
        <v>Verificar se está em xeque</v>
      </c>
      <c r="B11" s="32">
        <f>'Atividades e Homem-Hora'!M16</f>
        <v>16</v>
      </c>
      <c r="C11" s="32"/>
      <c r="D11" s="33"/>
      <c r="E11" s="32"/>
      <c r="F11" s="33"/>
      <c r="G11" s="32"/>
      <c r="H11" s="33"/>
      <c r="I11" s="32"/>
      <c r="J11" s="33"/>
      <c r="K11" s="32"/>
      <c r="L11" s="33"/>
      <c r="M11" s="32"/>
      <c r="N11" s="33"/>
      <c r="O11" s="32"/>
      <c r="P11" s="15">
        <f t="shared" si="1"/>
        <v>16</v>
      </c>
      <c r="Q11" s="22"/>
      <c r="R11" s="34"/>
      <c r="S11" s="32"/>
      <c r="T11" s="34"/>
      <c r="U11" s="32"/>
      <c r="V11" s="34"/>
      <c r="W11" s="32"/>
      <c r="X11" s="34"/>
      <c r="Y11" s="32"/>
      <c r="Z11" s="34"/>
      <c r="AA11" s="32"/>
      <c r="AB11" s="34"/>
      <c r="AC11" s="32"/>
    </row>
    <row r="12">
      <c r="A12" s="26" t="str">
        <f>'Atividades e Homem-Hora'!N14</f>
        <v>Função Joga</v>
      </c>
      <c r="B12" s="27">
        <f>'Atividades e Homem-Hora'!O16</f>
        <v>5</v>
      </c>
      <c r="C12" s="27"/>
      <c r="D12" s="28"/>
      <c r="E12" s="29"/>
      <c r="F12" s="28"/>
      <c r="G12" s="29"/>
      <c r="H12" s="28"/>
      <c r="I12" s="29"/>
      <c r="J12" s="28"/>
      <c r="K12" s="29"/>
      <c r="L12" s="28"/>
      <c r="M12" s="29"/>
      <c r="N12" s="28"/>
      <c r="O12" s="29"/>
      <c r="P12" s="15">
        <f t="shared" si="1"/>
        <v>5</v>
      </c>
      <c r="Q12" s="16"/>
      <c r="R12" s="30"/>
      <c r="S12" s="29"/>
      <c r="T12" s="30"/>
      <c r="U12" s="29"/>
      <c r="V12" s="30"/>
      <c r="W12" s="29"/>
      <c r="X12" s="30"/>
      <c r="Y12" s="29"/>
      <c r="Z12" s="30"/>
      <c r="AA12" s="29"/>
      <c r="AB12" s="30"/>
      <c r="AC12" s="29"/>
    </row>
    <row r="13">
      <c r="A13" s="31" t="str">
        <f>'Atividades e Homem-Hora'!P14</f>
        <v>Instanciar peças</v>
      </c>
      <c r="B13" s="35">
        <f>'Atividades e Homem-Hora'!Q16</f>
        <v>10</v>
      </c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3"/>
      <c r="O13" s="32"/>
      <c r="P13" s="36">
        <f t="shared" si="1"/>
        <v>10</v>
      </c>
      <c r="Q13" s="22"/>
      <c r="R13" s="34"/>
      <c r="S13" s="32"/>
      <c r="T13" s="34"/>
      <c r="U13" s="32"/>
      <c r="V13" s="34"/>
      <c r="W13" s="32"/>
      <c r="X13" s="34"/>
      <c r="Y13" s="32"/>
      <c r="Z13" s="34"/>
      <c r="AA13" s="32"/>
      <c r="AB13" s="34"/>
      <c r="AC13" s="32"/>
    </row>
    <row r="14">
      <c r="A14" s="27" t="str">
        <f>'Atividades e Homem-Hora'!R14</f>
        <v>Definir Linguagem</v>
      </c>
      <c r="B14" s="27">
        <f>'Atividades e Homem-Hora'!S16</f>
        <v>1</v>
      </c>
      <c r="C14" s="26">
        <v>1.0</v>
      </c>
      <c r="D14" s="37">
        <v>1.0</v>
      </c>
      <c r="E14" s="29"/>
      <c r="F14" s="37"/>
      <c r="G14" s="29"/>
      <c r="H14" s="37"/>
      <c r="I14" s="29"/>
      <c r="J14" s="37"/>
      <c r="K14" s="29"/>
      <c r="L14" s="37"/>
      <c r="M14" s="29"/>
      <c r="N14" s="37"/>
      <c r="O14" s="29"/>
      <c r="P14" s="15">
        <f t="shared" si="1"/>
        <v>1</v>
      </c>
      <c r="Q14" s="38">
        <v>1.0</v>
      </c>
      <c r="R14" s="39">
        <v>1.0</v>
      </c>
      <c r="S14" s="29"/>
      <c r="T14" s="39"/>
      <c r="U14" s="29"/>
      <c r="V14" s="39"/>
      <c r="W14" s="29"/>
      <c r="X14" s="39"/>
      <c r="Y14" s="29"/>
      <c r="Z14" s="39"/>
      <c r="AA14" s="29"/>
      <c r="AB14" s="39"/>
      <c r="AC14" s="29"/>
    </row>
    <row r="15">
      <c r="A15" s="32" t="str">
        <f>'Atividades e Homem-Hora'!T14</f>
        <v>Instanciar Tabuleiro</v>
      </c>
      <c r="B15" s="32">
        <f>'Atividades e Homem-Hora'!U16</f>
        <v>3</v>
      </c>
      <c r="C15" s="32"/>
      <c r="D15" s="33"/>
      <c r="E15" s="32"/>
      <c r="F15" s="33"/>
      <c r="G15" s="32"/>
      <c r="H15" s="33"/>
      <c r="I15" s="32"/>
      <c r="J15" s="33"/>
      <c r="K15" s="32"/>
      <c r="L15" s="33"/>
      <c r="M15" s="32"/>
      <c r="N15" s="33"/>
      <c r="O15" s="32"/>
      <c r="P15" s="15">
        <f t="shared" si="1"/>
        <v>3</v>
      </c>
      <c r="Q15" s="22"/>
      <c r="R15" s="34"/>
      <c r="S15" s="32"/>
      <c r="T15" s="34"/>
      <c r="U15" s="32"/>
      <c r="V15" s="34"/>
      <c r="W15" s="32"/>
      <c r="X15" s="34"/>
      <c r="Y15" s="32"/>
      <c r="Z15" s="34"/>
      <c r="AA15" s="32"/>
      <c r="AB15" s="34"/>
      <c r="AC15" s="32"/>
    </row>
    <row r="16">
      <c r="A16" s="27" t="str">
        <f>'Atividades e Homem-Hora'!V14</f>
        <v>Associar gráficos ao código (peças)</v>
      </c>
      <c r="B16" s="27">
        <f>'Atividades e Homem-Hora'!W16</f>
        <v>13</v>
      </c>
      <c r="C16" s="27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8"/>
      <c r="O16" s="29"/>
      <c r="P16" s="15">
        <f t="shared" si="1"/>
        <v>13</v>
      </c>
      <c r="Q16" s="16"/>
      <c r="R16" s="30"/>
      <c r="S16" s="29"/>
      <c r="T16" s="30"/>
      <c r="U16" s="29"/>
      <c r="V16" s="30"/>
      <c r="W16" s="29"/>
      <c r="X16" s="30"/>
      <c r="Y16" s="29"/>
      <c r="Z16" s="30"/>
      <c r="AA16" s="29"/>
      <c r="AB16" s="30"/>
      <c r="AC16" s="29"/>
    </row>
    <row r="17">
      <c r="A17" s="32" t="str">
        <f>'Atividades e Homem-Hora'!X14</f>
        <v>Associar gráficos ao código (tabuleiro)</v>
      </c>
      <c r="B17" s="32">
        <f>'Atividades e Homem-Hora'!Y16</f>
        <v>2</v>
      </c>
      <c r="C17" s="32"/>
      <c r="D17" s="40"/>
      <c r="E17" s="32"/>
      <c r="F17" s="40"/>
      <c r="G17" s="32"/>
      <c r="H17" s="40"/>
      <c r="I17" s="32"/>
      <c r="J17" s="40"/>
      <c r="K17" s="32"/>
      <c r="L17" s="40"/>
      <c r="M17" s="32"/>
      <c r="N17" s="40"/>
      <c r="O17" s="32"/>
      <c r="P17" s="15">
        <f t="shared" si="1"/>
        <v>2</v>
      </c>
      <c r="Q17" s="22"/>
      <c r="R17" s="41"/>
      <c r="S17" s="32"/>
      <c r="T17" s="41"/>
      <c r="U17" s="32"/>
      <c r="V17" s="41"/>
      <c r="W17" s="32"/>
      <c r="X17" s="41"/>
      <c r="Y17" s="32"/>
      <c r="Z17" s="41"/>
      <c r="AA17" s="32"/>
      <c r="AB17" s="41"/>
      <c r="AC17" s="32"/>
    </row>
    <row r="18">
      <c r="A18" s="27" t="str">
        <f>'Atividades e Homem-Hora'!B23</f>
        <v>Reuniões</v>
      </c>
      <c r="B18" s="27">
        <f>'Atividades e Homem-Hora'!C25</f>
        <v>24</v>
      </c>
      <c r="C18" s="27"/>
      <c r="D18" s="37"/>
      <c r="E18" s="29"/>
      <c r="F18" s="37"/>
      <c r="G18" s="29"/>
      <c r="H18" s="37"/>
      <c r="I18" s="29"/>
      <c r="J18" s="37"/>
      <c r="K18" s="29"/>
      <c r="L18" s="37"/>
      <c r="M18" s="29"/>
      <c r="N18" s="37"/>
      <c r="O18" s="29"/>
      <c r="P18" s="15">
        <f t="shared" si="1"/>
        <v>24</v>
      </c>
      <c r="Q18" s="16"/>
      <c r="R18" s="39"/>
      <c r="S18" s="29"/>
      <c r="T18" s="39"/>
      <c r="U18" s="29"/>
      <c r="V18" s="39"/>
      <c r="W18" s="29"/>
      <c r="X18" s="39"/>
      <c r="Y18" s="29"/>
      <c r="Z18" s="39"/>
      <c r="AA18" s="29"/>
      <c r="AB18" s="39"/>
      <c r="AC18" s="29"/>
    </row>
    <row r="19">
      <c r="A19" s="32" t="str">
        <f>'Atividades e Homem-Hora'!D23</f>
        <v>Organizar o Trello/GitHub</v>
      </c>
      <c r="B19" s="32">
        <f>'Atividades e Homem-Hora'!E25</f>
        <v>2</v>
      </c>
      <c r="C19" s="31">
        <v>1.0</v>
      </c>
      <c r="D19" s="40">
        <v>1.0</v>
      </c>
      <c r="E19" s="32"/>
      <c r="F19" s="40"/>
      <c r="G19" s="32"/>
      <c r="H19" s="40"/>
      <c r="I19" s="32"/>
      <c r="J19" s="40"/>
      <c r="K19" s="32"/>
      <c r="L19" s="40"/>
      <c r="M19" s="32"/>
      <c r="N19" s="40"/>
      <c r="O19" s="32"/>
      <c r="P19" s="15">
        <f t="shared" si="1"/>
        <v>2</v>
      </c>
      <c r="Q19" s="42">
        <v>1.0</v>
      </c>
      <c r="R19" s="41">
        <v>1.0</v>
      </c>
      <c r="S19" s="32"/>
      <c r="T19" s="41"/>
      <c r="U19" s="32"/>
      <c r="V19" s="41"/>
      <c r="W19" s="32"/>
      <c r="X19" s="41"/>
      <c r="Y19" s="32"/>
      <c r="Z19" s="41"/>
      <c r="AA19" s="32"/>
      <c r="AB19" s="41"/>
      <c r="AC19" s="32"/>
    </row>
    <row r="20">
      <c r="A20" s="27" t="str">
        <f>'Atividades e Homem-Hora'!F23</f>
        <v>Preparar/apresentar apres. 1</v>
      </c>
      <c r="B20" s="27">
        <f>'Atividades e Homem-Hora'!G25</f>
        <v>2</v>
      </c>
      <c r="C20" s="26">
        <v>2.0</v>
      </c>
      <c r="D20" s="37"/>
      <c r="E20" s="43">
        <v>1.0</v>
      </c>
      <c r="F20" s="37"/>
      <c r="G20" s="43"/>
      <c r="H20" s="37"/>
      <c r="I20" s="43"/>
      <c r="J20" s="37"/>
      <c r="K20" s="43"/>
      <c r="L20" s="37"/>
      <c r="M20" s="43"/>
      <c r="N20" s="37"/>
      <c r="O20" s="43"/>
      <c r="P20" s="15">
        <f t="shared" si="1"/>
        <v>2</v>
      </c>
      <c r="Q20" s="38">
        <v>2.0</v>
      </c>
      <c r="R20" s="39"/>
      <c r="S20" s="43">
        <v>1.0</v>
      </c>
      <c r="T20" s="39"/>
      <c r="U20" s="43"/>
      <c r="V20" s="39"/>
      <c r="W20" s="43"/>
      <c r="X20" s="39"/>
      <c r="Y20" s="43"/>
      <c r="Z20" s="39"/>
      <c r="AA20" s="43"/>
      <c r="AB20" s="39"/>
      <c r="AC20" s="43"/>
    </row>
    <row r="21">
      <c r="A21" s="32" t="str">
        <f>'Atividades e Homem-Hora'!H23</f>
        <v>Preparar/apresentar apres. 2</v>
      </c>
      <c r="B21" s="32">
        <f>'Atividades e Homem-Hora'!I25</f>
        <v>2</v>
      </c>
      <c r="C21" s="32"/>
      <c r="D21" s="40"/>
      <c r="E21" s="32"/>
      <c r="F21" s="40"/>
      <c r="G21" s="32"/>
      <c r="H21" s="40"/>
      <c r="I21" s="32"/>
      <c r="J21" s="40"/>
      <c r="K21" s="32"/>
      <c r="L21" s="40"/>
      <c r="M21" s="32"/>
      <c r="N21" s="40"/>
      <c r="O21" s="32"/>
      <c r="P21" s="15">
        <f t="shared" si="1"/>
        <v>2</v>
      </c>
      <c r="Q21" s="22"/>
      <c r="R21" s="41"/>
      <c r="S21" s="32"/>
      <c r="T21" s="41"/>
      <c r="U21" s="32"/>
      <c r="V21" s="41"/>
      <c r="W21" s="32"/>
      <c r="X21" s="41"/>
      <c r="Y21" s="32"/>
      <c r="Z21" s="41"/>
      <c r="AA21" s="32"/>
      <c r="AB21" s="41"/>
      <c r="AC21" s="32"/>
    </row>
    <row r="22">
      <c r="A22" s="27" t="str">
        <f>'Atividades e Homem-Hora'!J23</f>
        <v>Preparar/apresentar apres. 3</v>
      </c>
      <c r="B22" s="27">
        <f>'Atividades e Homem-Hora'!K25</f>
        <v>2</v>
      </c>
      <c r="C22" s="27"/>
      <c r="D22" s="37"/>
      <c r="E22" s="29"/>
      <c r="F22" s="37"/>
      <c r="G22" s="29"/>
      <c r="H22" s="37"/>
      <c r="I22" s="29"/>
      <c r="J22" s="37"/>
      <c r="K22" s="29"/>
      <c r="L22" s="37"/>
      <c r="M22" s="29"/>
      <c r="N22" s="37"/>
      <c r="O22" s="29"/>
      <c r="P22" s="15">
        <f t="shared" si="1"/>
        <v>2</v>
      </c>
      <c r="Q22" s="16"/>
      <c r="R22" s="39"/>
      <c r="S22" s="29"/>
      <c r="T22" s="39"/>
      <c r="U22" s="29"/>
      <c r="V22" s="39"/>
      <c r="W22" s="29"/>
      <c r="X22" s="39"/>
      <c r="Y22" s="29"/>
      <c r="Z22" s="39"/>
      <c r="AA22" s="29"/>
      <c r="AB22" s="39"/>
      <c r="AC22" s="29"/>
    </row>
    <row r="23">
      <c r="A23" s="32" t="str">
        <f>'Atividades e Homem-Hora'!L23</f>
        <v>Definir os casos de teste</v>
      </c>
      <c r="B23" s="32">
        <f>'Atividades e Homem-Hora'!M25</f>
        <v>10</v>
      </c>
      <c r="C23" s="32"/>
      <c r="D23" s="40"/>
      <c r="E23" s="32"/>
      <c r="F23" s="40"/>
      <c r="G23" s="32"/>
      <c r="H23" s="40"/>
      <c r="I23" s="32"/>
      <c r="J23" s="40"/>
      <c r="K23" s="32"/>
      <c r="L23" s="40"/>
      <c r="M23" s="32"/>
      <c r="N23" s="40"/>
      <c r="O23" s="32"/>
      <c r="P23" s="15">
        <f t="shared" si="1"/>
        <v>10</v>
      </c>
      <c r="Q23" s="22"/>
      <c r="R23" s="41"/>
      <c r="S23" s="32"/>
      <c r="T23" s="41"/>
      <c r="U23" s="32"/>
      <c r="V23" s="41"/>
      <c r="W23" s="32"/>
      <c r="X23" s="41"/>
      <c r="Y23" s="32"/>
      <c r="Z23" s="41"/>
      <c r="AA23" s="32"/>
      <c r="AB23" s="41"/>
      <c r="AC23" s="32"/>
    </row>
    <row r="24">
      <c r="A24" s="27" t="str">
        <f>'Atividades e Homem-Hora'!N23</f>
        <v>Programar os casos de teste</v>
      </c>
      <c r="B24" s="27">
        <f>'Atividades e Homem-Hora'!O25</f>
        <v>40</v>
      </c>
      <c r="C24" s="27"/>
      <c r="D24" s="37"/>
      <c r="E24" s="29"/>
      <c r="F24" s="37"/>
      <c r="G24" s="29"/>
      <c r="H24" s="37"/>
      <c r="I24" s="29"/>
      <c r="J24" s="37"/>
      <c r="K24" s="29"/>
      <c r="L24" s="37"/>
      <c r="M24" s="29"/>
      <c r="N24" s="37"/>
      <c r="O24" s="29"/>
      <c r="P24" s="15">
        <f t="shared" si="1"/>
        <v>40</v>
      </c>
      <c r="Q24" s="16"/>
      <c r="R24" s="39"/>
      <c r="S24" s="29"/>
      <c r="T24" s="39"/>
      <c r="U24" s="29"/>
      <c r="V24" s="39"/>
      <c r="W24" s="29"/>
      <c r="X24" s="39"/>
      <c r="Y24" s="29"/>
      <c r="Z24" s="39"/>
      <c r="AA24" s="29"/>
      <c r="AB24" s="39"/>
      <c r="AC24" s="29"/>
    </row>
    <row r="25">
      <c r="A25" s="32" t="str">
        <f>'Atividades e Homem-Hora'!P23</f>
        <v>Testar a aplicação</v>
      </c>
      <c r="B25" s="32">
        <f>'Atividades e Homem-Hora'!Q25</f>
        <v>10</v>
      </c>
      <c r="C25" s="32"/>
      <c r="D25" s="33"/>
      <c r="E25" s="32"/>
      <c r="F25" s="33"/>
      <c r="G25" s="32"/>
      <c r="H25" s="33"/>
      <c r="I25" s="32"/>
      <c r="J25" s="33"/>
      <c r="K25" s="32"/>
      <c r="L25" s="33"/>
      <c r="M25" s="32"/>
      <c r="N25" s="33"/>
      <c r="O25" s="32"/>
      <c r="P25" s="15">
        <f t="shared" si="1"/>
        <v>10</v>
      </c>
      <c r="Q25" s="22"/>
      <c r="R25" s="34"/>
      <c r="S25" s="32"/>
      <c r="T25" s="34"/>
      <c r="U25" s="32"/>
      <c r="V25" s="34"/>
      <c r="W25" s="32"/>
      <c r="X25" s="34"/>
      <c r="Y25" s="32"/>
      <c r="Z25" s="34"/>
      <c r="AA25" s="32"/>
      <c r="AB25" s="34"/>
      <c r="AC25" s="32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15" t="str">
        <f t="shared" si="1"/>
        <v/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5" t="s">
        <v>4</v>
      </c>
      <c r="B27" s="46">
        <f>SUM(B2:B25)</f>
        <v>219</v>
      </c>
      <c r="C27" s="46"/>
      <c r="D27" s="46">
        <f>SUM(D25*B25,D24*B24,B23*D23,D22*B22,D21*B21,D20*B20,D19*B19,D18*B18,B17*D17,B16*D16,B15*D15,B14*D14,B13*D13,B12*D12,B11*D11,B10*D10,B9*D9,B8*D8,B7*D7,B6*D6,B5*D5,B4*D4,B3*D3,B2*D2)</f>
        <v>3</v>
      </c>
      <c r="E27" s="47">
        <f>SUM(E25*B25,E24*B24,B23*E23,E22*B22,E21*B21,E20*B20,E19*B19,E18*B18,B17*E17,B16*E16,B15*E15,B14*E14,B13*E13,B12*E12,B11*E11,B10*E10,B9*E9,B8*E8,B7*E7,B6*E6,B5*E5,B4*E4,B3*E3,B2*E2)</f>
        <v>2</v>
      </c>
      <c r="F27" s="46">
        <f>SUM(F25*B25,F24*B24,B23*F23,F22*B22,F21*B21,F20*B20,F19*B19,F18*B18,B17*F17,B16*F16,B15*F15,B14*F14,B13*F13,B12*F12,B11*F11,B10*F10,B9*F9,B8*F8,B7*F7,B6*F6,B5*F5,B4*F4,B3*F3,B2*F2)</f>
        <v>0</v>
      </c>
      <c r="G27" s="47">
        <f>SUM(G25*B25,G24*B24,B23*G23,G22*B22,G21*B21,G20*B20,G19*B19,G18*B18,B17*G17,B16*G16,B15*G15,B14*G14,B13*G13,B12*G12,B11*G11,B10*G10,B9*G9,B8*G8,B7*G7,B6*G6,B5*G5,B4*G4,B3*G3,B2*G2)</f>
        <v>0</v>
      </c>
      <c r="H27" s="46">
        <f>SUM(H25*B25,H24*B24,B23*H23,H22*B22,H21*B21,H20*B20,H19*B19,H18*B18,B17*H17,B16*H16,B15*H15,B14*H14,B13*H13,B12*H12,B11*H11,B10*H10,B9*H9,B8*H8,B7*H7,B6*H6,B5*H5,B4*H4,B3*H3,B2*H2)</f>
        <v>0</v>
      </c>
      <c r="I27" s="47">
        <f>SUM(I25*B25,I24*B24,B23*I23,I22*B22,I21*B21,I20*B20,I19*B19,I18*B18,B17*I17,B16*I16,B15*I15,B14*I14,B13*I13,B12*I12,B11*I11,B10*I10,B9*I9,B8*I8,B7*I7,B6*I6,B5*I5,B4*I4,B3*I3,B2*I2)</f>
        <v>0</v>
      </c>
      <c r="J27" s="46">
        <f>SUM(J25*B25,J24*B24,B23*J23,J22*B22,J21*B21,J20*B20,J19*B19,J18*B18,B17*J17,B16*J16,B15*J15,B14*J14,B13*J13,B12*J12,B11*J11,B10*J10,B9*J9,B8*J8,B7*J7,B6*J6,B5*J5,B4*J4,B3*J3,B2*J2)</f>
        <v>0</v>
      </c>
      <c r="K27" s="47">
        <f>SUM(K25*B25,K24*B24,B23*K23,K22*B22,K21*B21,K20*B20,K19*B19,K18*B18,B17*K17,B16*K16,B15*K15,B14*K14,B13*K13,B12*K12,B11*K11,B10*K10,B9*K9,B8*K8,B7*K7,B6*K6,B5*K5,B4*K4,B3*K3,B2*K2)</f>
        <v>0</v>
      </c>
      <c r="L27" s="46">
        <f>SUM(L25*B25,L24*B24,B23*L23,L22*B22,L21*B21,L20*B20,L19*B19,L18*B18,B17*L17,B16*L16,B15*L15,B14*L14,B13*L13,B12*L12,B11*L11,B10*L10,B9*L9,B8*L8,B7*L7,B6*L6,B5*L5,B4*L4,B3*L3,B2*L2)</f>
        <v>0</v>
      </c>
      <c r="M27" s="47">
        <f>SUM(M25*B25,M24*B24,B23*M23,M22*B22,M21*B21,M20*B20,M19*B19,M18*B18,B17*M17,B16*M16,B15*M15,B14*M14,B13*M13,B12*M12,B11*M11,B10*M10,B9*M9,B8*M8,B7*M7,B6*M6,B5*M5,B4*M4,B3*M3,B2*M2)</f>
        <v>0</v>
      </c>
      <c r="N27" s="46">
        <f>SUM(N25*B25,N24*B24,B23*N23,N22*B22,N21*B21,N20*B20,N19*B19,N18*B18,B17*N17,B16*N16,B15*N15,B14*N14,B13*N13,B12*N12,B11*N11,B10*N10,B9*N9,B8*N8,B7*N7,B6*N6,B5*N5,B4*N4,B3*N3,B2*N2)</f>
        <v>0</v>
      </c>
      <c r="O27" s="47">
        <f>SUM(O25*B25,O24*B24,B23*O23,O22*B22,O21*B21,O20*B20,O19*B19,O18*B18,B17*O17,B16*O16,B15*O15,B14*O14,B13*O13,B12*O12,B11*O11,B10*O10,B9*O9,B8*O8,B7*O7,B6*O6,B5*O5,B4*O4,B3*O3,B2*O2)</f>
        <v>0</v>
      </c>
      <c r="P27" s="15">
        <f t="shared" si="1"/>
        <v>219</v>
      </c>
      <c r="Q27" s="46"/>
      <c r="R27" s="46">
        <f>SUM(R25*P25,R24*P24,P23*R23,R22*P22,R21*P21,R20*P20,R19*P19,R18*P18,P17*R17,P16*R16,P15*R15,P14*R14,P13*R13,P12*R12,P11*R11,P10*R10,P9*R9,P8*R8,P7*R7,P6*R6,P5*R5,P4*R4,P3*R3,P2*R2)</f>
        <v>3</v>
      </c>
      <c r="S27" s="47">
        <f>SUM(S25*P25,S24*P24,P23*S23,S22*P22,S21*P21,S20*P20,S19*P19,S18*P18,P17*S17,P16*S16,P15*S15,P14*S14,P13*S13,P12*S12,P11*S11,P10*S10,P9*S9,P8*S8,P7*S7,P6*S6,P5*S5,P4*S4,P3*S3,P2*S2)</f>
        <v>2</v>
      </c>
      <c r="T27" s="46">
        <f>SUM(T25*P25,T24*P24,P23*T23,T22*P22,T21*P21,T20*P20,T19*P19,T18*P18,P17*T17,P16*T16,P15*T15,P14*T14,P13*T13,P12*T12,P11*T11,P10*T10,P9*T9,P8*T8,P7*T7,P6*T6,P5*T5,P4*T4,P3*T3,P2*T2)</f>
        <v>0</v>
      </c>
      <c r="U27" s="47">
        <f>SUM(U25*P25,U24*P24,P23*U23,U22*P22,U21*P21,U20*P20,U19*P19,U18*P18,P17*U17,P16*U16,P15*U15,P14*U14,P13*U13,P12*U12,P11*U11,P10*U10,P9*U9,P8*U8,P7*U7,P6*U6,P5*U5,P4*U4,P3*U3,P2*U2)</f>
        <v>0</v>
      </c>
      <c r="V27" s="46">
        <f>SUM(V25*P25,V24*P24,P23*V23,V22*P22,V21*P21,V20*P20,V19*P19,V18*P18,P17*V17,P16*V16,P15*V15,P14*V14,P13*V13,P12*V12,P11*V11,P10*V10,P9*V9,P8*V8,P7*V7,P6*V6,P5*V5,P4*V4,P3*V3,P2*V2)</f>
        <v>0</v>
      </c>
      <c r="W27" s="47">
        <f>SUM(W25*P25,W24*P24,P23*W23,W22*P22,W21*P21,W20*P20,W19*P19,W18*P18,P17*W17,P16*W16,P15*W15,P14*W14,P13*W13,P12*W12,P11*W11,P10*W10,P9*W9,P8*W8,P7*W7,P6*W6,P5*W5,P4*W4,P3*W3,P2*W2)</f>
        <v>0</v>
      </c>
      <c r="X27" s="46">
        <f>SUM(X25*P25,X24*P24,P23*X23,X22*P22,X21*P21,X20*P20,X19*P19,X18*P18,P17*X17,P16*X16,P15*X15,P14*X14,P13*X13,P12*X12,P11*X11,P10*X10,P9*X9,P8*X8,P7*X7,P6*X6,P5*X5,P4*X4,P3*X3,P2*X2)</f>
        <v>0</v>
      </c>
      <c r="Y27" s="47">
        <f>SUM(Y25*P25,Y24*P24,P23*Y23,Y22*P22,Y21*P21,Y20*P20,Y19*P19,Y18*P18,P17*Y17,P16*Y16,P15*Y15,P14*Y14,P13*Y13,P12*Y12,P11*Y11,P10*Y10,P9*Y9,P8*Y8,P7*Y7,P6*Y6,P5*Y5,P4*Y4,P3*Y3,P2*Y2)</f>
        <v>0</v>
      </c>
      <c r="Z27" s="46">
        <f>SUM(Z25*P25,Z24*P24,P23*Z23,Z22*P22,Z21*P21,Z20*P20,Z19*P19,Z18*P18,P17*Z17,P16*Z16,P15*Z15,P14*Z14,P13*Z13,P12*Z12,P11*Z11,P10*Z10,P9*Z9,P8*Z8,P7*Z7,P6*Z6,P5*Z5,P4*Z4,P3*Z3,P2*Z2)</f>
        <v>0</v>
      </c>
      <c r="AA27" s="47">
        <f>SUM(AA25*P25,AA24*P24,P23*AA23,AA22*P22,AA21*P21,AA20*P20,AA19*P19,AA18*P18,P17*AA17,P16*AA16,P15*AA15,P14*AA14,P13*AA13,P12*AA12,P11*AA11,P10*AA10,P9*AA9,P8*AA8,P7*AA7,P6*AA6,P5*AA5,P4*AA4,P3*AA3,P2*AA2)</f>
        <v>0</v>
      </c>
      <c r="AB27" s="46">
        <f>SUM(AB25*P25,AB24*P24,P23*AB23,AB22*P22,AB21*P21,AB20*P20,AB19*P19,AB18*P18,P17*AB17,P16*AB16,P15*AB15,P14*AB14,P13*AB13,P12*AB12,P11*AB11,P10*AB10,P9*AB9,P8*AB8,P7*AB7,P6*AB6,P5*AB5,P4*AB4,P3*AB3,P2*AB2)</f>
        <v>0</v>
      </c>
      <c r="AC27" s="47">
        <f>SUM(AC25*P25,AC24*P24,P23*AC23,AC22*P22,AC21*P21,AC20*P20,AC19*P19,AC18*P18,P17*AC17,P16*AC16,P15*AC15,P14*AC14,P13*AC13,P12*AC12,P11*AC11,P10*AC10,P9*AC9,P8*AC8,P7*AC7,P6*AC6,P5*AC5,P4*AC4,P3*AC3,P2*AC2)</f>
        <v>0</v>
      </c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57" t="s">
        <v>7</v>
      </c>
      <c r="AB32" s="44"/>
      <c r="AC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58"/>
      <c r="AB33" s="44"/>
      <c r="AC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58" t="s">
        <v>8</v>
      </c>
      <c r="AB34" s="44"/>
      <c r="AC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58" t="s">
        <v>9</v>
      </c>
      <c r="AB35" s="44"/>
      <c r="AC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58" t="s">
        <v>10</v>
      </c>
      <c r="AB36" s="44"/>
      <c r="AC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58" t="s">
        <v>11</v>
      </c>
      <c r="AB37" s="44"/>
      <c r="AC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58" t="s">
        <v>12</v>
      </c>
      <c r="AB38" s="44"/>
      <c r="AC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</row>
  </sheetData>
  <mergeCells count="7">
    <mergeCell ref="Q32:AA32"/>
    <mergeCell ref="Q34:AA34"/>
    <mergeCell ref="Q35:AA35"/>
    <mergeCell ref="Q36:AA36"/>
    <mergeCell ref="Q37:AA37"/>
    <mergeCell ref="Q38:AA38"/>
    <mergeCell ref="Q33:AA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19.57"/>
  </cols>
  <sheetData>
    <row r="1">
      <c r="A1" s="48" t="s">
        <v>5</v>
      </c>
      <c r="B1" s="49">
        <v>1.0</v>
      </c>
      <c r="C1" s="50">
        <v>2.0</v>
      </c>
      <c r="D1" s="49">
        <v>3.0</v>
      </c>
      <c r="E1" s="50">
        <v>4.0</v>
      </c>
      <c r="F1" s="49">
        <v>5.0</v>
      </c>
      <c r="G1" s="50">
        <v>6.0</v>
      </c>
      <c r="H1" s="49">
        <v>7.0</v>
      </c>
      <c r="I1" s="51" t="s">
        <v>6</v>
      </c>
    </row>
    <row r="2">
      <c r="A2" s="52">
        <v>1.0</v>
      </c>
      <c r="B2" s="53">
        <f>I2-'Tarefas colocadas em pauta nos '!J27</f>
        <v>3</v>
      </c>
      <c r="C2" s="54">
        <f>I2-'Tarefas colocadas em pauta nos '!I27</f>
        <v>3</v>
      </c>
      <c r="D2" s="53">
        <f>I2-'Tarefas colocadas em pauta nos '!H27</f>
        <v>3</v>
      </c>
      <c r="E2" s="54">
        <f>I2-'Tarefas colocadas em pauta nos '!G27</f>
        <v>3</v>
      </c>
      <c r="F2" s="53">
        <f>I2-'Tarefas colocadas em pauta nos '!F27</f>
        <v>3</v>
      </c>
      <c r="G2" s="54">
        <f>I2-'Tarefas colocadas em pauta nos '!E27</f>
        <v>1</v>
      </c>
      <c r="H2" s="53">
        <f>I2-'Tarefas colocadas em pauta nos '!D27</f>
        <v>0</v>
      </c>
      <c r="I2" s="55">
        <f>'Tarefas colocadas em pauta nos '!R27</f>
        <v>3</v>
      </c>
    </row>
    <row r="3">
      <c r="A3" s="56">
        <v>2.0</v>
      </c>
      <c r="B3" s="54">
        <f>I3-'Tarefas colocadas em pauta nos '!J28</f>
        <v>2</v>
      </c>
      <c r="C3" s="53">
        <f>I3-'Tarefas colocadas em pauta nos '!I28</f>
        <v>2</v>
      </c>
      <c r="D3" s="54">
        <f>I3-'Tarefas colocadas em pauta nos '!H28</f>
        <v>2</v>
      </c>
      <c r="E3" s="53">
        <f>I3-'Tarefas colocadas em pauta nos '!G28</f>
        <v>2</v>
      </c>
      <c r="F3" s="54">
        <f>I3-'Tarefas colocadas em pauta nos '!F28</f>
        <v>2</v>
      </c>
      <c r="G3" s="53">
        <f>I3-'Tarefas colocadas em pauta nos '!E28</f>
        <v>2</v>
      </c>
      <c r="H3" s="54">
        <f>I3-'Tarefas colocadas em pauta nos '!D28</f>
        <v>2</v>
      </c>
      <c r="I3" s="51">
        <f>'Tarefas colocadas em pauta nos '!S27</f>
        <v>2</v>
      </c>
    </row>
    <row r="4">
      <c r="A4" s="52">
        <v>3.0</v>
      </c>
      <c r="B4" s="53">
        <f>I4-'Tarefas colocadas em pauta nos '!J29</f>
        <v>0</v>
      </c>
      <c r="C4" s="54">
        <f>I4-'Tarefas colocadas em pauta nos '!I29</f>
        <v>0</v>
      </c>
      <c r="D4" s="53">
        <f>I4-'Tarefas colocadas em pauta nos '!H29</f>
        <v>0</v>
      </c>
      <c r="E4" s="54">
        <f>I4-'Tarefas colocadas em pauta nos '!G29</f>
        <v>0</v>
      </c>
      <c r="F4" s="53">
        <f>I4-'Tarefas colocadas em pauta nos '!F29</f>
        <v>0</v>
      </c>
      <c r="G4" s="54">
        <f>I4-'Tarefas colocadas em pauta nos '!E29</f>
        <v>0</v>
      </c>
      <c r="H4" s="53">
        <f>I4-'Tarefas colocadas em pauta nos '!D29</f>
        <v>0</v>
      </c>
      <c r="I4" s="55">
        <f>'Tarefas colocadas em pauta nos '!T27</f>
        <v>0</v>
      </c>
    </row>
    <row r="5">
      <c r="A5" s="56">
        <v>4.0</v>
      </c>
      <c r="B5" s="54">
        <f>I5-'Tarefas colocadas em pauta nos '!J30</f>
        <v>0</v>
      </c>
      <c r="C5" s="53">
        <f>I5-'Tarefas colocadas em pauta nos '!I30</f>
        <v>0</v>
      </c>
      <c r="D5" s="54">
        <f>I5-'Tarefas colocadas em pauta nos '!H30</f>
        <v>0</v>
      </c>
      <c r="E5" s="53">
        <f>I5-'Tarefas colocadas em pauta nos '!G30</f>
        <v>0</v>
      </c>
      <c r="F5" s="54">
        <f>I5-'Tarefas colocadas em pauta nos '!F30</f>
        <v>0</v>
      </c>
      <c r="G5" s="53">
        <f>I5-'Tarefas colocadas em pauta nos '!E30</f>
        <v>0</v>
      </c>
      <c r="H5" s="54">
        <f>I5-'Tarefas colocadas em pauta nos '!D30</f>
        <v>0</v>
      </c>
      <c r="I5" s="55">
        <f>'Tarefas colocadas em pauta nos '!U27</f>
        <v>0</v>
      </c>
    </row>
    <row r="6">
      <c r="A6" s="52">
        <v>5.0</v>
      </c>
      <c r="B6" s="53">
        <f>I6-'Tarefas colocadas em pauta nos '!J31</f>
        <v>0</v>
      </c>
      <c r="C6" s="54">
        <f>I6-'Tarefas colocadas em pauta nos '!I31</f>
        <v>0</v>
      </c>
      <c r="D6" s="53">
        <f>I6-'Tarefas colocadas em pauta nos '!H31</f>
        <v>0</v>
      </c>
      <c r="E6" s="54">
        <f>I6-'Tarefas colocadas em pauta nos '!G31</f>
        <v>0</v>
      </c>
      <c r="F6" s="53">
        <f>I6-'Tarefas colocadas em pauta nos '!F31</f>
        <v>0</v>
      </c>
      <c r="G6" s="54">
        <f>I6-'Tarefas colocadas em pauta nos '!E31</f>
        <v>0</v>
      </c>
      <c r="H6" s="53">
        <f>I6-'Tarefas colocadas em pauta nos '!D31</f>
        <v>0</v>
      </c>
      <c r="I6" s="55">
        <f>'Tarefas colocadas em pauta nos '!V27</f>
        <v>0</v>
      </c>
    </row>
    <row r="7">
      <c r="A7" s="56">
        <v>6.0</v>
      </c>
      <c r="B7" s="54">
        <f>I7-'Tarefas colocadas em pauta nos '!J32</f>
        <v>0</v>
      </c>
      <c r="C7" s="53">
        <f>I7-'Tarefas colocadas em pauta nos '!I32</f>
        <v>0</v>
      </c>
      <c r="D7" s="54">
        <f>I7-'Tarefas colocadas em pauta nos '!H32</f>
        <v>0</v>
      </c>
      <c r="E7" s="53">
        <f>I7-'Tarefas colocadas em pauta nos '!G32</f>
        <v>0</v>
      </c>
      <c r="F7" s="54">
        <f>I7-'Tarefas colocadas em pauta nos '!F32</f>
        <v>0</v>
      </c>
      <c r="G7" s="53">
        <f>I7-'Tarefas colocadas em pauta nos '!E32</f>
        <v>0</v>
      </c>
      <c r="H7" s="54">
        <f>I7-'Tarefas colocadas em pauta nos '!D32</f>
        <v>0</v>
      </c>
      <c r="I7" s="55">
        <f>'Tarefas colocadas em pauta nos '!W27</f>
        <v>0</v>
      </c>
    </row>
    <row r="8">
      <c r="A8" s="52">
        <v>7.0</v>
      </c>
      <c r="B8" s="53">
        <f>I8-'Tarefas colocadas em pauta nos '!J33</f>
        <v>0</v>
      </c>
      <c r="C8" s="54">
        <f>I8-'Tarefas colocadas em pauta nos '!I33</f>
        <v>0</v>
      </c>
      <c r="D8" s="53">
        <f>I8-'Tarefas colocadas em pauta nos '!H33</f>
        <v>0</v>
      </c>
      <c r="E8" s="54">
        <f>I8-'Tarefas colocadas em pauta nos '!G33</f>
        <v>0</v>
      </c>
      <c r="F8" s="53">
        <f>I8-'Tarefas colocadas em pauta nos '!F33</f>
        <v>0</v>
      </c>
      <c r="G8" s="54">
        <f>I8-'Tarefas colocadas em pauta nos '!E33</f>
        <v>0</v>
      </c>
      <c r="H8" s="53">
        <f>I8-'Tarefas colocadas em pauta nos '!D33</f>
        <v>0</v>
      </c>
      <c r="I8" s="55">
        <f>'Tarefas colocadas em pauta nos '!X27</f>
        <v>0</v>
      </c>
    </row>
    <row r="9">
      <c r="A9" s="56">
        <v>8.0</v>
      </c>
      <c r="B9" s="54">
        <f>I9-'Tarefas colocadas em pauta nos '!J34</f>
        <v>0</v>
      </c>
      <c r="C9" s="53">
        <f>I9-'Tarefas colocadas em pauta nos '!I34</f>
        <v>0</v>
      </c>
      <c r="D9" s="54">
        <f>I9-'Tarefas colocadas em pauta nos '!H34</f>
        <v>0</v>
      </c>
      <c r="E9" s="53">
        <f>I9-'Tarefas colocadas em pauta nos '!G34</f>
        <v>0</v>
      </c>
      <c r="F9" s="54">
        <f>I9-'Tarefas colocadas em pauta nos '!F34</f>
        <v>0</v>
      </c>
      <c r="G9" s="53">
        <f>I9-'Tarefas colocadas em pauta nos '!E34</f>
        <v>0</v>
      </c>
      <c r="H9" s="54">
        <f>I9-'Tarefas colocadas em pauta nos '!D34</f>
        <v>0</v>
      </c>
      <c r="I9" s="55">
        <f>'Tarefas colocadas em pauta nos '!Y27</f>
        <v>0</v>
      </c>
    </row>
    <row r="10">
      <c r="A10" s="52">
        <v>9.0</v>
      </c>
      <c r="B10" s="53">
        <f>I10-'Tarefas colocadas em pauta nos '!J35</f>
        <v>0</v>
      </c>
      <c r="C10" s="54">
        <f>I10-'Tarefas colocadas em pauta nos '!I35</f>
        <v>0</v>
      </c>
      <c r="D10" s="53">
        <f>I10-'Tarefas colocadas em pauta nos '!H35</f>
        <v>0</v>
      </c>
      <c r="E10" s="54">
        <f>I10-'Tarefas colocadas em pauta nos '!G35</f>
        <v>0</v>
      </c>
      <c r="F10" s="53">
        <f>I10-'Tarefas colocadas em pauta nos '!F35</f>
        <v>0</v>
      </c>
      <c r="G10" s="54">
        <f>I10-'Tarefas colocadas em pauta nos '!E35</f>
        <v>0</v>
      </c>
      <c r="H10" s="53">
        <f>I10-'Tarefas colocadas em pauta nos '!D35</f>
        <v>0</v>
      </c>
      <c r="I10" s="55">
        <f>'Tarefas colocadas em pauta nos '!Z27</f>
        <v>0</v>
      </c>
    </row>
    <row r="11">
      <c r="A11" s="56">
        <v>10.0</v>
      </c>
      <c r="B11" s="54">
        <f>I11-'Tarefas colocadas em pauta nos '!J36</f>
        <v>0</v>
      </c>
      <c r="C11" s="53">
        <f>I11-'Tarefas colocadas em pauta nos '!I36</f>
        <v>0</v>
      </c>
      <c r="D11" s="54">
        <f>I11-'Tarefas colocadas em pauta nos '!H36</f>
        <v>0</v>
      </c>
      <c r="E11" s="53">
        <f>I11-'Tarefas colocadas em pauta nos '!G36</f>
        <v>0</v>
      </c>
      <c r="F11" s="54">
        <f>I11-'Tarefas colocadas em pauta nos '!F36</f>
        <v>0</v>
      </c>
      <c r="G11" s="53">
        <f>I11-'Tarefas colocadas em pauta nos '!E36</f>
        <v>0</v>
      </c>
      <c r="H11" s="54">
        <f>I11-'Tarefas colocadas em pauta nos '!D36</f>
        <v>0</v>
      </c>
      <c r="I11" s="55">
        <f>'Tarefas colocadas em pauta nos '!AA27</f>
        <v>0</v>
      </c>
    </row>
    <row r="12">
      <c r="A12" s="52">
        <v>11.0</v>
      </c>
      <c r="B12" s="53">
        <f>I12-'Tarefas colocadas em pauta nos '!J37</f>
        <v>0</v>
      </c>
      <c r="C12" s="54">
        <f>I12-'Tarefas colocadas em pauta nos '!I37</f>
        <v>0</v>
      </c>
      <c r="D12" s="53">
        <f>I12-'Tarefas colocadas em pauta nos '!H37</f>
        <v>0</v>
      </c>
      <c r="E12" s="54">
        <f>I12-'Tarefas colocadas em pauta nos '!G37</f>
        <v>0</v>
      </c>
      <c r="F12" s="53">
        <f>I12-'Tarefas colocadas em pauta nos '!F37</f>
        <v>0</v>
      </c>
      <c r="G12" s="54">
        <f>I12-'Tarefas colocadas em pauta nos '!E37</f>
        <v>0</v>
      </c>
      <c r="H12" s="53">
        <f>I12-'Tarefas colocadas em pauta nos '!D37</f>
        <v>0</v>
      </c>
      <c r="I12" s="55">
        <f>'Tarefas colocadas em pauta nos '!AB27</f>
        <v>0</v>
      </c>
    </row>
    <row r="13">
      <c r="A13" s="56">
        <v>12.0</v>
      </c>
      <c r="B13" s="54">
        <f>I13-'Tarefas colocadas em pauta nos '!J38</f>
        <v>0</v>
      </c>
      <c r="C13" s="53">
        <f>I13-'Tarefas colocadas em pauta nos '!I38</f>
        <v>0</v>
      </c>
      <c r="D13" s="54">
        <f>I13-'Tarefas colocadas em pauta nos '!H38</f>
        <v>0</v>
      </c>
      <c r="E13" s="53">
        <f>I13-'Tarefas colocadas em pauta nos '!G38</f>
        <v>0</v>
      </c>
      <c r="F13" s="54">
        <f>I13-'Tarefas colocadas em pauta nos '!F38</f>
        <v>0</v>
      </c>
      <c r="G13" s="53">
        <f>I13-'Tarefas colocadas em pauta nos '!E38</f>
        <v>0</v>
      </c>
      <c r="H13" s="54">
        <f>I13-'Tarefas colocadas em pauta nos '!D38</f>
        <v>0</v>
      </c>
      <c r="I13" s="55">
        <f>'Tarefas colocadas em pauta nos '!AC27</f>
        <v>0</v>
      </c>
    </row>
    <row r="14">
      <c r="D14" s="59"/>
    </row>
    <row r="15">
      <c r="D15" s="59"/>
    </row>
    <row r="16">
      <c r="E16" s="60"/>
    </row>
    <row r="17">
      <c r="E17" s="60"/>
    </row>
    <row r="19">
      <c r="E19" s="60"/>
    </row>
    <row r="20">
      <c r="E20" s="60"/>
    </row>
    <row r="21">
      <c r="E21" s="6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4" width="14.43"/>
    <col customWidth="1" min="5" max="5" width="15.14"/>
    <col customWidth="1" min="6" max="6" width="14.43"/>
    <col customWidth="1" min="24" max="24" width="16.43"/>
  </cols>
  <sheetData>
    <row r="1" ht="15.75" customHeight="1">
      <c r="A1" s="61" t="s">
        <v>0</v>
      </c>
      <c r="B1" s="62" t="str">
        <f>'Atividades e Homem-Hora'!B1</f>
        <v>Definir estratégia-função IA</v>
      </c>
      <c r="E1" s="63"/>
      <c r="H1" s="62" t="str">
        <f>'Atividades e Homem-Hora'!D1</f>
        <v>Programar IA</v>
      </c>
      <c r="K1" s="64" t="str">
        <f>'Atividades e Homem-Hora'!H1</f>
        <v>Movimentos Possíveis Rei</v>
      </c>
      <c r="N1" s="65" t="str">
        <f>'Atividades e Homem-Hora'!B14</f>
        <v>Movimentos Possíveis Cavalo</v>
      </c>
      <c r="Q1" s="66" t="str">
        <f>'Atividades e Homem-Hora'!D14</f>
        <v>Movimentos Possíveis Torre</v>
      </c>
      <c r="T1" s="67"/>
      <c r="W1" s="63"/>
      <c r="Z1" s="68" t="s">
        <v>13</v>
      </c>
    </row>
    <row r="2" ht="15.75" customHeight="1">
      <c r="A2" s="61" t="s">
        <v>14</v>
      </c>
      <c r="B2" s="65">
        <v>2.0</v>
      </c>
      <c r="E2" s="63" t="s">
        <v>15</v>
      </c>
      <c r="H2" s="65">
        <v>6.0</v>
      </c>
      <c r="K2" s="66">
        <v>8.0</v>
      </c>
      <c r="N2" s="65">
        <v>9.0</v>
      </c>
      <c r="Q2" s="66">
        <v>10.0</v>
      </c>
      <c r="T2" s="67" t="s">
        <v>16</v>
      </c>
      <c r="W2" s="63" t="str">
        <f>T2</f>
        <v>**************************</v>
      </c>
    </row>
    <row r="3" ht="15.75" customHeight="1">
      <c r="A3" s="68" t="s">
        <v>17</v>
      </c>
      <c r="B3" s="65" t="s">
        <v>18</v>
      </c>
      <c r="C3" s="65" t="s">
        <v>19</v>
      </c>
      <c r="D3" s="65" t="s">
        <v>20</v>
      </c>
      <c r="E3" s="63" t="s">
        <v>18</v>
      </c>
      <c r="F3" s="63" t="s">
        <v>19</v>
      </c>
      <c r="G3" s="63" t="s">
        <v>20</v>
      </c>
      <c r="H3" s="65" t="s">
        <v>18</v>
      </c>
      <c r="I3" s="65" t="s">
        <v>19</v>
      </c>
      <c r="J3" s="65" t="s">
        <v>20</v>
      </c>
      <c r="K3" s="66" t="s">
        <v>18</v>
      </c>
      <c r="L3" s="66" t="s">
        <v>19</v>
      </c>
      <c r="M3" s="66" t="s">
        <v>20</v>
      </c>
      <c r="N3" s="65" t="s">
        <v>18</v>
      </c>
      <c r="O3" s="65" t="s">
        <v>19</v>
      </c>
      <c r="P3" s="65" t="s">
        <v>20</v>
      </c>
      <c r="Q3" s="66" t="s">
        <v>18</v>
      </c>
      <c r="R3" s="66" t="s">
        <v>19</v>
      </c>
      <c r="S3" s="66" t="s">
        <v>20</v>
      </c>
      <c r="T3" s="67" t="s">
        <v>18</v>
      </c>
      <c r="U3" s="67" t="s">
        <v>19</v>
      </c>
      <c r="V3" s="67" t="s">
        <v>20</v>
      </c>
      <c r="W3" s="63" t="s">
        <v>18</v>
      </c>
      <c r="X3" s="63" t="s">
        <v>19</v>
      </c>
      <c r="Y3" s="63" t="s">
        <v>20</v>
      </c>
    </row>
    <row r="4" ht="15.75" customHeight="1">
      <c r="A4" s="65">
        <v>1.0</v>
      </c>
      <c r="B4" s="69"/>
      <c r="C4" s="70"/>
      <c r="D4" s="71"/>
      <c r="E4" s="72"/>
      <c r="F4" s="72"/>
      <c r="G4" s="72"/>
      <c r="H4" s="70"/>
      <c r="I4" s="70"/>
      <c r="J4" s="71"/>
      <c r="N4" s="70"/>
      <c r="O4" s="70"/>
      <c r="P4" s="70"/>
      <c r="T4" s="73"/>
      <c r="U4" s="73"/>
      <c r="V4" s="73"/>
      <c r="W4" s="72"/>
      <c r="X4" s="72"/>
      <c r="Y4" s="72"/>
      <c r="Z4" s="74">
        <f>sum(K4,H4,B4,N4,Q4,Parte2!B4,Parte2!E4,Parte2!H4,Parte2!K4,Parte2!N4,Parte2!Q4,Parte2!T4,Parte2!W4,Parte3!B4,Parte3!E4,Parte3!H4,Parte3!K4,Parte3!N4,Parte3!Q4,Parte3!T4,Parte3!W4,PARTE4!B4,PARTE4!H4,PARTE4!E4,PARTE4!K4,PARTE4!N4,PARTE4!Q4,PARTE4!T4,PARTE4!W4)</f>
        <v>16</v>
      </c>
    </row>
    <row r="5" ht="15.75" customHeight="1">
      <c r="A5" s="65">
        <v>2.0</v>
      </c>
      <c r="B5" s="75"/>
      <c r="C5" s="75"/>
      <c r="D5" s="75"/>
      <c r="E5" s="73"/>
      <c r="F5" s="73"/>
      <c r="G5" s="73"/>
      <c r="H5" s="75"/>
      <c r="I5" s="75"/>
      <c r="J5" s="75"/>
      <c r="K5" s="76"/>
      <c r="L5" s="76"/>
      <c r="M5" s="76"/>
      <c r="N5" s="75"/>
      <c r="O5" s="75"/>
      <c r="P5" s="75"/>
      <c r="Q5" s="76"/>
      <c r="R5" s="76"/>
      <c r="S5" s="76"/>
      <c r="T5" s="72"/>
      <c r="U5" s="72"/>
      <c r="V5" s="72"/>
      <c r="W5" s="73"/>
      <c r="X5" s="73"/>
      <c r="Y5" s="73"/>
      <c r="Z5" s="78">
        <f>sum(K5,H5,B5,N5,Q5,Parte2!B5,Parte2!E5,Parte2!H5,Parte2!K5,Parte2!N5,Parte2!Q5,Parte2!T5,Parte2!W5,Parte3!B5,Parte3!E5,Parte3!H5,Parte3!K5,Parte3!N5,Parte3!Q5,Parte3!T5,Parte3!W5,PARTE4!B5,PARTE4!H5,PARTE4!E5,PARTE4!K5,PARTE4!N5,PARTE4!Q5,PARTE4!T5,PARTE4!W5)</f>
        <v>17</v>
      </c>
    </row>
    <row r="6" ht="15.75" customHeight="1">
      <c r="A6" s="65">
        <v>3.0</v>
      </c>
      <c r="B6" s="69">
        <f>'Atividades e Homem-Hora'!C3</f>
        <v>2</v>
      </c>
      <c r="C6" s="70"/>
      <c r="D6" s="70"/>
      <c r="E6" s="72"/>
      <c r="F6" s="72"/>
      <c r="G6" s="72"/>
      <c r="H6" s="70"/>
      <c r="I6" s="70"/>
      <c r="J6" s="70"/>
      <c r="N6" s="70"/>
      <c r="O6" s="70"/>
      <c r="P6" s="70"/>
      <c r="T6" s="72"/>
      <c r="U6" s="72"/>
      <c r="V6" s="72"/>
      <c r="W6" s="72"/>
      <c r="X6" s="72"/>
      <c r="Y6" s="72"/>
      <c r="Z6" s="74">
        <f>sum(K6,H6,B6,N6,Q6,Parte2!B6,Parte2!E6,Parte2!H6,Parte2!K6,Parte2!N6,Parte2!Q6,Parte2!T6,Parte2!W6,Parte3!B6,Parte3!E6,Parte3!H6,Parte3!K6,Parte3!N6,Parte3!Q6,Parte3!T6,Parte3!W6,PARTE4!B6,PARTE4!H6,PARTE4!E6,PARTE4!K6,PARTE4!N6,PARTE4!Q6,PARTE4!T6,PARTE4!W6)</f>
        <v>2</v>
      </c>
    </row>
    <row r="7" ht="15.75" customHeight="1">
      <c r="A7" s="65">
        <v>4.0</v>
      </c>
      <c r="B7" s="83"/>
      <c r="C7" s="83"/>
      <c r="D7" s="83"/>
      <c r="E7" s="73"/>
      <c r="F7" s="73"/>
      <c r="G7" s="73"/>
      <c r="H7" s="84">
        <f>'Atividades e Homem-Hora'!E3</f>
        <v>20</v>
      </c>
      <c r="I7" s="83"/>
      <c r="J7" s="83"/>
      <c r="K7" s="76"/>
      <c r="L7" s="76"/>
      <c r="M7" s="76"/>
      <c r="N7" s="75"/>
      <c r="O7" s="75"/>
      <c r="P7" s="75"/>
      <c r="Q7" s="76"/>
      <c r="R7" s="76"/>
      <c r="S7" s="76"/>
      <c r="T7" s="72"/>
      <c r="U7" s="72"/>
      <c r="V7" s="72"/>
      <c r="W7" s="73"/>
      <c r="X7" s="73"/>
      <c r="Y7" s="73"/>
      <c r="Z7" s="78">
        <f>sum(K7,H7,B7,N7,Q7,Parte2!B7,Parte2!E7,Parte2!H7,Parte2!K7,Parte2!N7,Parte2!Q7,Parte2!T7,Parte2!W7,Parte3!B7,Parte3!E7,Parte3!H7,Parte3!K7,Parte3!N7,Parte3!Q7,Parte3!T7,Parte3!W7,PARTE4!B7,PARTE4!H7,PARTE4!E7,PARTE4!K7,PARTE4!N7,PARTE4!Q7,PARTE4!T7,PARTE4!W7)</f>
        <v>38</v>
      </c>
    </row>
    <row r="8" ht="15.75" customHeight="1">
      <c r="A8" s="65">
        <v>5.0</v>
      </c>
      <c r="B8" s="70"/>
      <c r="C8" s="70"/>
      <c r="D8" s="70"/>
      <c r="E8" s="72"/>
      <c r="F8" s="72"/>
      <c r="G8" s="72"/>
      <c r="H8" s="70"/>
      <c r="I8" s="70"/>
      <c r="J8" s="70"/>
      <c r="K8" s="60">
        <f>'Atividades e Homem-Hora'!I3</f>
        <v>5</v>
      </c>
      <c r="N8" s="69"/>
      <c r="O8" s="70"/>
      <c r="P8" s="70"/>
      <c r="Q8" s="60"/>
      <c r="T8" s="72"/>
      <c r="U8" s="72"/>
      <c r="V8" s="72"/>
      <c r="W8" s="72"/>
      <c r="X8" s="72"/>
      <c r="Y8" s="72"/>
      <c r="Z8" s="74">
        <f>sum(K8,H8,B8,N8,Q8,Parte2!B8,Parte2!E8,Parte2!H8,Parte2!K8,Parte2!N8,Parte2!Q8,Parte2!T8,Parte2!W8,Parte3!B8,Parte3!E8,Parte3!H8,Parte3!K8,Parte3!N8,Parte3!Q8,Parte3!T8,Parte3!W8,PARTE4!B8,PARTE4!H8,PARTE4!E8,PARTE4!K8,PARTE4!N8,PARTE4!Q8,PARTE4!T8,PARTE4!W8)</f>
        <v>23</v>
      </c>
    </row>
    <row r="9" ht="15.75" customHeight="1">
      <c r="A9" s="65">
        <v>6.0</v>
      </c>
      <c r="B9" s="75"/>
      <c r="C9" s="75"/>
      <c r="D9" s="75"/>
      <c r="E9" s="73"/>
      <c r="F9" s="73"/>
      <c r="G9" s="73"/>
      <c r="H9" s="75"/>
      <c r="I9" s="75"/>
      <c r="J9" s="75"/>
      <c r="K9" s="76"/>
      <c r="L9" s="76"/>
      <c r="M9" s="76"/>
      <c r="N9" s="75"/>
      <c r="O9" s="75"/>
      <c r="P9" s="75"/>
      <c r="Q9" s="76"/>
      <c r="R9" s="76"/>
      <c r="S9" s="76"/>
      <c r="T9" s="72"/>
      <c r="U9" s="72"/>
      <c r="V9" s="72"/>
      <c r="W9" s="73"/>
      <c r="X9" s="73"/>
      <c r="Y9" s="73"/>
      <c r="Z9" s="78">
        <f>sum(K9,H9,B9,N9,Q9,Parte2!B9,Parte2!E9,Parte2!H9,Parte2!K9,Parte2!N9,Parte2!Q9,Parte2!T9,Parte2!W9,Parte3!B9,Parte3!E9,Parte3!H9,Parte3!K9,Parte3!N9,Parte3!Q9,Parte3!T9,Parte3!W9,PARTE4!B9,PARTE4!H9,PARTE4!E9,PARTE4!K9,PARTE4!N9,PARTE4!Q9,PARTE4!T9,PARTE4!W9)</f>
        <v>20</v>
      </c>
    </row>
    <row r="10" ht="15.75" customHeight="1">
      <c r="A10" s="65">
        <v>7.0</v>
      </c>
      <c r="B10" s="70"/>
      <c r="C10" s="70"/>
      <c r="D10" s="70"/>
      <c r="E10" s="72"/>
      <c r="F10" s="72"/>
      <c r="G10" s="72"/>
      <c r="H10" s="70"/>
      <c r="I10" s="70"/>
      <c r="J10" s="70"/>
      <c r="N10" s="69">
        <f>'Atividades e Homem-Hora'!C16</f>
        <v>5</v>
      </c>
      <c r="O10" s="70"/>
      <c r="P10" s="70"/>
      <c r="Q10" s="88">
        <f>'Atividades e Homem-Hora'!E16</f>
        <v>10</v>
      </c>
      <c r="T10" s="72"/>
      <c r="U10" s="72"/>
      <c r="V10" s="72"/>
      <c r="W10" s="72"/>
      <c r="X10" s="72"/>
      <c r="Y10" s="72"/>
      <c r="Z10" s="74">
        <f>sum(K10,H10,B10,N10,Q10,Parte2!B10,Parte2!E10,Parte2!H10,Parte2!K10,Parte2!N10,Parte2!Q10,Parte2!T10,Parte2!W10,Parte3!B10,Parte3!E10,Parte3!H10,Parte3!K10,Parte3!N10,Parte3!Q10,Parte3!T10,Parte3!W10,PARTE4!B10,PARTE4!H10,PARTE4!E10,PARTE4!K10,PARTE4!N10,PARTE4!Q10,PARTE4!T10,PARTE4!W10)</f>
        <v>15</v>
      </c>
    </row>
    <row r="11" ht="15.75" customHeight="1">
      <c r="A11" s="65">
        <v>8.0</v>
      </c>
      <c r="B11" s="75"/>
      <c r="C11" s="75"/>
      <c r="D11" s="75"/>
      <c r="E11" s="73"/>
      <c r="F11" s="73"/>
      <c r="G11" s="73"/>
      <c r="H11" s="75"/>
      <c r="I11" s="75"/>
      <c r="J11" s="75"/>
      <c r="K11" s="76"/>
      <c r="L11" s="76"/>
      <c r="M11" s="76"/>
      <c r="N11" s="75"/>
      <c r="O11" s="75"/>
      <c r="P11" s="75"/>
      <c r="Q11" s="76"/>
      <c r="R11" s="76"/>
      <c r="S11" s="76"/>
      <c r="T11" s="72"/>
      <c r="U11" s="72"/>
      <c r="V11" s="72"/>
      <c r="W11" s="73"/>
      <c r="X11" s="73"/>
      <c r="Y11" s="73"/>
      <c r="Z11" s="78">
        <f>sum(K11,H11,B11,N11,Q11,Parte2!B11,Parte2!E11,Parte2!H11,Parte2!K11,Parte2!N11,Parte2!Q11,Parte2!T11,Parte2!W11,Parte3!B11,Parte3!E11,Parte3!H11,Parte3!K11,Parte3!N11,Parte3!Q11,Parte3!T11,Parte3!W11,PARTE4!B11,PARTE4!H11,PARTE4!E11,PARTE4!K11,PARTE4!N11,PARTE4!Q11,PARTE4!T11,PARTE4!W11)</f>
        <v>2</v>
      </c>
    </row>
    <row r="12" ht="15.75" customHeight="1">
      <c r="A12" s="65">
        <v>9.0</v>
      </c>
      <c r="B12" s="70"/>
      <c r="C12" s="70"/>
      <c r="D12" s="70"/>
      <c r="E12" s="72"/>
      <c r="F12" s="72"/>
      <c r="G12" s="72"/>
      <c r="H12" s="70"/>
      <c r="I12" s="70"/>
      <c r="J12" s="70"/>
      <c r="K12" s="82"/>
      <c r="N12" s="70"/>
      <c r="O12" s="70"/>
      <c r="P12" s="70"/>
      <c r="T12" s="72"/>
      <c r="U12" s="72"/>
      <c r="V12" s="72"/>
      <c r="W12" s="72"/>
      <c r="X12" s="72"/>
      <c r="Y12" s="72"/>
      <c r="Z12" s="74">
        <f>sum(K12,H12,B12,N12,Q12,Parte2!B12,Parte2!E12,Parte2!H12,Parte2!K12,Parte2!N12,Parte2!Q12,Parte2!T12,Parte2!W12,Parte3!B12,Parte3!E12,Parte3!H12,Parte3!K12,Parte3!N12,Parte3!Q12,Parte3!T12,Parte3!W12,PARTE4!B12,PARTE4!H12,PARTE4!E12,PARTE4!K12,PARTE4!N12,PARTE4!Q12,PARTE4!T12,PARTE4!W12)</f>
        <v>0</v>
      </c>
    </row>
    <row r="13" ht="15.75" customHeight="1">
      <c r="A13" s="65">
        <v>10.0</v>
      </c>
      <c r="B13" s="75"/>
      <c r="C13" s="75"/>
      <c r="D13" s="75"/>
      <c r="E13" s="73"/>
      <c r="F13" s="73"/>
      <c r="G13" s="73"/>
      <c r="H13" s="75"/>
      <c r="I13" s="75"/>
      <c r="J13" s="75"/>
      <c r="K13" s="76"/>
      <c r="L13" s="76"/>
      <c r="M13" s="76"/>
      <c r="N13" s="83"/>
      <c r="O13" s="75"/>
      <c r="P13" s="75"/>
      <c r="Q13" s="85"/>
      <c r="R13" s="76"/>
      <c r="S13" s="76"/>
      <c r="T13" s="72"/>
      <c r="U13" s="72"/>
      <c r="V13" s="72"/>
      <c r="W13" s="73"/>
      <c r="X13" s="73"/>
      <c r="Y13" s="73"/>
      <c r="Z13" s="78">
        <f>sum(K13,H13,B13,N13,Q13,Parte2!B13,Parte2!E13,Parte2!H13,Parte2!K13,Parte2!N13,Parte2!Q13,Parte2!T13,Parte2!W13,Parte3!B13,Parte3!E13,Parte3!H13,Parte3!K13,Parte3!N13,Parte3!Q13,Parte3!T13,Parte3!W13,PARTE4!B13,PARTE4!H13,PARTE4!E13,PARTE4!K13,PARTE4!N13,PARTE4!Q13,PARTE4!T13,PARTE4!W13)</f>
        <v>10</v>
      </c>
    </row>
    <row r="14" ht="15.75" customHeight="1">
      <c r="A14" s="65">
        <v>11.0</v>
      </c>
      <c r="B14" s="70"/>
      <c r="C14" s="70"/>
      <c r="D14" s="70"/>
      <c r="E14" s="72"/>
      <c r="F14" s="72"/>
      <c r="G14" s="72"/>
      <c r="H14" s="70"/>
      <c r="I14" s="70"/>
      <c r="J14" s="70"/>
      <c r="N14" s="70"/>
      <c r="O14" s="70"/>
      <c r="P14" s="70"/>
      <c r="T14" s="72"/>
      <c r="U14" s="72"/>
      <c r="V14" s="72"/>
      <c r="W14" s="72"/>
      <c r="X14" s="72"/>
      <c r="Y14" s="72"/>
      <c r="Z14" s="74">
        <f>sum(K14,H14,B14,N14,Q14,Parte2!B14,Parte2!E14,Parte2!H14,Parte2!K14,Parte2!N14,Parte2!Q14,Parte2!T14,Parte2!W14,Parte3!B14,Parte3!E14,Parte3!H14,Parte3!K14,Parte3!N14,Parte3!Q14,Parte3!T14,Parte3!W14,PARTE4!B14,PARTE4!H14,PARTE4!E14,PARTE4!K14,PARTE4!N14,PARTE4!Q14,PARTE4!T14,PARTE4!W14)</f>
        <v>0</v>
      </c>
    </row>
    <row r="15" ht="15.75" customHeight="1">
      <c r="A15" s="65">
        <v>12.0</v>
      </c>
      <c r="B15" s="75"/>
      <c r="C15" s="75"/>
      <c r="D15" s="75"/>
      <c r="E15" s="73"/>
      <c r="F15" s="73"/>
      <c r="G15" s="73"/>
      <c r="H15" s="75"/>
      <c r="I15" s="75"/>
      <c r="J15" s="75"/>
      <c r="K15" s="76"/>
      <c r="L15" s="76"/>
      <c r="M15" s="76"/>
      <c r="N15" s="75"/>
      <c r="O15" s="75"/>
      <c r="P15" s="75"/>
      <c r="Q15" s="76"/>
      <c r="R15" s="76"/>
      <c r="S15" s="76"/>
      <c r="T15" s="72"/>
      <c r="U15" s="72"/>
      <c r="V15" s="72"/>
      <c r="W15" s="73"/>
      <c r="X15" s="73"/>
      <c r="Y15" s="73"/>
      <c r="Z15" s="78">
        <f>sum(K15,H15,B15,N15,Q15,Parte2!B15,Parte2!E15,Parte2!H15,Parte2!K15,Parte2!N15,Parte2!Q15,Parte2!T15,Parte2!W15,Parte3!B15,Parte3!E15,Parte3!H15,Parte3!K15,Parte3!N15,Parte3!Q15,Parte3!T15,Parte3!W15,PARTE4!B15,PARTE4!H15,PARTE4!E15,PARTE4!K15,PARTE4!N15,PARTE4!Q15,PARTE4!T15,PARTE4!W15)</f>
        <v>76</v>
      </c>
    </row>
    <row r="16" ht="15.75" customHeight="1">
      <c r="A16" s="89" t="s">
        <v>32</v>
      </c>
      <c r="B16" s="90">
        <f>SUM(D4:D15)</f>
        <v>0</v>
      </c>
      <c r="E16" s="90">
        <f>SUM(G4:G15)</f>
        <v>0</v>
      </c>
      <c r="H16" s="90">
        <f>SUM(J4:J15)</f>
        <v>0</v>
      </c>
      <c r="K16" s="90">
        <f>SUM(M4:M15)</f>
        <v>0</v>
      </c>
      <c r="N16" s="90">
        <f>SUM(P4:P15)</f>
        <v>0</v>
      </c>
      <c r="Q16" s="90">
        <f>SUM(S4:S15)</f>
        <v>0</v>
      </c>
      <c r="T16" s="90">
        <f>SUM(V4:V15)</f>
        <v>0</v>
      </c>
      <c r="W16" s="90">
        <f>SUM(Y4:Y15)</f>
        <v>0</v>
      </c>
    </row>
    <row r="17" ht="15.75" customHeight="1">
      <c r="A17" s="89" t="s">
        <v>35</v>
      </c>
      <c r="B17" s="90">
        <f>SUM(B4:B15)</f>
        <v>2</v>
      </c>
      <c r="E17" s="90">
        <f>SUM(E4:E15)</f>
        <v>0</v>
      </c>
      <c r="H17" s="90">
        <f>SUM(H4:H15)</f>
        <v>20</v>
      </c>
      <c r="K17" s="90">
        <f>SUM(K4:K15)</f>
        <v>5</v>
      </c>
      <c r="N17" s="90">
        <f>SUM(N4:N15)</f>
        <v>5</v>
      </c>
      <c r="Q17" s="90">
        <f>SUM(Q4:Q15)</f>
        <v>10</v>
      </c>
      <c r="T17" s="90">
        <f>SUM(T4:T15)</f>
        <v>0</v>
      </c>
      <c r="W17" s="90">
        <f>SUM(W4:W15)</f>
        <v>0</v>
      </c>
    </row>
    <row r="18" ht="15.75" customHeight="1">
      <c r="A18" t="s">
        <v>36</v>
      </c>
      <c r="E18" s="91" t="s">
        <v>18</v>
      </c>
      <c r="F18" s="92" t="s">
        <v>38</v>
      </c>
      <c r="G18" s="93"/>
      <c r="H18" s="93"/>
      <c r="I18" s="93"/>
      <c r="J18" s="94"/>
    </row>
    <row r="19" ht="15.75" customHeight="1">
      <c r="A19" s="95" t="s">
        <v>39</v>
      </c>
      <c r="B19" s="95" t="s">
        <v>40</v>
      </c>
      <c r="C19" s="96">
        <v>20.0</v>
      </c>
      <c r="E19" s="91" t="s">
        <v>19</v>
      </c>
      <c r="F19" s="92" t="s">
        <v>41</v>
      </c>
      <c r="G19" s="93"/>
      <c r="H19" s="93"/>
      <c r="I19" s="93"/>
      <c r="J19" s="94"/>
    </row>
    <row r="20" ht="15.75" customHeight="1">
      <c r="A20" s="97"/>
      <c r="E20" s="91" t="s">
        <v>20</v>
      </c>
      <c r="F20" s="92" t="s">
        <v>42</v>
      </c>
      <c r="G20" s="93"/>
      <c r="H20" s="93"/>
      <c r="I20" s="93"/>
      <c r="J20" s="94"/>
    </row>
    <row r="21" ht="15.75" customHeight="1">
      <c r="A21" s="98" t="s">
        <v>43</v>
      </c>
      <c r="E21" s="100" t="s">
        <v>44</v>
      </c>
      <c r="H21" s="101" t="s">
        <v>45</v>
      </c>
    </row>
    <row r="22" ht="15.75" customHeight="1">
      <c r="A22" s="68" t="s">
        <v>17</v>
      </c>
      <c r="B22" s="103" t="s">
        <v>18</v>
      </c>
      <c r="C22" s="105" t="s">
        <v>20</v>
      </c>
      <c r="D22" s="103" t="s">
        <v>19</v>
      </c>
      <c r="E22" s="106" t="s">
        <v>18</v>
      </c>
      <c r="F22" s="107" t="s">
        <v>20</v>
      </c>
      <c r="G22" s="106" t="s">
        <v>19</v>
      </c>
      <c r="H22" s="108" t="s">
        <v>48</v>
      </c>
      <c r="I22" s="89" t="s">
        <v>18</v>
      </c>
      <c r="J22" s="109" t="s">
        <v>20</v>
      </c>
      <c r="K22" s="110" t="s">
        <v>19</v>
      </c>
      <c r="L22" s="111" t="s">
        <v>49</v>
      </c>
      <c r="M22" s="113" t="s">
        <v>50</v>
      </c>
    </row>
    <row r="23" ht="15.75" customHeight="1">
      <c r="A23" s="68">
        <v>1.0</v>
      </c>
      <c r="B23" s="70">
        <f>Z4</f>
        <v>16</v>
      </c>
      <c r="C23">
        <f>Parte2!B23</f>
        <v>5</v>
      </c>
      <c r="D23" s="70">
        <f>Parte3!D23</f>
        <v>3</v>
      </c>
      <c r="E23" s="114">
        <f t="shared" ref="E23:G23" si="1">B23*20</f>
        <v>320</v>
      </c>
      <c r="F23" s="115">
        <f t="shared" si="1"/>
        <v>100</v>
      </c>
      <c r="G23" s="114">
        <f t="shared" si="1"/>
        <v>60</v>
      </c>
      <c r="H23" s="55">
        <v>12.0</v>
      </c>
      <c r="I23" s="116">
        <f t="shared" ref="I23:K23" si="2">B34*20</f>
        <v>4380</v>
      </c>
      <c r="J23" s="117">
        <f t="shared" si="2"/>
        <v>140</v>
      </c>
      <c r="K23" s="118">
        <f t="shared" si="2"/>
        <v>100</v>
      </c>
      <c r="L23" s="111">
        <f t="shared" ref="L23:L34" si="5">G23/E23</f>
        <v>0.1875</v>
      </c>
      <c r="M23" s="113">
        <f t="shared" ref="M23:M34" si="6">G23/F23</f>
        <v>0.6</v>
      </c>
    </row>
    <row r="24" ht="15.75" customHeight="1">
      <c r="A24" s="68">
        <v>2.0</v>
      </c>
      <c r="B24" s="75">
        <f t="shared" ref="B24:B34" si="7">B23+Z5</f>
        <v>33</v>
      </c>
      <c r="C24" s="119">
        <f>Parte2!B24</f>
        <v>7</v>
      </c>
      <c r="D24" s="70">
        <f>Parte3!D24</f>
        <v>5</v>
      </c>
      <c r="E24" s="120">
        <f t="shared" ref="E24:G24" si="3">B24*20</f>
        <v>660</v>
      </c>
      <c r="F24" s="121">
        <f t="shared" si="3"/>
        <v>140</v>
      </c>
      <c r="G24" s="120">
        <f t="shared" si="3"/>
        <v>100</v>
      </c>
      <c r="H24" s="55">
        <v>11.0</v>
      </c>
      <c r="I24" s="116">
        <f t="shared" ref="I24:K24" si="4">B33*20</f>
        <v>2860</v>
      </c>
      <c r="J24" s="117">
        <f t="shared" si="4"/>
        <v>140</v>
      </c>
      <c r="K24" s="118">
        <f t="shared" si="4"/>
        <v>100</v>
      </c>
      <c r="L24" s="111">
        <f t="shared" si="5"/>
        <v>0.1515151515</v>
      </c>
      <c r="M24" s="113">
        <f t="shared" si="6"/>
        <v>0.7142857143</v>
      </c>
    </row>
    <row r="25" ht="15.75" customHeight="1">
      <c r="A25" s="68">
        <v>3.0</v>
      </c>
      <c r="B25" s="70">
        <f t="shared" si="7"/>
        <v>35</v>
      </c>
      <c r="C25">
        <f>Parte2!B25</f>
        <v>7</v>
      </c>
      <c r="D25" s="70">
        <f>Parte3!D25</f>
        <v>5</v>
      </c>
      <c r="E25" s="114">
        <f t="shared" ref="E25:E34" si="9">B25*20</f>
        <v>700</v>
      </c>
      <c r="F25" s="115"/>
      <c r="G25" s="114"/>
      <c r="H25" s="55">
        <v>10.0</v>
      </c>
      <c r="I25" s="116">
        <f t="shared" ref="I25:K25" si="8">B32*20</f>
        <v>2860</v>
      </c>
      <c r="J25" s="117">
        <f t="shared" si="8"/>
        <v>140</v>
      </c>
      <c r="K25" s="118">
        <f t="shared" si="8"/>
        <v>100</v>
      </c>
      <c r="L25" s="111">
        <f t="shared" si="5"/>
        <v>0</v>
      </c>
      <c r="M25" s="113" t="str">
        <f t="shared" si="6"/>
        <v>#DIV/0!</v>
      </c>
    </row>
    <row r="26" ht="15.75" customHeight="1">
      <c r="A26" s="68">
        <v>4.0</v>
      </c>
      <c r="B26" s="75">
        <f t="shared" si="7"/>
        <v>73</v>
      </c>
      <c r="C26" s="119">
        <f>Parte2!B26</f>
        <v>7</v>
      </c>
      <c r="D26" s="70">
        <f>Parte3!D26</f>
        <v>5</v>
      </c>
      <c r="E26" s="120">
        <f t="shared" si="9"/>
        <v>1460</v>
      </c>
      <c r="F26" s="121"/>
      <c r="G26" s="120"/>
      <c r="H26" s="55">
        <v>9.0</v>
      </c>
      <c r="I26" s="116">
        <f t="shared" ref="I26:K26" si="10">B31*20</f>
        <v>2660</v>
      </c>
      <c r="J26" s="117">
        <f t="shared" si="10"/>
        <v>140</v>
      </c>
      <c r="K26" s="118">
        <f t="shared" si="10"/>
        <v>100</v>
      </c>
      <c r="L26" s="111">
        <f t="shared" si="5"/>
        <v>0</v>
      </c>
      <c r="M26" s="113" t="str">
        <f t="shared" si="6"/>
        <v>#DIV/0!</v>
      </c>
    </row>
    <row r="27" ht="15.75" customHeight="1">
      <c r="A27" s="68">
        <v>5.0</v>
      </c>
      <c r="B27" s="70">
        <f t="shared" si="7"/>
        <v>96</v>
      </c>
      <c r="C27" s="119">
        <f>Parte2!B27</f>
        <v>7</v>
      </c>
      <c r="D27" s="70">
        <f>Parte3!D27</f>
        <v>5</v>
      </c>
      <c r="E27" s="114">
        <f t="shared" si="9"/>
        <v>1920</v>
      </c>
      <c r="F27" s="115"/>
      <c r="G27" s="114"/>
      <c r="H27" s="55">
        <v>8.0</v>
      </c>
      <c r="I27" s="116">
        <f t="shared" ref="I27:K27" si="11">B30*20</f>
        <v>2660</v>
      </c>
      <c r="J27" s="117">
        <f t="shared" si="11"/>
        <v>140</v>
      </c>
      <c r="K27" s="118">
        <f t="shared" si="11"/>
        <v>100</v>
      </c>
      <c r="L27" s="111">
        <f t="shared" si="5"/>
        <v>0</v>
      </c>
      <c r="M27" s="113" t="str">
        <f t="shared" si="6"/>
        <v>#DIV/0!</v>
      </c>
    </row>
    <row r="28" ht="15.75" customHeight="1">
      <c r="A28" s="68">
        <v>6.0</v>
      </c>
      <c r="B28" s="75">
        <f t="shared" si="7"/>
        <v>116</v>
      </c>
      <c r="C28" s="119">
        <f>Parte2!B28</f>
        <v>7</v>
      </c>
      <c r="D28" s="70">
        <f>Parte3!D28</f>
        <v>5</v>
      </c>
      <c r="E28" s="120">
        <f t="shared" si="9"/>
        <v>2320</v>
      </c>
      <c r="F28" s="121"/>
      <c r="G28" s="120"/>
      <c r="H28" s="55">
        <v>7.0</v>
      </c>
      <c r="I28" s="116">
        <f t="shared" ref="I28:K28" si="12">B29*20</f>
        <v>2620</v>
      </c>
      <c r="J28" s="117">
        <f t="shared" si="12"/>
        <v>140</v>
      </c>
      <c r="K28" s="118">
        <f t="shared" si="12"/>
        <v>100</v>
      </c>
      <c r="L28" s="111">
        <f t="shared" si="5"/>
        <v>0</v>
      </c>
      <c r="M28" s="113" t="str">
        <f t="shared" si="6"/>
        <v>#DIV/0!</v>
      </c>
    </row>
    <row r="29" ht="15.75" customHeight="1">
      <c r="A29" s="68">
        <v>7.0</v>
      </c>
      <c r="B29" s="70">
        <f t="shared" si="7"/>
        <v>131</v>
      </c>
      <c r="C29" s="119">
        <f>Parte2!B29</f>
        <v>7</v>
      </c>
      <c r="D29" s="70">
        <f>Parte3!D29</f>
        <v>5</v>
      </c>
      <c r="E29" s="114">
        <f t="shared" si="9"/>
        <v>2620</v>
      </c>
      <c r="F29" s="115"/>
      <c r="G29" s="114"/>
      <c r="H29" s="55">
        <v>6.0</v>
      </c>
      <c r="I29" s="116">
        <f t="shared" ref="I29:K29" si="13">B28*20</f>
        <v>2320</v>
      </c>
      <c r="J29" s="117">
        <f t="shared" si="13"/>
        <v>140</v>
      </c>
      <c r="K29" s="118">
        <f t="shared" si="13"/>
        <v>100</v>
      </c>
      <c r="L29" s="111">
        <f t="shared" si="5"/>
        <v>0</v>
      </c>
      <c r="M29" s="113" t="str">
        <f t="shared" si="6"/>
        <v>#DIV/0!</v>
      </c>
    </row>
    <row r="30" ht="15.75" customHeight="1">
      <c r="A30" s="68">
        <v>8.0</v>
      </c>
      <c r="B30" s="75">
        <f t="shared" si="7"/>
        <v>133</v>
      </c>
      <c r="C30" s="119">
        <f>Parte2!B30</f>
        <v>7</v>
      </c>
      <c r="D30" s="70">
        <f>Parte3!D30</f>
        <v>5</v>
      </c>
      <c r="E30" s="120">
        <f t="shared" si="9"/>
        <v>2660</v>
      </c>
      <c r="F30" s="121"/>
      <c r="G30" s="120"/>
      <c r="H30" s="55">
        <v>5.0</v>
      </c>
      <c r="I30" s="116">
        <f t="shared" ref="I30:K30" si="14">B27*20</f>
        <v>1920</v>
      </c>
      <c r="J30" s="117">
        <f t="shared" si="14"/>
        <v>140</v>
      </c>
      <c r="K30" s="118">
        <f t="shared" si="14"/>
        <v>100</v>
      </c>
      <c r="L30" s="111">
        <f t="shared" si="5"/>
        <v>0</v>
      </c>
      <c r="M30" s="113" t="str">
        <f t="shared" si="6"/>
        <v>#DIV/0!</v>
      </c>
    </row>
    <row r="31" ht="15.75" customHeight="1">
      <c r="A31" s="68">
        <v>9.0</v>
      </c>
      <c r="B31" s="70">
        <f t="shared" si="7"/>
        <v>133</v>
      </c>
      <c r="C31" s="119">
        <f>Parte2!B31</f>
        <v>7</v>
      </c>
      <c r="D31" s="70">
        <f>Parte3!D31</f>
        <v>5</v>
      </c>
      <c r="E31" s="114">
        <f t="shared" si="9"/>
        <v>2660</v>
      </c>
      <c r="F31" s="115"/>
      <c r="G31" s="114"/>
      <c r="H31" s="55">
        <v>4.0</v>
      </c>
      <c r="I31" s="116">
        <f t="shared" ref="I31:K31" si="15">B26*20</f>
        <v>1460</v>
      </c>
      <c r="J31" s="117">
        <f t="shared" si="15"/>
        <v>140</v>
      </c>
      <c r="K31" s="118">
        <f t="shared" si="15"/>
        <v>100</v>
      </c>
      <c r="L31" s="111">
        <f t="shared" si="5"/>
        <v>0</v>
      </c>
      <c r="M31" s="113" t="str">
        <f t="shared" si="6"/>
        <v>#DIV/0!</v>
      </c>
    </row>
    <row r="32" ht="15.75" customHeight="1">
      <c r="A32" s="68">
        <v>10.0</v>
      </c>
      <c r="B32" s="75">
        <f t="shared" si="7"/>
        <v>143</v>
      </c>
      <c r="C32" s="119">
        <f>Parte2!B32</f>
        <v>7</v>
      </c>
      <c r="D32" s="70">
        <f>Parte3!D32</f>
        <v>5</v>
      </c>
      <c r="E32" s="120">
        <f t="shared" si="9"/>
        <v>2860</v>
      </c>
      <c r="F32" s="121"/>
      <c r="G32" s="120"/>
      <c r="H32" s="55">
        <v>3.0</v>
      </c>
      <c r="I32" s="116">
        <f t="shared" ref="I32:K32" si="16">B25*20</f>
        <v>700</v>
      </c>
      <c r="J32" s="117">
        <f t="shared" si="16"/>
        <v>140</v>
      </c>
      <c r="K32" s="118">
        <f t="shared" si="16"/>
        <v>100</v>
      </c>
      <c r="L32" s="111">
        <f t="shared" si="5"/>
        <v>0</v>
      </c>
      <c r="M32" s="113" t="str">
        <f t="shared" si="6"/>
        <v>#DIV/0!</v>
      </c>
    </row>
    <row r="33" ht="15.75" customHeight="1">
      <c r="A33" s="68">
        <v>11.0</v>
      </c>
      <c r="B33" s="70">
        <f t="shared" si="7"/>
        <v>143</v>
      </c>
      <c r="C33" s="119">
        <f>Parte2!B33</f>
        <v>7</v>
      </c>
      <c r="D33" s="70">
        <f>Parte3!D33</f>
        <v>5</v>
      </c>
      <c r="E33" s="114">
        <f t="shared" si="9"/>
        <v>2860</v>
      </c>
      <c r="F33" s="115"/>
      <c r="G33" s="114"/>
      <c r="H33" s="55">
        <v>2.0</v>
      </c>
      <c r="I33" s="116">
        <f t="shared" ref="I33:K33" si="17">B24*20</f>
        <v>660</v>
      </c>
      <c r="J33" s="117">
        <f t="shared" si="17"/>
        <v>140</v>
      </c>
      <c r="K33" s="118">
        <f t="shared" si="17"/>
        <v>100</v>
      </c>
      <c r="L33" s="111">
        <f t="shared" si="5"/>
        <v>0</v>
      </c>
      <c r="M33" s="113" t="str">
        <f t="shared" si="6"/>
        <v>#DIV/0!</v>
      </c>
    </row>
    <row r="34" ht="15.75" customHeight="1">
      <c r="A34" s="68">
        <v>12.0</v>
      </c>
      <c r="B34" s="124">
        <f t="shared" si="7"/>
        <v>219</v>
      </c>
      <c r="C34" s="119">
        <f>Parte2!B34</f>
        <v>7</v>
      </c>
      <c r="D34" s="70">
        <f>Parte3!D34</f>
        <v>5</v>
      </c>
      <c r="E34" s="120">
        <f t="shared" si="9"/>
        <v>4380</v>
      </c>
      <c r="F34" s="121"/>
      <c r="G34" s="120"/>
      <c r="H34" s="55">
        <v>1.0</v>
      </c>
      <c r="I34" s="116">
        <f t="shared" ref="I34:K34" si="18">B23*20</f>
        <v>320</v>
      </c>
      <c r="J34" s="117">
        <f t="shared" si="18"/>
        <v>100</v>
      </c>
      <c r="K34" s="118">
        <f t="shared" si="18"/>
        <v>60</v>
      </c>
      <c r="L34" s="111">
        <f t="shared" si="5"/>
        <v>0</v>
      </c>
      <c r="M34" s="113" t="str">
        <f t="shared" si="6"/>
        <v>#DIV/0!</v>
      </c>
    </row>
    <row r="35" ht="15.75" customHeight="1">
      <c r="A35" s="126"/>
      <c r="B35" s="127"/>
      <c r="C35" s="127"/>
      <c r="D35" s="127"/>
      <c r="E35" s="127"/>
      <c r="L35" s="128" t="s">
        <v>49</v>
      </c>
      <c r="M35" s="129" t="s">
        <v>50</v>
      </c>
    </row>
    <row r="36" ht="15.75" customHeight="1">
      <c r="A36" s="130" t="s">
        <v>52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2"/>
    </row>
    <row r="37" ht="15.75" customHeight="1">
      <c r="A37" s="133" t="s">
        <v>53</v>
      </c>
      <c r="B37" s="134" t="s">
        <v>54</v>
      </c>
      <c r="C37" s="134" t="s">
        <v>55</v>
      </c>
      <c r="D37" s="93"/>
      <c r="E37" s="93"/>
      <c r="F37" s="93"/>
      <c r="G37" s="93"/>
      <c r="H37" s="93"/>
      <c r="I37" s="93"/>
      <c r="J37" s="93"/>
      <c r="K37" s="94"/>
    </row>
    <row r="38" ht="15.75" customHeight="1">
      <c r="A38" s="102" t="s">
        <v>20</v>
      </c>
      <c r="B38" s="102" t="s">
        <v>56</v>
      </c>
      <c r="C38" s="102" t="s">
        <v>57</v>
      </c>
    </row>
    <row r="39" ht="15.75" customHeight="1">
      <c r="A39" s="102" t="s">
        <v>19</v>
      </c>
      <c r="B39" s="102" t="s">
        <v>58</v>
      </c>
      <c r="C39" s="102" t="s">
        <v>59</v>
      </c>
    </row>
    <row r="40" ht="15.75" customHeight="1">
      <c r="A40" s="102" t="s">
        <v>18</v>
      </c>
      <c r="B40" s="102" t="s">
        <v>56</v>
      </c>
      <c r="C40" s="102" t="s">
        <v>60</v>
      </c>
    </row>
    <row r="41" ht="15.75" customHeight="1"/>
    <row r="42" ht="15.75" customHeight="1">
      <c r="A42" s="135" t="s">
        <v>61</v>
      </c>
    </row>
    <row r="43" ht="15.75" customHeight="1">
      <c r="A43" s="136" t="s">
        <v>17</v>
      </c>
      <c r="B43" s="135" t="s">
        <v>62</v>
      </c>
      <c r="C43" s="135" t="s">
        <v>63</v>
      </c>
      <c r="D43" s="137"/>
    </row>
    <row r="44" ht="15.75" customHeight="1">
      <c r="A44" s="136">
        <v>1.0</v>
      </c>
      <c r="B44" s="137">
        <f t="shared" ref="B44:B55" si="19">(97.6)-B23</f>
        <v>81.6</v>
      </c>
      <c r="C44" s="137">
        <f>B34-D23</f>
        <v>216</v>
      </c>
      <c r="D44" s="137"/>
    </row>
    <row r="45" ht="15.75" customHeight="1">
      <c r="A45" s="136">
        <v>2.0</v>
      </c>
      <c r="B45" s="137">
        <f t="shared" si="19"/>
        <v>64.6</v>
      </c>
      <c r="C45" s="137">
        <f>B34-D24</f>
        <v>214</v>
      </c>
      <c r="D45" s="137"/>
    </row>
    <row r="46" ht="15.75" customHeight="1">
      <c r="A46" s="136">
        <v>3.0</v>
      </c>
      <c r="B46" s="137">
        <f t="shared" si="19"/>
        <v>62.6</v>
      </c>
      <c r="C46" s="137">
        <f>B34-D25</f>
        <v>214</v>
      </c>
      <c r="D46" s="137"/>
    </row>
    <row r="47" ht="15.75" customHeight="1">
      <c r="A47" s="136">
        <v>4.0</v>
      </c>
      <c r="B47" s="137">
        <f t="shared" si="19"/>
        <v>24.6</v>
      </c>
      <c r="C47" s="137">
        <f>B34-D26</f>
        <v>214</v>
      </c>
      <c r="D47" s="137"/>
    </row>
    <row r="48" ht="15.75" customHeight="1">
      <c r="A48" s="136">
        <v>5.0</v>
      </c>
      <c r="B48" s="137">
        <f t="shared" si="19"/>
        <v>1.6</v>
      </c>
      <c r="C48" s="137">
        <f>B34-D27</f>
        <v>214</v>
      </c>
      <c r="D48" s="137"/>
    </row>
    <row r="49" ht="15.75" customHeight="1">
      <c r="A49" s="136">
        <v>6.0</v>
      </c>
      <c r="B49" s="137">
        <f t="shared" si="19"/>
        <v>-18.4</v>
      </c>
      <c r="C49" s="137">
        <f>B34-D28</f>
        <v>214</v>
      </c>
      <c r="D49" s="137"/>
    </row>
    <row r="50" ht="15.75" customHeight="1">
      <c r="A50" s="136">
        <v>7.0</v>
      </c>
      <c r="B50" s="137">
        <f t="shared" si="19"/>
        <v>-33.4</v>
      </c>
      <c r="C50" s="137">
        <f>B34-D29</f>
        <v>214</v>
      </c>
      <c r="D50" s="137"/>
    </row>
    <row r="51" ht="15.75" customHeight="1">
      <c r="A51" s="136">
        <v>8.0</v>
      </c>
      <c r="B51" s="137">
        <f t="shared" si="19"/>
        <v>-35.4</v>
      </c>
      <c r="C51" s="137">
        <f>B34-D30</f>
        <v>214</v>
      </c>
      <c r="D51" s="137"/>
    </row>
    <row r="52" ht="15.75" customHeight="1">
      <c r="A52" s="136">
        <v>9.0</v>
      </c>
      <c r="B52" s="137">
        <f t="shared" si="19"/>
        <v>-35.4</v>
      </c>
      <c r="C52" s="137">
        <f>B34-D31</f>
        <v>214</v>
      </c>
      <c r="D52" s="137"/>
    </row>
    <row r="53" ht="15.75" customHeight="1">
      <c r="A53" s="136">
        <v>10.0</v>
      </c>
      <c r="B53" s="137">
        <f t="shared" si="19"/>
        <v>-45.4</v>
      </c>
      <c r="C53" s="137">
        <f>B34-D32</f>
        <v>214</v>
      </c>
      <c r="D53" s="137"/>
    </row>
    <row r="54" ht="15.75" customHeight="1">
      <c r="A54" s="136">
        <v>11.0</v>
      </c>
      <c r="B54" s="137">
        <f t="shared" si="19"/>
        <v>-45.4</v>
      </c>
      <c r="C54" s="137">
        <f>B34-D33</f>
        <v>214</v>
      </c>
      <c r="D54" s="137"/>
    </row>
    <row r="55" ht="15.75" customHeight="1">
      <c r="A55" s="136">
        <v>12.0</v>
      </c>
      <c r="B55" s="137">
        <f t="shared" si="19"/>
        <v>-121.4</v>
      </c>
      <c r="C55" s="137">
        <f>B34-D34</f>
        <v>214</v>
      </c>
      <c r="D55" s="137"/>
    </row>
    <row r="56" ht="15.75" customHeight="1">
      <c r="A56" s="137"/>
      <c r="B56" s="137"/>
      <c r="C56" s="137"/>
      <c r="D56" s="137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E2:G2"/>
    <mergeCell ref="E1:G1"/>
    <mergeCell ref="F19:J19"/>
    <mergeCell ref="F18:J18"/>
    <mergeCell ref="B2:D2"/>
    <mergeCell ref="B1:D1"/>
    <mergeCell ref="E16:G16"/>
    <mergeCell ref="H2:J2"/>
    <mergeCell ref="K2:M2"/>
    <mergeCell ref="T1:V1"/>
    <mergeCell ref="T2:V2"/>
    <mergeCell ref="K1:M1"/>
    <mergeCell ref="H1:J1"/>
    <mergeCell ref="W1:Y1"/>
    <mergeCell ref="W2:Y2"/>
    <mergeCell ref="Z1:Z3"/>
    <mergeCell ref="N1:P1"/>
    <mergeCell ref="Q1:S1"/>
    <mergeCell ref="Q17:S17"/>
    <mergeCell ref="N17:P17"/>
    <mergeCell ref="T16:V16"/>
    <mergeCell ref="Q16:S16"/>
    <mergeCell ref="H16:J16"/>
    <mergeCell ref="N16:P16"/>
    <mergeCell ref="K16:M16"/>
    <mergeCell ref="H21:K21"/>
    <mergeCell ref="F20:J20"/>
    <mergeCell ref="C38:K38"/>
    <mergeCell ref="C39:K39"/>
    <mergeCell ref="C40:K40"/>
    <mergeCell ref="A42:D42"/>
    <mergeCell ref="C37:K37"/>
    <mergeCell ref="A36:K36"/>
    <mergeCell ref="B16:D16"/>
    <mergeCell ref="W17:Y17"/>
    <mergeCell ref="T17:V17"/>
    <mergeCell ref="E21:G21"/>
    <mergeCell ref="W16:Y16"/>
    <mergeCell ref="A21:D21"/>
    <mergeCell ref="B17:D17"/>
    <mergeCell ref="K17:M17"/>
    <mergeCell ref="E17:G17"/>
    <mergeCell ref="H17:J17"/>
    <mergeCell ref="N2:P2"/>
    <mergeCell ref="Q2:S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5.14"/>
    <col customWidth="1" min="6" max="6" width="14.43"/>
    <col customWidth="1" min="24" max="24" width="16.43"/>
  </cols>
  <sheetData>
    <row r="1" ht="15.75" customHeight="1">
      <c r="A1" s="68" t="s">
        <v>0</v>
      </c>
      <c r="B1" s="65" t="str">
        <f>'Atividades e Homem-Hora'!F14</f>
        <v>Movimentos Possíveis Rainha</v>
      </c>
      <c r="E1" s="66" t="str">
        <f>'Atividades e Homem-Hora'!H14</f>
        <v>Movimentos Possíveis Peão</v>
      </c>
      <c r="H1" s="65" t="str">
        <f>'Atividades e Homem-Hora'!J14</f>
        <v>Função Promoção</v>
      </c>
      <c r="K1" s="66" t="str">
        <f>'Atividades e Homem-Hora'!L14</f>
        <v>Verificar se está em xeque</v>
      </c>
      <c r="N1" s="65" t="str">
        <f>'Atividades e Homem-Hora'!N14</f>
        <v>Função Joga</v>
      </c>
      <c r="Q1" s="66" t="str">
        <f>'Atividades e Homem-Hora'!P14</f>
        <v>Instanciar peças</v>
      </c>
      <c r="T1" s="65" t="str">
        <f>'Atividades e Homem-Hora'!R14</f>
        <v>Definir Linguagem</v>
      </c>
      <c r="W1" s="66" t="str">
        <f>'Atividades e Homem-Hora'!T14</f>
        <v>Instanciar Tabuleiro</v>
      </c>
      <c r="Z1" s="68" t="s">
        <v>21</v>
      </c>
    </row>
    <row r="2" ht="15.75" customHeight="1">
      <c r="A2" s="68" t="s">
        <v>14</v>
      </c>
      <c r="B2" s="65">
        <v>4.0</v>
      </c>
      <c r="E2" s="66">
        <v>4.0</v>
      </c>
      <c r="H2" s="65">
        <v>3.0</v>
      </c>
      <c r="K2" s="66">
        <v>6.0</v>
      </c>
      <c r="N2" s="65">
        <v>6.0</v>
      </c>
      <c r="Q2" s="66">
        <v>6.0</v>
      </c>
      <c r="T2" s="65">
        <v>5.0</v>
      </c>
      <c r="W2" s="66">
        <v>2.0</v>
      </c>
    </row>
    <row r="3" ht="15.75" customHeight="1">
      <c r="A3" s="68" t="s">
        <v>22</v>
      </c>
      <c r="B3" s="77" t="s">
        <v>18</v>
      </c>
      <c r="C3" s="77" t="s">
        <v>19</v>
      </c>
      <c r="D3" s="77" t="s">
        <v>20</v>
      </c>
      <c r="E3" s="79" t="s">
        <v>18</v>
      </c>
      <c r="F3" s="79" t="s">
        <v>19</v>
      </c>
      <c r="G3" s="79" t="s">
        <v>20</v>
      </c>
      <c r="H3" s="77" t="s">
        <v>18</v>
      </c>
      <c r="I3" s="77" t="s">
        <v>19</v>
      </c>
      <c r="J3" s="77" t="s">
        <v>20</v>
      </c>
      <c r="K3" s="79" t="s">
        <v>18</v>
      </c>
      <c r="L3" s="79" t="s">
        <v>19</v>
      </c>
      <c r="M3" s="79" t="s">
        <v>20</v>
      </c>
      <c r="N3" s="77" t="s">
        <v>18</v>
      </c>
      <c r="O3" s="77" t="s">
        <v>19</v>
      </c>
      <c r="P3" s="77" t="s">
        <v>20</v>
      </c>
      <c r="Q3" s="79" t="s">
        <v>18</v>
      </c>
      <c r="R3" s="79" t="s">
        <v>19</v>
      </c>
      <c r="S3" s="79" t="s">
        <v>20</v>
      </c>
      <c r="T3" s="77" t="s">
        <v>18</v>
      </c>
      <c r="U3" s="77" t="s">
        <v>19</v>
      </c>
      <c r="V3" s="77" t="s">
        <v>20</v>
      </c>
      <c r="W3" s="79" t="s">
        <v>18</v>
      </c>
      <c r="X3" s="79" t="s">
        <v>19</v>
      </c>
      <c r="Y3" s="79" t="s">
        <v>20</v>
      </c>
    </row>
    <row r="4" ht="15.75" customHeight="1">
      <c r="A4" s="65" t="s">
        <v>23</v>
      </c>
      <c r="B4" s="70"/>
      <c r="C4" s="70"/>
      <c r="D4" s="70"/>
      <c r="H4" s="80"/>
      <c r="I4" s="71"/>
      <c r="J4" s="71"/>
      <c r="N4" s="70"/>
      <c r="O4" s="70"/>
      <c r="P4" s="70"/>
      <c r="Q4" s="81">
        <f>'Atividades e Homem-Hora'!Q16</f>
        <v>10</v>
      </c>
      <c r="T4" s="69">
        <f>'Atividades e Homem-Hora'!S16</f>
        <v>1</v>
      </c>
      <c r="U4" s="69">
        <v>1.0</v>
      </c>
      <c r="V4" s="69">
        <v>1.0</v>
      </c>
      <c r="W4" s="60">
        <f>'Atividades e Homem-Hora'!U16</f>
        <v>3</v>
      </c>
      <c r="Y4" s="82"/>
      <c r="Z4" s="74">
        <f>SUM(Y4,V4,S4,P4,M4,J4,D4,G4,Parte1!D4,Parte1!J4,Parte1!M4,Parte1!P4,Parte1!S4,Parte3!Y4,Parte3!V4,Parte3!S4,Parte3!P4,Parte3!M4,Parte3!J4,Parte3!G4,Parte3!D4,PARTE4!Y4,PARTE4!V4,PARTE4!S4,PARTE4!P4,PARTE4!M4,PARTE4!J4,PARTE4!D4,PARTE4!G4)</f>
        <v>5</v>
      </c>
    </row>
    <row r="5" ht="15.75" customHeight="1">
      <c r="A5" s="65" t="s">
        <v>24</v>
      </c>
      <c r="B5" s="75"/>
      <c r="C5" s="75"/>
      <c r="D5" s="75"/>
      <c r="E5" s="76"/>
      <c r="F5" s="76"/>
      <c r="G5" s="85"/>
      <c r="H5" s="75"/>
      <c r="I5" s="75"/>
      <c r="J5" s="75"/>
      <c r="K5" s="76"/>
      <c r="L5" s="76"/>
      <c r="M5" s="76"/>
      <c r="N5" s="75"/>
      <c r="O5" s="75"/>
      <c r="P5" s="75"/>
      <c r="Q5" s="76"/>
      <c r="R5" s="76"/>
      <c r="S5" s="76"/>
      <c r="T5" s="75"/>
      <c r="U5" s="75"/>
      <c r="V5" s="75"/>
      <c r="W5" s="76"/>
      <c r="X5" s="76"/>
      <c r="Y5" s="76"/>
      <c r="Z5" s="78">
        <f>SUM(Y5,V5,S5,P5,M5,J5,D5,G5,Parte1!D5,Parte1!J5,Parte1!M5,Parte1!P5,Parte1!S5,Parte3!Y5,Parte3!V5,Parte3!S5,Parte3!P5,Parte3!M5,Parte3!J5,Parte3!G5,Parte3!D5,PARTE4!Y5,PARTE4!V5,PARTE4!S5,PARTE4!P5,PARTE4!M5,PARTE4!J5,PARTE4!D5,PARTE4!G5)</f>
        <v>2</v>
      </c>
    </row>
    <row r="6" ht="15.75" customHeight="1">
      <c r="A6" s="65" t="s">
        <v>25</v>
      </c>
      <c r="B6" s="70"/>
      <c r="C6" s="70"/>
      <c r="D6" s="70"/>
      <c r="H6" s="70"/>
      <c r="I6" s="70"/>
      <c r="J6" s="70"/>
      <c r="N6" s="69"/>
      <c r="O6" s="70"/>
      <c r="P6" s="70"/>
      <c r="T6" s="70"/>
      <c r="U6" s="70"/>
      <c r="V6" s="70"/>
      <c r="Z6" s="74">
        <f>SUM(Y6,V6,S6,P6,M6,J6,D6,G6,Parte1!D6,Parte1!J6,Parte1!M6,Parte1!P6,Parte1!S6,Parte3!Y6,Parte3!V6,Parte3!S6,Parte3!P6,Parte3!M6,Parte3!J6,Parte3!G6,Parte3!D6,PARTE4!Y6,PARTE4!V6,PARTE4!S6,PARTE4!P6,PARTE4!M6,PARTE4!J6,PARTE4!D6,PARTE4!G6)</f>
        <v>0</v>
      </c>
    </row>
    <row r="7" ht="15.75" customHeight="1">
      <c r="A7" s="65" t="s">
        <v>26</v>
      </c>
      <c r="B7" s="75"/>
      <c r="C7" s="75"/>
      <c r="D7" s="75"/>
      <c r="E7" s="76"/>
      <c r="F7" s="76"/>
      <c r="G7" s="76"/>
      <c r="H7" s="86">
        <f>'Atividades e Homem-Hora'!K16</f>
        <v>2</v>
      </c>
      <c r="I7" s="75"/>
      <c r="J7" s="75"/>
      <c r="K7" s="87">
        <f>'Atividades e Homem-Hora'!M16</f>
        <v>16</v>
      </c>
      <c r="L7" s="76"/>
      <c r="M7" s="76"/>
      <c r="N7" s="75"/>
      <c r="O7" s="75"/>
      <c r="P7" s="75"/>
      <c r="Q7" s="76"/>
      <c r="R7" s="76"/>
      <c r="S7" s="76"/>
      <c r="T7" s="83"/>
      <c r="U7" s="75"/>
      <c r="V7" s="75"/>
      <c r="W7" s="85"/>
      <c r="X7" s="85"/>
      <c r="Y7" s="85"/>
      <c r="Z7" s="78">
        <f>SUM(Y7,V7,S7,P7,M7,J7,D7,G7,Parte1!D7,Parte1!J7,Parte1!M7,Parte1!P7,Parte1!S7,Parte3!Y7,Parte3!V7,Parte3!S7,Parte3!P7,Parte3!M7,Parte3!J7,Parte3!G7,Parte3!D7,PARTE4!Y7,PARTE4!V7,PARTE4!S7,PARTE4!P7,PARTE4!M7,PARTE4!J7,PARTE4!D7,PARTE4!G7)</f>
        <v>0</v>
      </c>
    </row>
    <row r="8" ht="15.75" customHeight="1">
      <c r="A8" s="65" t="s">
        <v>27</v>
      </c>
      <c r="B8" s="70"/>
      <c r="C8" s="70"/>
      <c r="D8" s="70"/>
      <c r="E8" s="60">
        <f>'Atividades e Homem-Hora'!I16</f>
        <v>13</v>
      </c>
      <c r="H8" s="70"/>
      <c r="I8" s="70"/>
      <c r="J8" s="70"/>
      <c r="N8" s="69">
        <f>'Atividades e Homem-Hora'!O16</f>
        <v>5</v>
      </c>
      <c r="O8" s="70"/>
      <c r="P8" s="70"/>
      <c r="T8" s="70"/>
      <c r="U8" s="70"/>
      <c r="V8" s="70"/>
      <c r="Z8" s="74">
        <f>SUM(Y8,V8,S8,P8,M8,J8,D8,G8,Parte1!D8,Parte1!J8,Parte1!M8,Parte1!P8,Parte1!S8,Parte3!Y8,Parte3!V8,Parte3!S8,Parte3!P8,Parte3!M8,Parte3!J8,Parte3!G8,Parte3!D8,PARTE4!Y8,PARTE4!V8,PARTE4!S8,PARTE4!P8,PARTE4!M8,PARTE4!J8,PARTE4!D8,PARTE4!G8)</f>
        <v>0</v>
      </c>
    </row>
    <row r="9" ht="15.75" customHeight="1">
      <c r="A9" s="65" t="s">
        <v>28</v>
      </c>
      <c r="B9" s="86">
        <f>'Atividades e Homem-Hora'!G16</f>
        <v>10</v>
      </c>
      <c r="C9" s="75"/>
      <c r="D9" s="75"/>
      <c r="E9" s="76"/>
      <c r="F9" s="76"/>
      <c r="G9" s="76"/>
      <c r="H9" s="75"/>
      <c r="I9" s="75"/>
      <c r="J9" s="75"/>
      <c r="K9" s="76"/>
      <c r="L9" s="76"/>
      <c r="M9" s="76"/>
      <c r="N9" s="75"/>
      <c r="O9" s="75"/>
      <c r="P9" s="75"/>
      <c r="Q9" s="76"/>
      <c r="R9" s="76"/>
      <c r="S9" s="76"/>
      <c r="T9" s="75"/>
      <c r="U9" s="75"/>
      <c r="V9" s="75"/>
      <c r="W9" s="76"/>
      <c r="X9" s="76"/>
      <c r="Y9" s="76"/>
      <c r="Z9" s="78">
        <f>SUM(Y9,V9,S9,P9,M9,J9,D9,G9,Parte1!D9,Parte1!J9,Parte1!M9,Parte1!P9,Parte1!S9,Parte3!Y9,Parte3!V9,Parte3!S9,Parte3!P9,Parte3!M9,Parte3!J9,Parte3!G9,Parte3!D9,PARTE4!Y9,PARTE4!V9,PARTE4!S9,PARTE4!P9,PARTE4!M9,PARTE4!J9,PARTE4!D9,PARTE4!G9)</f>
        <v>0</v>
      </c>
    </row>
    <row r="10" ht="15.75" customHeight="1">
      <c r="A10" s="65" t="s">
        <v>29</v>
      </c>
      <c r="B10" s="71"/>
      <c r="C10" s="70"/>
      <c r="D10" s="70"/>
      <c r="E10" s="82"/>
      <c r="H10" s="70"/>
      <c r="I10" s="70"/>
      <c r="J10" s="70"/>
      <c r="N10" s="70"/>
      <c r="O10" s="70"/>
      <c r="P10" s="70"/>
      <c r="T10" s="70"/>
      <c r="U10" s="70"/>
      <c r="V10" s="70"/>
      <c r="Z10" s="74">
        <f>SUM(Y10,V10,S10,P10,M10,J10,D10,G10,Parte1!D10,Parte1!J10,Parte1!M10,Parte1!P10,Parte1!S10,Parte3!Y10,Parte3!V10,Parte3!S10,Parte3!P10,Parte3!M10,Parte3!J10,Parte3!G10,Parte3!D10,PARTE4!Y10,PARTE4!V10,PARTE4!S10,PARTE4!P10,PARTE4!M10,PARTE4!J10,PARTE4!D10,PARTE4!G10)</f>
        <v>0</v>
      </c>
    </row>
    <row r="11" ht="15.75" customHeight="1">
      <c r="A11" s="65" t="s">
        <v>30</v>
      </c>
      <c r="B11" s="75"/>
      <c r="C11" s="75"/>
      <c r="D11" s="75"/>
      <c r="E11" s="76"/>
      <c r="F11" s="76"/>
      <c r="G11" s="76"/>
      <c r="H11" s="75"/>
      <c r="I11" s="75"/>
      <c r="J11" s="75"/>
      <c r="K11" s="85"/>
      <c r="L11" s="76"/>
      <c r="M11" s="76"/>
      <c r="N11" s="83"/>
      <c r="O11" s="75"/>
      <c r="P11" s="75"/>
      <c r="Q11" s="85"/>
      <c r="R11" s="76"/>
      <c r="S11" s="76"/>
      <c r="T11" s="75"/>
      <c r="U11" s="75"/>
      <c r="V11" s="75"/>
      <c r="W11" s="76"/>
      <c r="X11" s="76"/>
      <c r="Y11" s="76"/>
      <c r="Z11" s="78">
        <f>SUM(Y11,V11,S11,P11,M11,J11,D11,G11,Parte1!D11,Parte1!J11,Parte1!M11,Parte1!P11,Parte1!S11,Parte3!Y11,Parte3!V11,Parte3!S11,Parte3!P11,Parte3!M11,Parte3!J11,Parte3!G11,Parte3!D11,PARTE4!Y11,PARTE4!V11,PARTE4!S11,PARTE4!P11,PARTE4!M11,PARTE4!J11,PARTE4!D11,PARTE4!G11)</f>
        <v>0</v>
      </c>
    </row>
    <row r="12" ht="15.75" customHeight="1">
      <c r="A12" s="65" t="s">
        <v>31</v>
      </c>
      <c r="B12" s="70"/>
      <c r="C12" s="70"/>
      <c r="D12" s="70"/>
      <c r="H12" s="70"/>
      <c r="I12" s="70"/>
      <c r="J12" s="70"/>
      <c r="N12" s="70"/>
      <c r="O12" s="70"/>
      <c r="P12" s="70"/>
      <c r="T12" s="70"/>
      <c r="U12" s="70"/>
      <c r="V12" s="70"/>
      <c r="Z12" s="74">
        <f>SUM(Y12,V12,S12,P12,M12,J12,D12,G12,Parte1!D12,Parte1!J12,Parte1!M12,Parte1!P12,Parte1!S12,Parte3!Y12,Parte3!V12,Parte3!S12,Parte3!P12,Parte3!M12,Parte3!J12,Parte3!G12,Parte3!D12,PARTE4!Y12,PARTE4!V12,PARTE4!S12,PARTE4!P12,PARTE4!M12,PARTE4!J12,PARTE4!D12,PARTE4!G12)</f>
        <v>0</v>
      </c>
    </row>
    <row r="13" ht="15.75" customHeight="1">
      <c r="A13" s="65" t="s">
        <v>33</v>
      </c>
      <c r="B13" s="75"/>
      <c r="C13" s="75"/>
      <c r="D13" s="75"/>
      <c r="E13" s="76"/>
      <c r="F13" s="76"/>
      <c r="G13" s="76"/>
      <c r="H13" s="75"/>
      <c r="I13" s="75"/>
      <c r="J13" s="75"/>
      <c r="K13" s="76"/>
      <c r="L13" s="76"/>
      <c r="M13" s="76"/>
      <c r="N13" s="75"/>
      <c r="O13" s="75"/>
      <c r="P13" s="75"/>
      <c r="Q13" s="76"/>
      <c r="R13" s="76"/>
      <c r="S13" s="76"/>
      <c r="T13" s="75"/>
      <c r="U13" s="75"/>
      <c r="V13" s="75"/>
      <c r="W13" s="76"/>
      <c r="X13" s="76"/>
      <c r="Y13" s="76"/>
      <c r="Z13" s="78">
        <f>SUM(Y13,V13,S13,P13,M13,J13,D13,G13,Parte1!D13,Parte1!J13,Parte1!M13,Parte1!P13,Parte1!S13,Parte3!Y13,Parte3!V13,Parte3!S13,Parte3!P13,Parte3!M13,Parte3!J13,Parte3!G13,Parte3!D13,PARTE4!Y13,PARTE4!V13,PARTE4!S13,PARTE4!P13,PARTE4!M13,PARTE4!J13,PARTE4!D13,PARTE4!G13)</f>
        <v>0</v>
      </c>
    </row>
    <row r="14" ht="15.75" customHeight="1">
      <c r="A14" s="65" t="s">
        <v>34</v>
      </c>
      <c r="B14" s="70"/>
      <c r="C14" s="70"/>
      <c r="D14" s="70"/>
      <c r="H14" s="70"/>
      <c r="I14" s="70"/>
      <c r="J14" s="70"/>
      <c r="N14" s="70"/>
      <c r="O14" s="70"/>
      <c r="P14" s="70"/>
      <c r="T14" s="70"/>
      <c r="U14" s="70"/>
      <c r="V14" s="70"/>
      <c r="Z14" s="74">
        <f>SUM(Y14,V14,S14,P14,M14,J14,D14,G14,Parte1!D14,Parte1!J14,Parte1!M14,Parte1!P14,Parte1!S14,Parte3!Y14,Parte3!V14,Parte3!S14,Parte3!P14,Parte3!M14,Parte3!J14,Parte3!G14,Parte3!D14,PARTE4!Y14,PARTE4!V14,PARTE4!S14,PARTE4!P14,PARTE4!M14,PARTE4!J14,PARTE4!D14,PARTE4!G14)</f>
        <v>0</v>
      </c>
    </row>
    <row r="15" ht="15.75" customHeight="1">
      <c r="A15" s="65" t="s">
        <v>37</v>
      </c>
      <c r="B15" s="75"/>
      <c r="C15" s="75"/>
      <c r="D15" s="75"/>
      <c r="E15" s="76"/>
      <c r="F15" s="76"/>
      <c r="G15" s="76"/>
      <c r="H15" s="75"/>
      <c r="I15" s="75"/>
      <c r="J15" s="75"/>
      <c r="K15" s="76"/>
      <c r="L15" s="76"/>
      <c r="M15" s="76"/>
      <c r="N15" s="75"/>
      <c r="O15" s="75"/>
      <c r="P15" s="75"/>
      <c r="Q15" s="76"/>
      <c r="R15" s="76"/>
      <c r="S15" s="76"/>
      <c r="T15" s="75"/>
      <c r="U15" s="75"/>
      <c r="V15" s="75"/>
      <c r="W15" s="76"/>
      <c r="X15" s="76"/>
      <c r="Y15" s="76"/>
      <c r="Z15" s="78">
        <f>SUM(Y15,V15,S15,P15,M15,J15,D15,G15,Parte1!D15,Parte1!J15,Parte1!M15,Parte1!P15,Parte1!S15,Parte3!Y15,Parte3!V15,Parte3!S15,Parte3!P15,Parte3!M15,Parte3!J15,Parte3!G15,Parte3!D15,PARTE4!Y15,PARTE4!V15,PARTE4!S15,PARTE4!P15,PARTE4!M15,PARTE4!J15,PARTE4!D15,PARTE4!G15)</f>
        <v>0</v>
      </c>
    </row>
    <row r="16" ht="15.75" customHeight="1">
      <c r="A16" s="89" t="s">
        <v>32</v>
      </c>
      <c r="B16" s="90">
        <f>SUM(D4:D15)</f>
        <v>0</v>
      </c>
      <c r="E16" s="90">
        <f>SUM(G4:G15)</f>
        <v>0</v>
      </c>
      <c r="H16" s="90">
        <f>SUM(J4:J15)</f>
        <v>0</v>
      </c>
      <c r="K16" s="90">
        <f>SUM(M4:M15)</f>
        <v>0</v>
      </c>
      <c r="N16" s="90">
        <f>SUM(P4:P15)</f>
        <v>0</v>
      </c>
      <c r="Q16" s="90">
        <f>SUM(S4:S15)</f>
        <v>0</v>
      </c>
      <c r="T16" s="90">
        <f>SUM(V4:V15)</f>
        <v>1</v>
      </c>
      <c r="W16" s="90">
        <f>SUM(Y4:Y15)</f>
        <v>0</v>
      </c>
    </row>
    <row r="17" ht="15.75" customHeight="1">
      <c r="A17" s="89" t="s">
        <v>35</v>
      </c>
      <c r="B17" s="90">
        <f>SUM(B4:B15)</f>
        <v>10</v>
      </c>
      <c r="E17" s="90">
        <f>SUM(E4:E15)</f>
        <v>13</v>
      </c>
      <c r="H17" s="90">
        <f>SUM(H4:H15)</f>
        <v>2</v>
      </c>
      <c r="K17" s="90">
        <f>SUM(K4:K15)</f>
        <v>16</v>
      </c>
      <c r="N17" s="90">
        <f>SUM(N4:N15)</f>
        <v>5</v>
      </c>
      <c r="Q17" s="99">
        <f>SUM(Q4:Q15)</f>
        <v>10</v>
      </c>
      <c r="T17" s="90">
        <f>SUM(T4:T15)</f>
        <v>1</v>
      </c>
      <c r="W17" s="90">
        <f>SUM(W4:W15)</f>
        <v>3</v>
      </c>
    </row>
    <row r="18" ht="15.75" customHeight="1">
      <c r="A18" s="97"/>
    </row>
    <row r="19" ht="15.75" customHeight="1">
      <c r="A19" s="97"/>
    </row>
    <row r="20" ht="15.75" customHeight="1">
      <c r="A20" s="97"/>
    </row>
    <row r="21" ht="15.75" customHeight="1">
      <c r="A21" s="102" t="s">
        <v>46</v>
      </c>
      <c r="B21" s="102"/>
      <c r="C21" s="102"/>
    </row>
    <row r="22" ht="15.75" customHeight="1">
      <c r="A22" s="104"/>
      <c r="B22" s="102" t="s">
        <v>47</v>
      </c>
      <c r="C22" s="102"/>
    </row>
    <row r="23" ht="15.75" customHeight="1">
      <c r="A23" s="104"/>
      <c r="B23" s="102">
        <f>Z4</f>
        <v>5</v>
      </c>
      <c r="C23" s="102"/>
    </row>
    <row r="24" ht="15.75" customHeight="1">
      <c r="A24" s="102"/>
      <c r="B24" s="102">
        <f t="shared" ref="B24:B34" si="1">B23+Z5</f>
        <v>7</v>
      </c>
      <c r="C24" s="102"/>
    </row>
    <row r="25" ht="15.75" customHeight="1">
      <c r="A25" s="102"/>
      <c r="B25" s="102">
        <f t="shared" si="1"/>
        <v>7</v>
      </c>
      <c r="C25" s="102"/>
    </row>
    <row r="26" ht="15.75" customHeight="1">
      <c r="A26" s="102"/>
      <c r="B26" s="102">
        <f t="shared" si="1"/>
        <v>7</v>
      </c>
      <c r="C26" s="102"/>
    </row>
    <row r="27" ht="15.75" customHeight="1">
      <c r="A27" s="102"/>
      <c r="B27" s="102">
        <f t="shared" si="1"/>
        <v>7</v>
      </c>
      <c r="C27" s="102"/>
    </row>
    <row r="28" ht="15.75" customHeight="1">
      <c r="A28" s="102"/>
      <c r="B28" s="102">
        <f t="shared" si="1"/>
        <v>7</v>
      </c>
      <c r="C28" s="102"/>
    </row>
    <row r="29" ht="15.75" customHeight="1">
      <c r="A29" s="102"/>
      <c r="B29" s="102">
        <f t="shared" si="1"/>
        <v>7</v>
      </c>
      <c r="C29" s="102"/>
    </row>
    <row r="30" ht="15.75" customHeight="1">
      <c r="A30" s="102"/>
      <c r="B30" s="102">
        <f t="shared" si="1"/>
        <v>7</v>
      </c>
      <c r="C30" s="102"/>
    </row>
    <row r="31" ht="15.75" customHeight="1">
      <c r="A31" s="102"/>
      <c r="B31" s="102">
        <f t="shared" si="1"/>
        <v>7</v>
      </c>
      <c r="C31" s="102"/>
    </row>
    <row r="32" ht="15.75" customHeight="1">
      <c r="A32" s="102"/>
      <c r="B32" s="102">
        <f t="shared" si="1"/>
        <v>7</v>
      </c>
      <c r="C32" s="102"/>
    </row>
    <row r="33" ht="15.75" customHeight="1">
      <c r="A33" s="102"/>
      <c r="B33" s="102">
        <f t="shared" si="1"/>
        <v>7</v>
      </c>
      <c r="C33" s="102"/>
    </row>
    <row r="34" ht="15.75" customHeight="1">
      <c r="A34" s="102"/>
      <c r="B34" s="112">
        <f t="shared" si="1"/>
        <v>7</v>
      </c>
      <c r="C34" s="10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N16:P16"/>
    <mergeCell ref="H16:J16"/>
    <mergeCell ref="K16:M16"/>
    <mergeCell ref="N1:P1"/>
    <mergeCell ref="K1:M1"/>
    <mergeCell ref="E1:G1"/>
    <mergeCell ref="H1:J1"/>
    <mergeCell ref="W1:Y1"/>
    <mergeCell ref="Q1:S1"/>
    <mergeCell ref="T1:V1"/>
    <mergeCell ref="B1:D1"/>
    <mergeCell ref="T17:V17"/>
    <mergeCell ref="W17:Y17"/>
    <mergeCell ref="H17:J17"/>
    <mergeCell ref="K17:M17"/>
    <mergeCell ref="E16:G16"/>
    <mergeCell ref="E17:G17"/>
    <mergeCell ref="B17:D17"/>
    <mergeCell ref="B16:D16"/>
    <mergeCell ref="Q17:S17"/>
    <mergeCell ref="Q16:S16"/>
    <mergeCell ref="T16:V16"/>
    <mergeCell ref="N17:P17"/>
    <mergeCell ref="W16:Y16"/>
    <mergeCell ref="W2:Y2"/>
    <mergeCell ref="Z1:Z3"/>
    <mergeCell ref="B2:D2"/>
    <mergeCell ref="E2:G2"/>
    <mergeCell ref="Q2:S2"/>
    <mergeCell ref="N2:P2"/>
    <mergeCell ref="K2:M2"/>
    <mergeCell ref="T2:V2"/>
    <mergeCell ref="H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4" width="14.43"/>
    <col customWidth="1" min="5" max="5" width="15.14"/>
    <col customWidth="1" min="6" max="6" width="14.43"/>
    <col customWidth="1" min="24" max="24" width="16.43"/>
  </cols>
  <sheetData>
    <row r="1" ht="15.75" customHeight="1">
      <c r="A1" s="68" t="s">
        <v>0</v>
      </c>
      <c r="B1" s="65" t="str">
        <f>'Atividades e Homem-Hora'!V14</f>
        <v>Associar gráficos ao código (peças)</v>
      </c>
      <c r="E1" s="66" t="str">
        <f>'Atividades e Homem-Hora'!X14</f>
        <v>Associar gráficos ao código (tabuleiro)</v>
      </c>
      <c r="H1" s="65" t="str">
        <f>'Atividades e Homem-Hora'!B23</f>
        <v>Reuniões</v>
      </c>
      <c r="K1" s="66" t="str">
        <f>'Atividades e Homem-Hora'!D23</f>
        <v>Organizar o Trello/GitHub</v>
      </c>
      <c r="N1" s="65" t="str">
        <f>'Atividades e Homem-Hora'!F23</f>
        <v>Preparar/apresentar apres. 1</v>
      </c>
      <c r="Q1" s="64" t="str">
        <f>'Atividades e Homem-Hora'!H23</f>
        <v>Preparar/apresentar apres. 2</v>
      </c>
      <c r="T1" s="65" t="str">
        <f>'Atividades e Homem-Hora'!J23</f>
        <v>Preparar/apresentar apres. 3</v>
      </c>
      <c r="W1" s="66" t="str">
        <f>'Atividades e Homem-Hora'!N23</f>
        <v>Programar os casos de teste</v>
      </c>
      <c r="Z1" s="68" t="s">
        <v>51</v>
      </c>
    </row>
    <row r="2" ht="15.75" customHeight="1">
      <c r="A2" s="68" t="s">
        <v>14</v>
      </c>
      <c r="B2" s="65">
        <v>1.0</v>
      </c>
      <c r="E2" s="66">
        <v>1.0</v>
      </c>
      <c r="H2" s="65">
        <v>1.0</v>
      </c>
      <c r="K2" s="66">
        <v>2.0</v>
      </c>
      <c r="N2" s="65">
        <v>0.0</v>
      </c>
      <c r="Q2" s="66"/>
      <c r="T2" s="65"/>
      <c r="W2" s="66"/>
    </row>
    <row r="3" ht="15.75" customHeight="1">
      <c r="A3" s="68" t="s">
        <v>22</v>
      </c>
      <c r="B3" s="65" t="s">
        <v>18</v>
      </c>
      <c r="C3" s="65" t="s">
        <v>19</v>
      </c>
      <c r="D3" s="65" t="s">
        <v>20</v>
      </c>
      <c r="E3" s="66" t="s">
        <v>18</v>
      </c>
      <c r="F3" s="66" t="s">
        <v>19</v>
      </c>
      <c r="G3" s="66" t="s">
        <v>20</v>
      </c>
      <c r="H3" s="65" t="s">
        <v>18</v>
      </c>
      <c r="I3" s="65" t="s">
        <v>19</v>
      </c>
      <c r="J3" s="65" t="s">
        <v>20</v>
      </c>
      <c r="K3" s="66" t="s">
        <v>18</v>
      </c>
      <c r="L3" s="66" t="s">
        <v>19</v>
      </c>
      <c r="M3" s="66" t="s">
        <v>20</v>
      </c>
      <c r="N3" s="65" t="s">
        <v>18</v>
      </c>
      <c r="O3" s="65" t="s">
        <v>19</v>
      </c>
      <c r="P3" s="65" t="s">
        <v>20</v>
      </c>
      <c r="Q3" s="66" t="s">
        <v>18</v>
      </c>
      <c r="R3" s="66" t="s">
        <v>19</v>
      </c>
      <c r="S3" s="66" t="s">
        <v>20</v>
      </c>
      <c r="T3" s="65" t="s">
        <v>18</v>
      </c>
      <c r="U3" s="65" t="s">
        <v>19</v>
      </c>
      <c r="V3" s="65" t="s">
        <v>20</v>
      </c>
      <c r="W3" s="66" t="s">
        <v>18</v>
      </c>
      <c r="X3" s="66" t="s">
        <v>19</v>
      </c>
      <c r="Y3" s="66" t="s">
        <v>20</v>
      </c>
    </row>
    <row r="4" ht="15.75" customHeight="1">
      <c r="A4" s="65" t="s">
        <v>23</v>
      </c>
      <c r="B4" s="70"/>
      <c r="C4" s="70"/>
      <c r="D4" s="71"/>
      <c r="G4" s="82"/>
      <c r="H4" s="70"/>
      <c r="I4" s="70"/>
      <c r="J4" s="122">
        <v>2.0</v>
      </c>
      <c r="K4" s="60">
        <f>'Atividades e Homem-Hora'!E25</f>
        <v>2</v>
      </c>
      <c r="L4" s="60">
        <v>1.0</v>
      </c>
      <c r="M4" s="123">
        <v>2.0</v>
      </c>
      <c r="N4" s="80"/>
      <c r="O4" s="70"/>
      <c r="P4" s="71"/>
      <c r="S4" s="82"/>
      <c r="T4" s="70"/>
      <c r="U4" s="70"/>
      <c r="V4" s="70"/>
      <c r="Z4" s="125">
        <f>SUM(IF(C4=1,B17,0),IF(F4=1,E17,0),IF(I4=1,H17,0),IF(L4=1,K17,0),IF(O4=1,N17,0),IF(R4=1,Q17,0),IF(U4=1,T17,0),IF(X4=1,W17,0),IF(Parte1!C4=1,Parte1!B17,0),IF(Parte1!F4=1,Parte1!E17,0),IF(Parte1!I4=1,Parte1!H17,0),IF(Parte1!L4=1,Parte1!K17,0),IF(Parte1!O4=1,Parte1!N17,0),IF(Parte1!R4=1,Parte1!Q17,0),IF(Parte1!U4=1,Parte1!T17,0),IF(Parte1!X4=1,Parte1!W17,0),IF(Parte2!C4=1,Parte2!B17,0),IF(Parte2!F4=1,Parte2!E17,0),IF(Parte2!I4=1,Parte2!H17,0),IF(Parte2!L4=1,Parte2!K17,0),IF(Parte2!O4=1,Parte2!N17,0),IF(Parte2!R4=1,Parte2!Q17,0),IF(Parte2!U4=1,Parte2!T17,0),IF(Parte2!X4=1,Parte2!W17,0),IF(PARTE4!C4=1,PARTE4!B17,0),IF(PARTE4!F4=1,PARTE4!E17,0),IF(PARTE4!I4=1,PARTE4!H17,0),IF(PARTE4!L4=1,PARTE4!K17,0),IF(PARTE4!O4=1,PARTE4!N17,0),IF(PARTE4!R4=1,PARTE4!Q17,0),IF(PARTE4!U4=1,PARTE4!T17,0),IF(PARTE4!X4=1,PARTE4!W17,0))
</f>
        <v>3</v>
      </c>
    </row>
    <row r="5" ht="15.75" customHeight="1">
      <c r="A5" s="65" t="s">
        <v>24</v>
      </c>
      <c r="B5" s="84">
        <f>'Atividades e Homem-Hora'!W16</f>
        <v>13</v>
      </c>
      <c r="C5" s="75"/>
      <c r="D5" s="83"/>
      <c r="E5" s="87">
        <f>'Atividades e Homem-Hora'!Y16</f>
        <v>2</v>
      </c>
      <c r="F5" s="76"/>
      <c r="G5" s="76"/>
      <c r="H5" s="75"/>
      <c r="I5" s="75"/>
      <c r="J5" s="75"/>
      <c r="K5" s="76"/>
      <c r="L5" s="76"/>
      <c r="M5" s="85"/>
      <c r="N5" s="86">
        <f>'Atividades e Homem-Hora'!G25</f>
        <v>2</v>
      </c>
      <c r="O5" s="86">
        <v>1.0</v>
      </c>
      <c r="P5" s="86">
        <v>2.0</v>
      </c>
      <c r="Q5" s="76"/>
      <c r="R5" s="76"/>
      <c r="S5" s="76"/>
      <c r="T5" s="75"/>
      <c r="U5" s="75"/>
      <c r="V5" s="75"/>
      <c r="W5" s="76"/>
      <c r="X5" s="76"/>
      <c r="Y5" s="76"/>
      <c r="Z5" s="90">
        <f>SUM(IF(C5=1,B17,0),IF(F5=1,E17,0),IF(I5=1,H17,0),IF(L5=1,K17,0),IF(O5=1,N17,0),IF(R5=1,Q17,0),IF(U5=1,T17,0),IF(X5=1,W17,0),IF(Parte1!C5=1,Parte1!B17,0),IF(Parte1!F5=1,Parte1!E17,0),IF(Parte1!I5=1,Parte1!H17,0),IF(Parte1!L5=1,Parte1!K17,0),IF(Parte1!O5=1,Parte1!N17,0),IF(Parte1!R5=1,Parte1!Q17,0),IF(Parte1!U5=1,Parte1!T17,0),IF(Parte1!X5=1,Parte1!W17,0),IF(Parte2!C5=1,Parte2!B17,0),IF(Parte2!F5=1,Parte2!E17,0),IF(Parte2!I5=1,Parte2!H17,0),IF(Parte2!L5=1,Parte2!K17,0),IF(Parte2!O5=1,Parte2!N17,0),IF(Parte2!R5=1,Parte2!Q17,0),IF(Parte2!U5=1,Parte2!T17,0),IF(Parte2!X5=1,Parte2!W17,0),IF(PARTE4!C5=1,PARTE4!B17,0),IF(PARTE4!F5=1,PARTE4!E17,0),IF(PARTE4!I5=1,PARTE4!H17,0),IF(PARTE4!L5=1,PARTE4!K17,0),IF(PARTE4!O5=1,PARTE4!N17,0),IF(PARTE4!R5=1,PARTE4!Q17,0),IF(PARTE4!U5=1,PARTE4!T17,0),IF(PARTE4!X5=1,PARTE4!W17,0))
</f>
        <v>2</v>
      </c>
    </row>
    <row r="6" ht="15.75" customHeight="1">
      <c r="A6" s="65" t="s">
        <v>25</v>
      </c>
      <c r="B6" s="70"/>
      <c r="C6" s="70"/>
      <c r="D6" s="71"/>
      <c r="E6" s="82"/>
      <c r="H6" s="70"/>
      <c r="I6" s="70"/>
      <c r="J6" s="70"/>
      <c r="N6" s="70"/>
      <c r="O6" s="70"/>
      <c r="P6" s="70"/>
      <c r="S6" s="82"/>
      <c r="T6" s="70"/>
      <c r="U6" s="70"/>
      <c r="V6" s="70"/>
      <c r="Z6" s="125">
        <f>SUM(IF(C6=1,B17,0),IF(F6=1,E17,0),IF(I6=1,H17,0),IF(L6=1,K17,0),IF(O6=1,N17,0),IF(R6=1,Q17,0),IF(U6=1,T17,0),IF(X6=1,W17,0),IF(Parte1!C6=1,Parte1!B17,0),IF(Parte1!F6=1,Parte1!E17,0),IF(Parte1!I6=1,Parte1!H17,0),IF(Parte1!L6=1,Parte1!K17,0),IF(Parte1!O6=1,Parte1!N17,0),IF(Parte1!R6=1,Parte1!Q17,0),IF(Parte1!U6=1,Parte1!T17,0),IF(Parte1!X6=1,Parte1!W17,0),IF(Parte2!C6=1,Parte2!B17,0),IF(Parte2!F6=1,Parte2!E17,0),IF(Parte2!I6=1,Parte2!H17,0),IF(Parte2!L6=1,Parte2!K17,0),IF(Parte2!O6=1,Parte2!N17,0),IF(Parte2!R6=1,Parte2!Q17,0),IF(Parte2!U6=1,Parte2!T17,0),IF(Parte2!X6=1,Parte2!W17,0),IF(PARTE4!C6=1,PARTE4!B17,0),IF(PARTE4!F6=1,PARTE4!E17,0),IF(PARTE4!I6=1,PARTE4!H17,0),IF(PARTE4!L6=1,PARTE4!K17,0),IF(PARTE4!O6=1,PARTE4!N17,0),IF(PARTE4!R6=1,PARTE4!Q17,0),IF(PARTE4!U6=1,PARTE4!T17,0),IF(PARTE4!X6=1,PARTE4!W17,0))
</f>
        <v>0</v>
      </c>
    </row>
    <row r="7" ht="15.75" customHeight="1">
      <c r="A7" s="65" t="s">
        <v>26</v>
      </c>
      <c r="B7" s="75"/>
      <c r="C7" s="83"/>
      <c r="D7" s="83"/>
      <c r="E7" s="76"/>
      <c r="F7" s="85"/>
      <c r="G7" s="85"/>
      <c r="H7" s="83"/>
      <c r="I7" s="83"/>
      <c r="J7" s="83"/>
      <c r="K7" s="85"/>
      <c r="L7" s="85"/>
      <c r="M7" s="85"/>
      <c r="N7" s="75"/>
      <c r="O7" s="83"/>
      <c r="P7" s="83"/>
      <c r="Q7" s="85"/>
      <c r="R7" s="85"/>
      <c r="S7" s="85"/>
      <c r="T7" s="83"/>
      <c r="U7" s="83"/>
      <c r="V7" s="83"/>
      <c r="W7" s="85"/>
      <c r="X7" s="76"/>
      <c r="Y7" s="76"/>
      <c r="Z7" s="90">
        <f>SUM(IF(C7=1,B17,0),IF(F7=1,E17,0),IF(I7=1,H17,0),IF(L7=1,K17,0),IF(O7=1,N17,0),IF(R7=1,Q17,0),IF(U7=1,T17,0),IF(X7=1,W17,0),IF(Parte1!C7=1,Parte1!B17,0),IF(Parte1!F7=1,Parte1!E17,0),IF(Parte1!I7=1,Parte1!H17,0),IF(Parte1!L7=1,Parte1!K17,0),IF(Parte1!O7=1,Parte1!N17,0),IF(Parte1!R7=1,Parte1!Q17,0),IF(Parte1!U7=1,Parte1!T17,0),IF(Parte1!X7=1,Parte1!W17,0),IF(Parte2!C7=1,Parte2!B17,0),IF(Parte2!F7=1,Parte2!E17,0),IF(Parte2!I7=1,Parte2!H17,0),IF(Parte2!L7=1,Parte2!K17,0),IF(Parte2!O7=1,Parte2!N17,0),IF(Parte2!R7=1,Parte2!Q17,0),IF(Parte2!U7=1,Parte2!T17,0),IF(Parte2!X7=1,Parte2!W17,0),IF(PARTE4!C7=1,PARTE4!B17,0),IF(PARTE4!F7=1,PARTE4!E17,0),IF(PARTE4!I7=1,PARTE4!H17,0),IF(PARTE4!L7=1,PARTE4!K17,0),IF(PARTE4!O7=1,PARTE4!N17,0),IF(PARTE4!R7=1,PARTE4!Q17,0),IF(PARTE4!U7=1,PARTE4!T17,0),IF(PARTE4!X7=1,PARTE4!W17,0))
</f>
        <v>0</v>
      </c>
    </row>
    <row r="8" ht="15.75" customHeight="1">
      <c r="A8" s="65" t="s">
        <v>27</v>
      </c>
      <c r="B8" s="70"/>
      <c r="C8" s="70"/>
      <c r="D8" s="70"/>
      <c r="H8" s="70"/>
      <c r="I8" s="70"/>
      <c r="J8" s="70"/>
      <c r="N8" s="70"/>
      <c r="O8" s="70"/>
      <c r="P8" s="70"/>
      <c r="T8" s="70"/>
      <c r="U8" s="70"/>
      <c r="V8" s="70"/>
      <c r="Z8" s="125">
        <f>SUM(IF(C8=1,B17,0),IF(F8=1,E17,0),IF(I8=1,H17,0),IF(L8=1,K17,0),IF(O8=1,N17,0),IF(R8=1,Q17,0),IF(U8=1,T17,0),IF(X8=1,W17,0),IF(Parte1!C8=1,Parte1!B17,0),IF(Parte1!F8=1,Parte1!E17,0),IF(Parte1!I8=1,Parte1!H17,0),IF(Parte1!L8=1,Parte1!K17,0),IF(Parte1!O8=1,Parte1!N17,0),IF(Parte1!R8=1,Parte1!Q17,0),IF(Parte1!U8=1,Parte1!T17,0),IF(Parte1!X8=1,Parte1!W17,0),IF(Parte2!C8=1,Parte2!B17,0),IF(Parte2!F8=1,Parte2!E17,0),IF(Parte2!I8=1,Parte2!H17,0),IF(Parte2!L8=1,Parte2!K17,0),IF(Parte2!O8=1,Parte2!N17,0),IF(Parte2!R8=1,Parte2!Q17,0),IF(Parte2!U8=1,Parte2!T17,0),IF(Parte2!X8=1,Parte2!W17,0),IF(PARTE4!C8=1,PARTE4!B17,0),IF(PARTE4!F8=1,PARTE4!E17,0),IF(PARTE4!I8=1,PARTE4!H17,0),IF(PARTE4!L8=1,PARTE4!K17,0),IF(PARTE4!O8=1,PARTE4!N17,0),IF(PARTE4!R8=1,PARTE4!Q17,0),IF(PARTE4!U8=1,PARTE4!T17,0),IF(PARTE4!X8=1,PARTE4!W17,0))
</f>
        <v>0</v>
      </c>
    </row>
    <row r="9" ht="15.75" customHeight="1">
      <c r="A9" s="65" t="s">
        <v>28</v>
      </c>
      <c r="B9" s="75"/>
      <c r="C9" s="75"/>
      <c r="D9" s="75"/>
      <c r="E9" s="76"/>
      <c r="F9" s="76"/>
      <c r="G9" s="76"/>
      <c r="H9" s="75"/>
      <c r="I9" s="75"/>
      <c r="J9" s="75"/>
      <c r="K9" s="76"/>
      <c r="L9" s="76"/>
      <c r="M9" s="76"/>
      <c r="N9" s="75"/>
      <c r="O9" s="75"/>
      <c r="P9" s="75"/>
      <c r="Q9" s="76"/>
      <c r="R9" s="76"/>
      <c r="S9" s="76"/>
      <c r="T9" s="75"/>
      <c r="U9" s="75"/>
      <c r="V9" s="75"/>
      <c r="W9" s="76"/>
      <c r="X9" s="76"/>
      <c r="Y9" s="76"/>
      <c r="Z9" s="90">
        <f>SUM(IF(C9=1,B17,0),IF(F9=1,E17,0),IF(I9=1,H17,0),IF(L9=1,K17,0),IF(O9=1,N17,0),IF(R9=1,Q17,0),IF(U9=1,T17,0),IF(X9=1,W17,0),IF(Parte1!C9=1,Parte1!B17,0),IF(Parte1!F9=1,Parte1!E17,0),IF(Parte1!I9=1,Parte1!H17,0),IF(Parte1!L9=1,Parte1!K17,0),IF(Parte1!O9=1,Parte1!N17,0),IF(Parte1!R9=1,Parte1!Q17,0),IF(Parte1!U9=1,Parte1!T17,0),IF(Parte1!X9=1,Parte1!W17,0),IF(Parte2!C9=1,Parte2!B17,0),IF(Parte2!F9=1,Parte2!E17,0),IF(Parte2!I9=1,Parte2!H17,0),IF(Parte2!L9=1,Parte2!K17,0),IF(Parte2!O9=1,Parte2!N17,0),IF(Parte2!R9=1,Parte2!Q17,0),IF(Parte2!U9=1,Parte2!T17,0),IF(Parte2!X9=1,Parte2!W17,0),IF(PARTE4!C9=1,PARTE4!B17,0),IF(PARTE4!F9=1,PARTE4!E17,0),IF(PARTE4!I9=1,PARTE4!H17,0),IF(PARTE4!L9=1,PARTE4!K17,0),IF(PARTE4!O9=1,PARTE4!N17,0),IF(PARTE4!R9=1,PARTE4!Q17,0),IF(PARTE4!U9=1,PARTE4!T17,0),IF(PARTE4!X9=1,PARTE4!W17,0))
</f>
        <v>0</v>
      </c>
    </row>
    <row r="10" ht="15.75" customHeight="1">
      <c r="A10" s="65" t="s">
        <v>29</v>
      </c>
      <c r="B10" s="70"/>
      <c r="C10" s="70"/>
      <c r="D10" s="70"/>
      <c r="H10" s="70"/>
      <c r="I10" s="70"/>
      <c r="J10" s="70"/>
      <c r="N10" s="70"/>
      <c r="O10" s="70"/>
      <c r="P10" s="70"/>
      <c r="T10" s="70"/>
      <c r="U10" s="70"/>
      <c r="V10" s="70"/>
      <c r="Z10" s="125">
        <f>SUM(IF(C10=1,B17,0),IF(F10=1,E17,0),IF(I10=1,H17,0),IF(L10=1,K17,0),IF(O10=1,N17,0),IF(R10=1,Q17,0),IF(U10=1,T17,0),IF(X10=1,W17,0),IF(Parte1!C10=1,Parte1!B17,0),IF(Parte1!F10=1,Parte1!E17,0),IF(Parte1!I10=1,Parte1!H17,0),IF(Parte1!L10=1,Parte1!K17,0),IF(Parte1!O10=1,Parte1!N17,0),IF(Parte1!R10=1,Parte1!Q17,0),IF(Parte1!U10=1,Parte1!T17,0),IF(Parte1!X10=1,Parte1!W17,0),IF(Parte2!C10=1,Parte2!B17,0),IF(Parte2!F10=1,Parte2!E17,0),IF(Parte2!I10=1,Parte2!H17,0),IF(Parte2!L10=1,Parte2!K17,0),IF(Parte2!O10=1,Parte2!N17,0),IF(Parte2!R10=1,Parte2!Q17,0),IF(Parte2!U10=1,Parte2!T17,0),IF(Parte2!X10=1,Parte2!W17,0),IF(PARTE4!C10=1,PARTE4!B17,0),IF(PARTE4!F10=1,PARTE4!E17,0),IF(PARTE4!I10=1,PARTE4!H17,0),IF(PARTE4!L10=1,PARTE4!K17,0),IF(PARTE4!O10=1,PARTE4!N17,0),IF(PARTE4!R10=1,PARTE4!Q17,0),IF(PARTE4!U10=1,PARTE4!T17,0),IF(PARTE4!X10=1,PARTE4!W17,0))
</f>
        <v>0</v>
      </c>
    </row>
    <row r="11" ht="15.75" customHeight="1">
      <c r="A11" s="65" t="s">
        <v>30</v>
      </c>
      <c r="B11" s="75"/>
      <c r="C11" s="75"/>
      <c r="D11" s="75"/>
      <c r="E11" s="76"/>
      <c r="F11" s="76"/>
      <c r="G11" s="76"/>
      <c r="H11" s="75"/>
      <c r="I11" s="75"/>
      <c r="J11" s="75"/>
      <c r="K11" s="76"/>
      <c r="L11" s="76"/>
      <c r="M11" s="76"/>
      <c r="N11" s="75"/>
      <c r="O11" s="75"/>
      <c r="P11" s="75"/>
      <c r="Q11" s="87">
        <f>'Atividades e Homem-Hora'!I25</f>
        <v>2</v>
      </c>
      <c r="R11" s="76"/>
      <c r="S11" s="76"/>
      <c r="T11" s="75"/>
      <c r="U11" s="75"/>
      <c r="V11" s="75"/>
      <c r="W11" s="76"/>
      <c r="X11" s="76"/>
      <c r="Y11" s="76"/>
      <c r="Z11" s="90">
        <f>SUM(IF(C11=1,B17,0),IF(F11=1,E17,0),IF(I11=1,H17,0),IF(L11=1,K17,0),IF(O11=1,N17,0),IF(R11=1,Q17,0),IF(U11=1,T17,0),IF(X11=1,W17,0),IF(Parte1!C11=1,Parte1!B17,0),IF(Parte1!F11=1,Parte1!E17,0),IF(Parte1!I11=1,Parte1!H17,0),IF(Parte1!L11=1,Parte1!K17,0),IF(Parte1!O11=1,Parte1!N17,0),IF(Parte1!R11=1,Parte1!Q17,0),IF(Parte1!U11=1,Parte1!T17,0),IF(Parte1!X11=1,Parte1!W17,0),IF(Parte2!C11=1,Parte2!B17,0),IF(Parte2!F11=1,Parte2!E17,0),IF(Parte2!I11=1,Parte2!H17,0),IF(Parte2!L11=1,Parte2!K17,0),IF(Parte2!O11=1,Parte2!N17,0),IF(Parte2!R11=1,Parte2!Q17,0),IF(Parte2!U11=1,Parte2!T17,0),IF(Parte2!X11=1,Parte2!W17,0),IF(PARTE4!C11=1,PARTE4!B17,0),IF(PARTE4!F11=1,PARTE4!E17,0),IF(PARTE4!I11=1,PARTE4!H17,0),IF(PARTE4!L11=1,PARTE4!K17,0),IF(PARTE4!O11=1,PARTE4!N17,0),IF(PARTE4!R11=1,PARTE4!Q17,0),IF(PARTE4!U11=1,PARTE4!T17,0),IF(PARTE4!X11=1,PARTE4!W17,0))
</f>
        <v>0</v>
      </c>
    </row>
    <row r="12" ht="15.75" customHeight="1">
      <c r="A12" s="65" t="s">
        <v>31</v>
      </c>
      <c r="B12" s="70"/>
      <c r="C12" s="70"/>
      <c r="D12" s="70"/>
      <c r="H12" s="70"/>
      <c r="I12" s="70"/>
      <c r="J12" s="70"/>
      <c r="N12" s="70"/>
      <c r="O12" s="70"/>
      <c r="P12" s="70"/>
      <c r="T12" s="70"/>
      <c r="U12" s="70"/>
      <c r="V12" s="70"/>
      <c r="Z12" s="125">
        <f>SUM(IF(C12=1,B17,0),IF(F12=1,E17,0),IF(I12=1,H17,0),IF(L12=1,K17,0),IF(O12=1,N17,0),IF(R12=1,Q17,0),IF(U12=1,T17,0),IF(X12=1,W17,0),IF(Parte1!C12=1,Parte1!B17,0),IF(Parte1!F12=1,Parte1!E17,0),IF(Parte1!I12=1,Parte1!H17,0),IF(Parte1!L12=1,Parte1!K17,0),IF(Parte1!O12=1,Parte1!N17,0),IF(Parte1!R12=1,Parte1!Q17,0),IF(Parte1!U12=1,Parte1!T17,0),IF(Parte1!X12=1,Parte1!W17,0),IF(Parte2!C12=1,Parte2!B17,0),IF(Parte2!F12=1,Parte2!E17,0),IF(Parte2!I12=1,Parte2!H17,0),IF(Parte2!L12=1,Parte2!K17,0),IF(Parte2!O12=1,Parte2!N17,0),IF(Parte2!R12=1,Parte2!Q17,0),IF(Parte2!U12=1,Parte2!T17,0),IF(Parte2!X12=1,Parte2!W17,0),IF(PARTE4!C12=1,PARTE4!B17,0),IF(PARTE4!F12=1,PARTE4!E17,0),IF(PARTE4!I12=1,PARTE4!H17,0),IF(PARTE4!L12=1,PARTE4!K17,0),IF(PARTE4!O12=1,PARTE4!N17,0),IF(PARTE4!R12=1,PARTE4!Q17,0),IF(PARTE4!U12=1,PARTE4!T17,0),IF(PARTE4!X12=1,PARTE4!W17,0))
</f>
        <v>0</v>
      </c>
    </row>
    <row r="13" ht="15.75" customHeight="1">
      <c r="A13" s="65" t="s">
        <v>33</v>
      </c>
      <c r="B13" s="75"/>
      <c r="C13" s="75"/>
      <c r="D13" s="75"/>
      <c r="E13" s="76"/>
      <c r="F13" s="76"/>
      <c r="G13" s="76"/>
      <c r="H13" s="75"/>
      <c r="I13" s="75"/>
      <c r="J13" s="75"/>
      <c r="K13" s="76"/>
      <c r="L13" s="76"/>
      <c r="M13" s="76"/>
      <c r="N13" s="75"/>
      <c r="O13" s="75"/>
      <c r="P13" s="75"/>
      <c r="Q13" s="76"/>
      <c r="R13" s="76"/>
      <c r="S13" s="76"/>
      <c r="T13" s="75"/>
      <c r="U13" s="75"/>
      <c r="V13" s="75"/>
      <c r="W13" s="76"/>
      <c r="X13" s="76"/>
      <c r="Y13" s="76"/>
      <c r="Z13" s="90">
        <f>SUM(IF(C13=1,B17,0),IF(F13=1,E17,0),IF(I13=1,H17,0),IF(L13=1,K17,0),IF(O13=1,N17,0),IF(R13=1,Q17,0),IF(U13=1,T17,0),IF(X13=1,W17,0),IF(Parte1!C13=1,Parte1!B17,0),IF(Parte1!F13=1,Parte1!E17,0),IF(Parte1!I13=1,Parte1!H17,0),IF(Parte1!L13=1,Parte1!K17,0),IF(Parte1!O13=1,Parte1!N17,0),IF(Parte1!R13=1,Parte1!Q17,0),IF(Parte1!U13=1,Parte1!T17,0),IF(Parte1!X13=1,Parte1!W17,0),IF(Parte2!C13=1,Parte2!B17,0),IF(Parte2!F13=1,Parte2!E17,0),IF(Parte2!I13=1,Parte2!H17,0),IF(Parte2!L13=1,Parte2!K17,0),IF(Parte2!O13=1,Parte2!N17,0),IF(Parte2!R13=1,Parte2!Q17,0),IF(Parte2!U13=1,Parte2!T17,0),IF(Parte2!X13=1,Parte2!W17,0),IF(PARTE4!C13=1,PARTE4!B17,0),IF(PARTE4!F13=1,PARTE4!E17,0),IF(PARTE4!I13=1,PARTE4!H17,0),IF(PARTE4!L13=1,PARTE4!K17,0),IF(PARTE4!O13=1,PARTE4!N17,0),IF(PARTE4!R13=1,PARTE4!Q17,0),IF(PARTE4!U13=1,PARTE4!T17,0),IF(PARTE4!X13=1,PARTE4!W17,0))
</f>
        <v>0</v>
      </c>
    </row>
    <row r="14" ht="15.75" customHeight="1">
      <c r="A14" s="65" t="s">
        <v>34</v>
      </c>
      <c r="B14" s="70"/>
      <c r="C14" s="70"/>
      <c r="D14" s="70"/>
      <c r="H14" s="70"/>
      <c r="I14" s="70"/>
      <c r="J14" s="70"/>
      <c r="N14" s="70"/>
      <c r="O14" s="70"/>
      <c r="P14" s="70"/>
      <c r="T14" s="70"/>
      <c r="U14" s="70"/>
      <c r="V14" s="70"/>
      <c r="Z14" s="125">
        <f>SUM(IF(C14=1,B17,0),IF(F14=1,E17,0),IF(I14=1,H17,0),IF(L14=1,K17,0),IF(O14=1,N17,0),IF(R14=1,Q17,0),IF(U14=1,T17,0),IF(X14=1,W17,0),IF(Parte1!C14=1,Parte1!B17,0),IF(Parte1!F14=1,Parte1!E17,0),IF(Parte1!I14=1,Parte1!H17,0),IF(Parte1!L14=1,Parte1!K17,0),IF(Parte1!O14=1,Parte1!N17,0),IF(Parte1!R14=1,Parte1!Q17,0),IF(Parte1!U14=1,Parte1!T17,0),IF(Parte1!X14=1,Parte1!W17,0),IF(Parte2!C14=1,Parte2!B17,0),IF(Parte2!F14=1,Parte2!E17,0),IF(Parte2!I14=1,Parte2!H17,0),IF(Parte2!L14=1,Parte2!K17,0),IF(Parte2!O14=1,Parte2!N17,0),IF(Parte2!R14=1,Parte2!Q17,0),IF(Parte2!U14=1,Parte2!T17,0),IF(Parte2!X14=1,Parte2!W17,0),IF(PARTE4!C14=1,PARTE4!B17,0),IF(PARTE4!F14=1,PARTE4!E17,0),IF(PARTE4!I14=1,PARTE4!H17,0),IF(PARTE4!L14=1,PARTE4!K17,0),IF(PARTE4!O14=1,PARTE4!N17,0),IF(PARTE4!R14=1,PARTE4!Q17,0),IF(PARTE4!U14=1,PARTE4!T17,0),IF(PARTE4!X14=1,PARTE4!W17,0))
</f>
        <v>0</v>
      </c>
    </row>
    <row r="15" ht="15.75" customHeight="1">
      <c r="A15" s="65" t="s">
        <v>37</v>
      </c>
      <c r="B15" s="75"/>
      <c r="C15" s="75"/>
      <c r="D15" s="75"/>
      <c r="E15" s="76"/>
      <c r="F15" s="76"/>
      <c r="G15" s="76"/>
      <c r="H15" s="86">
        <f>'Atividades e Homem-Hora'!C25</f>
        <v>24</v>
      </c>
      <c r="I15" s="75"/>
      <c r="J15" s="75"/>
      <c r="K15" s="76"/>
      <c r="L15" s="76"/>
      <c r="M15" s="76"/>
      <c r="N15" s="75"/>
      <c r="O15" s="75"/>
      <c r="P15" s="75"/>
      <c r="Q15" s="76"/>
      <c r="R15" s="76"/>
      <c r="S15" s="76"/>
      <c r="T15" s="86">
        <f>'Atividades e Homem-Hora'!K25</f>
        <v>2</v>
      </c>
      <c r="U15" s="75"/>
      <c r="V15" s="75"/>
      <c r="W15" s="87">
        <f>'Atividades e Homem-Hora'!O25</f>
        <v>40</v>
      </c>
      <c r="X15" s="76"/>
      <c r="Y15" s="76"/>
      <c r="Z15" s="90">
        <f>SUM(IF(C15=1,B17,0),IF(F15=1,E17,0),IF(I15=1,H17,0),IF(L15=1,K17,0),IF(O15=1,N17,0),IF(R15=1,Q17,0),IF(U15=1,T17,0),IF(X15=1,W17,0),IF(Parte1!C15=1,Parte1!B17,0),IF(Parte1!F15=1,Parte1!E17,0),IF(Parte1!I15=1,Parte1!H17,0),IF(Parte1!L15=1,Parte1!K17,0),IF(Parte1!O15=1,Parte1!N17,0),IF(Parte1!R15=1,Parte1!Q17,0),IF(Parte1!U15=1,Parte1!T17,0),IF(Parte1!X15=1,Parte1!W17,0),IF(Parte2!C15=1,Parte2!B17,0),IF(Parte2!F15=1,Parte2!E17,0),IF(Parte2!I15=1,Parte2!H17,0),IF(Parte2!L15=1,Parte2!K17,0),IF(Parte2!O15=1,Parte2!N17,0),IF(Parte2!R15=1,Parte2!Q17,0),IF(Parte2!U15=1,Parte2!T17,0),IF(Parte2!X15=1,Parte2!W17,0),IF(PARTE4!C15=1,PARTE4!B17,0),IF(PARTE4!F15=1,PARTE4!E17,0),IF(PARTE4!I15=1,PARTE4!H17,0),IF(PARTE4!L15=1,PARTE4!K17,0),IF(PARTE4!O15=1,PARTE4!N17,0),IF(PARTE4!R15=1,PARTE4!Q17,0),IF(PARTE4!U15=1,PARTE4!T17,0),IF(PARTE4!X15=1,PARTE4!W17,0))
</f>
        <v>0</v>
      </c>
    </row>
    <row r="16" ht="15.75" customHeight="1">
      <c r="A16" s="89" t="s">
        <v>32</v>
      </c>
      <c r="B16" s="90">
        <f>SUM(D4:D15)</f>
        <v>0</v>
      </c>
      <c r="E16" s="90">
        <f>SUM(G4:G15)</f>
        <v>0</v>
      </c>
      <c r="H16" s="90">
        <f>SUM(J4:J15)</f>
        <v>2</v>
      </c>
      <c r="K16" s="90">
        <f>SUM(M4:M15)</f>
        <v>2</v>
      </c>
      <c r="N16" s="90">
        <f>SUM(P4:P15)</f>
        <v>2</v>
      </c>
      <c r="Q16" s="90">
        <f>SUM(S4:S15)</f>
        <v>0</v>
      </c>
      <c r="T16" s="90">
        <f>SUM(V4:V15)</f>
        <v>0</v>
      </c>
      <c r="W16" s="90">
        <f>SUM(Y4:Y15)</f>
        <v>0</v>
      </c>
    </row>
    <row r="17" ht="15.75" customHeight="1">
      <c r="A17" s="89" t="s">
        <v>35</v>
      </c>
      <c r="B17" s="90">
        <f>SUM(B4:B15)</f>
        <v>13</v>
      </c>
      <c r="E17" s="90">
        <f>SUM(E4:E15)</f>
        <v>2</v>
      </c>
      <c r="H17" s="90">
        <f>SUM(H4:H15)</f>
        <v>24</v>
      </c>
      <c r="K17" s="90">
        <f>SUM(K4:K15)</f>
        <v>2</v>
      </c>
      <c r="N17" s="90">
        <f>SUM(N4:N15)</f>
        <v>2</v>
      </c>
      <c r="Q17" s="90">
        <f>SUM(Q4:Q15)</f>
        <v>2</v>
      </c>
      <c r="T17" s="90">
        <f>SUM(T4:T15)</f>
        <v>2</v>
      </c>
      <c r="W17" s="90">
        <f>SUM(W4:W15)</f>
        <v>40</v>
      </c>
    </row>
    <row r="18" ht="15.75" customHeight="1">
      <c r="A18" s="97"/>
    </row>
    <row r="19" ht="15.75" customHeight="1">
      <c r="A19" s="97"/>
      <c r="H19" s="102" t="s">
        <v>73</v>
      </c>
      <c r="I19" s="102"/>
      <c r="J19" s="102"/>
      <c r="K19" s="102"/>
    </row>
    <row r="20" ht="15.75" customHeight="1">
      <c r="A20" s="97"/>
      <c r="H20" s="158">
        <f>SUM(IF(C4=1,B17,0),IF(F4=1,E17,0),IF(I4=1,H17,0),IF(L4=1,K17,0),IF(O4=1,N17,0),IF(R4=1,Q17,0),IF(U4=1,T17,0),IF(X4=1,W17,0),IF(Parte1!C4=1,Parte1!B17,0))</f>
        <v>2</v>
      </c>
      <c r="I20" s="102"/>
      <c r="J20" s="158">
        <f>SUM(IF(C4=1,B17,0),IF(F4=1,E17,0),IF(I4=1,H17,0),IF(L4=1,K17,0),IF(O4=1,N17,0),IF(R4=1,Q17,0),IF(U4=1,T17,0),IF(X4=1,W17,0),IF(Parte1!C4=1,Parte1!B17,0),IF(Parte1!F4=1,Parte1!E17,0),IF(Parte1!I4=1,Parte1!H17,0),IF(Parte1!L4=1,Parte1!K17,0),IF(Parte1!O4=1,Parte1!N17,0),IF(Parte1!R4=1,Parte1!Q17,0),IF(Parte1!U4=1,Parte1!T17,0),IF(Parte1!X4=1,Parte1!W17,0),IF(Parte2!C4=1,Parte2!B17,0),IF(Parte2!F4=1,Parte2!E17,0),IF(Parte2!I4=1,Parte2!H17,0),IF(Parte2!L4=1,Parte2!K17,0),IF(Parte2!O4=1,Parte2!N17,0),IF(Parte2!R4=1,Parte2!Q17,0),IF(Parte2!U4=1,Parte2!T17,0),IF(Parte2!X4=1,Parte2!W17,0),IF(PARTE4!C4=1,PARTE4!B17,0),IF(PARTE4!F4=1,PARTE4!E17,0),IF(PARTE4!I4=1,PARTE4!H17,0),IF(PARTE4!L4=1,PARTE4!K17,0),IF(PARTE4!O4=1,PARTE4!N17,0),IF(PARTE4!R4=1,PARTE4!Q17,0),IF(PARTE4!U4=1,PARTE4!T17,0),IF(PARTE4!X4=1,PARTE4!W17,0))
</f>
        <v>3</v>
      </c>
      <c r="K20" s="102"/>
    </row>
    <row r="21" ht="15.75" customHeight="1">
      <c r="A21" s="97"/>
      <c r="B21" s="102" t="s">
        <v>77</v>
      </c>
      <c r="C21" s="102"/>
      <c r="D21" s="102"/>
    </row>
    <row r="22" ht="15.75" customHeight="1">
      <c r="A22" s="97"/>
      <c r="B22" s="102"/>
      <c r="C22" s="102"/>
      <c r="D22" s="102" t="s">
        <v>78</v>
      </c>
    </row>
    <row r="23" ht="15.75" customHeight="1">
      <c r="A23" s="97"/>
      <c r="B23" s="102"/>
      <c r="C23" s="102"/>
      <c r="D23" s="102">
        <f>Z4</f>
        <v>3</v>
      </c>
    </row>
    <row r="24" ht="15.75" customHeight="1">
      <c r="B24" s="102"/>
      <c r="C24" s="102"/>
      <c r="D24" s="102">
        <f t="shared" ref="D24:D34" si="1">D23+Z5</f>
        <v>5</v>
      </c>
    </row>
    <row r="25" ht="15.75" customHeight="1">
      <c r="B25" s="102"/>
      <c r="C25" s="102"/>
      <c r="D25" s="102">
        <f t="shared" si="1"/>
        <v>5</v>
      </c>
    </row>
    <row r="26" ht="15.75" customHeight="1">
      <c r="B26" s="102"/>
      <c r="C26" s="102"/>
      <c r="D26" s="102">
        <f t="shared" si="1"/>
        <v>5</v>
      </c>
    </row>
    <row r="27" ht="15.75" customHeight="1">
      <c r="B27" s="102"/>
      <c r="C27" s="102"/>
      <c r="D27" s="102">
        <f t="shared" si="1"/>
        <v>5</v>
      </c>
    </row>
    <row r="28" ht="15.75" customHeight="1">
      <c r="B28" s="102"/>
      <c r="C28" s="102"/>
      <c r="D28" s="102">
        <f t="shared" si="1"/>
        <v>5</v>
      </c>
    </row>
    <row r="29" ht="15.75" customHeight="1">
      <c r="B29" s="102"/>
      <c r="C29" s="102"/>
      <c r="D29" s="102">
        <f t="shared" si="1"/>
        <v>5</v>
      </c>
    </row>
    <row r="30" ht="15.75" customHeight="1">
      <c r="B30" s="102"/>
      <c r="C30" s="102"/>
      <c r="D30" s="102">
        <f t="shared" si="1"/>
        <v>5</v>
      </c>
    </row>
    <row r="31" ht="15.75" customHeight="1">
      <c r="B31" s="102"/>
      <c r="C31" s="102"/>
      <c r="D31" s="102">
        <f t="shared" si="1"/>
        <v>5</v>
      </c>
    </row>
    <row r="32" ht="15.75" customHeight="1">
      <c r="B32" s="102"/>
      <c r="C32" s="102"/>
      <c r="D32" s="102">
        <f t="shared" si="1"/>
        <v>5</v>
      </c>
    </row>
    <row r="33" ht="15.75" customHeight="1">
      <c r="B33" s="102"/>
      <c r="C33" s="102"/>
      <c r="D33" s="102">
        <f t="shared" si="1"/>
        <v>5</v>
      </c>
    </row>
    <row r="34" ht="15.75" customHeight="1">
      <c r="B34" s="102"/>
      <c r="C34" s="102"/>
      <c r="D34" s="102">
        <f t="shared" si="1"/>
        <v>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W17:Y17"/>
    <mergeCell ref="W16:Y16"/>
    <mergeCell ref="H2:J2"/>
    <mergeCell ref="K2:M2"/>
    <mergeCell ref="E2:G2"/>
    <mergeCell ref="E1:G1"/>
    <mergeCell ref="B1:D1"/>
    <mergeCell ref="H1:J1"/>
    <mergeCell ref="B2:D2"/>
    <mergeCell ref="K1:M1"/>
    <mergeCell ref="T17:V17"/>
    <mergeCell ref="T16:V16"/>
    <mergeCell ref="H16:J16"/>
    <mergeCell ref="E16:G16"/>
    <mergeCell ref="Q17:S17"/>
    <mergeCell ref="N17:P17"/>
    <mergeCell ref="B17:D17"/>
    <mergeCell ref="E17:G17"/>
    <mergeCell ref="B16:D16"/>
    <mergeCell ref="Q16:S16"/>
    <mergeCell ref="N16:P16"/>
    <mergeCell ref="N1:P1"/>
    <mergeCell ref="N2:P2"/>
    <mergeCell ref="W1:Y1"/>
    <mergeCell ref="W2:Y2"/>
    <mergeCell ref="T1:V1"/>
    <mergeCell ref="Z1:Z3"/>
    <mergeCell ref="Q1:S1"/>
    <mergeCell ref="H17:J17"/>
    <mergeCell ref="K17:M17"/>
    <mergeCell ref="K16:M16"/>
    <mergeCell ref="Q2:S2"/>
    <mergeCell ref="T2:V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4" width="14.43"/>
    <col customWidth="1" min="5" max="5" width="15.14"/>
    <col customWidth="1" min="6" max="6" width="14.43"/>
    <col customWidth="1" min="24" max="24" width="16.43"/>
  </cols>
  <sheetData>
    <row r="1" ht="15.75" customHeight="1">
      <c r="A1" s="68" t="s">
        <v>0</v>
      </c>
      <c r="B1" s="65" t="str">
        <f>'Atividades e Homem-Hora'!P23</f>
        <v>Testar a aplicação</v>
      </c>
      <c r="E1" s="66" t="str">
        <f>'Atividades e Homem-Hora'!F1</f>
        <v>movimentos possiveis bispo</v>
      </c>
      <c r="H1" s="65" t="str">
        <f>'Atividades e Homem-Hora'!L23</f>
        <v>Definir os casos de teste</v>
      </c>
      <c r="K1" s="66"/>
      <c r="N1" s="65"/>
      <c r="Q1" s="66"/>
      <c r="T1" s="65"/>
      <c r="W1" s="66"/>
      <c r="Z1" s="138"/>
    </row>
    <row r="2" ht="15.75" customHeight="1">
      <c r="A2" s="68" t="s">
        <v>14</v>
      </c>
      <c r="B2" s="65">
        <v>1.0</v>
      </c>
      <c r="E2" s="66"/>
      <c r="H2" s="65"/>
      <c r="K2" s="66"/>
      <c r="N2" s="65"/>
      <c r="Q2" s="66"/>
      <c r="T2" s="65"/>
      <c r="W2" s="66"/>
      <c r="Z2" s="138"/>
    </row>
    <row r="3" ht="15.75" customHeight="1">
      <c r="A3" s="68" t="s">
        <v>22</v>
      </c>
      <c r="B3" s="65" t="s">
        <v>18</v>
      </c>
      <c r="C3" s="65" t="s">
        <v>19</v>
      </c>
      <c r="D3" s="65" t="s">
        <v>20</v>
      </c>
      <c r="E3" s="66" t="s">
        <v>18</v>
      </c>
      <c r="F3" s="66" t="s">
        <v>19</v>
      </c>
      <c r="G3" s="66" t="s">
        <v>20</v>
      </c>
      <c r="H3" s="65" t="s">
        <v>18</v>
      </c>
      <c r="I3" s="65" t="s">
        <v>19</v>
      </c>
      <c r="J3" s="65" t="s">
        <v>20</v>
      </c>
      <c r="K3" s="66" t="s">
        <v>18</v>
      </c>
      <c r="L3" s="66" t="s">
        <v>19</v>
      </c>
      <c r="M3" s="66" t="s">
        <v>20</v>
      </c>
      <c r="N3" s="65" t="s">
        <v>18</v>
      </c>
      <c r="O3" s="65" t="s">
        <v>19</v>
      </c>
      <c r="P3" s="65" t="s">
        <v>20</v>
      </c>
      <c r="Q3" s="66" t="s">
        <v>18</v>
      </c>
      <c r="R3" s="66" t="s">
        <v>19</v>
      </c>
      <c r="S3" s="66" t="s">
        <v>20</v>
      </c>
      <c r="T3" s="65" t="s">
        <v>18</v>
      </c>
      <c r="U3" s="65" t="s">
        <v>19</v>
      </c>
      <c r="V3" s="65" t="s">
        <v>20</v>
      </c>
      <c r="W3" s="66" t="s">
        <v>18</v>
      </c>
      <c r="X3" s="66" t="s">
        <v>19</v>
      </c>
      <c r="Y3" s="66" t="s">
        <v>20</v>
      </c>
      <c r="Z3" s="138"/>
    </row>
    <row r="4" ht="15.75" customHeight="1">
      <c r="A4" s="65" t="s">
        <v>23</v>
      </c>
      <c r="B4" s="70"/>
      <c r="C4" s="70"/>
      <c r="D4" s="71"/>
      <c r="G4" s="82"/>
      <c r="H4" s="70"/>
      <c r="I4" s="70"/>
      <c r="J4" s="70"/>
      <c r="N4" s="70"/>
      <c r="O4" s="70"/>
      <c r="P4" s="70"/>
      <c r="T4" s="70"/>
      <c r="U4" s="70"/>
      <c r="V4" s="70"/>
    </row>
    <row r="5" ht="15.75" customHeight="1">
      <c r="A5" s="65" t="s">
        <v>24</v>
      </c>
      <c r="B5" s="83"/>
      <c r="C5" s="75"/>
      <c r="D5" s="75"/>
      <c r="E5" s="76"/>
      <c r="F5" s="76"/>
      <c r="G5" s="85"/>
      <c r="H5" s="75"/>
      <c r="I5" s="75"/>
      <c r="J5" s="75"/>
      <c r="K5" s="76"/>
      <c r="L5" s="76"/>
      <c r="M5" s="76"/>
      <c r="N5" s="75"/>
      <c r="O5" s="75"/>
      <c r="P5" s="75"/>
      <c r="Q5" s="76"/>
      <c r="R5" s="76"/>
      <c r="S5" s="76"/>
      <c r="T5" s="75"/>
      <c r="U5" s="75"/>
      <c r="V5" s="75"/>
      <c r="W5" s="76"/>
      <c r="X5" s="76"/>
      <c r="Y5" s="76"/>
    </row>
    <row r="6" ht="15.75" customHeight="1">
      <c r="A6" s="65" t="s">
        <v>25</v>
      </c>
      <c r="B6" s="70"/>
      <c r="C6" s="70"/>
      <c r="D6" s="70"/>
      <c r="G6" s="82"/>
      <c r="H6" s="70"/>
      <c r="I6" s="70"/>
      <c r="J6" s="70"/>
      <c r="N6" s="70"/>
      <c r="O6" s="70"/>
      <c r="P6" s="70"/>
      <c r="T6" s="70"/>
      <c r="U6" s="70"/>
      <c r="V6" s="70"/>
    </row>
    <row r="7" ht="15.75" customHeight="1">
      <c r="A7" s="65" t="s">
        <v>26</v>
      </c>
      <c r="B7" s="75"/>
      <c r="C7" s="83"/>
      <c r="D7" s="83"/>
      <c r="E7" s="76"/>
      <c r="F7" s="76"/>
      <c r="G7" s="85"/>
      <c r="H7" s="75"/>
      <c r="I7" s="75"/>
      <c r="J7" s="75"/>
      <c r="K7" s="76"/>
      <c r="L7" s="76"/>
      <c r="M7" s="76"/>
      <c r="N7" s="75"/>
      <c r="O7" s="75"/>
      <c r="P7" s="75"/>
      <c r="Q7" s="76"/>
      <c r="R7" s="76"/>
      <c r="S7" s="76"/>
      <c r="T7" s="75"/>
      <c r="U7" s="75"/>
      <c r="V7" s="75"/>
      <c r="W7" s="76"/>
      <c r="X7" s="76"/>
      <c r="Y7" s="76"/>
    </row>
    <row r="8" ht="15.75" customHeight="1">
      <c r="A8" s="65" t="s">
        <v>27</v>
      </c>
      <c r="B8" s="70"/>
      <c r="C8" s="70"/>
      <c r="D8" s="70"/>
      <c r="H8" s="70"/>
      <c r="I8" s="70"/>
      <c r="J8" s="70"/>
      <c r="N8" s="70"/>
      <c r="O8" s="70"/>
      <c r="P8" s="70"/>
      <c r="T8" s="70"/>
      <c r="U8" s="70"/>
      <c r="V8" s="70"/>
    </row>
    <row r="9" ht="15.75" customHeight="1">
      <c r="A9" s="65" t="s">
        <v>28</v>
      </c>
      <c r="B9" s="75"/>
      <c r="C9" s="75"/>
      <c r="D9" s="75"/>
      <c r="E9" s="87">
        <f>'Atividades e Homem-Hora'!G3</f>
        <v>10</v>
      </c>
      <c r="F9" s="76"/>
      <c r="G9" s="76"/>
      <c r="H9" s="75"/>
      <c r="I9" s="75"/>
      <c r="J9" s="75"/>
      <c r="K9" s="76"/>
      <c r="L9" s="76"/>
      <c r="M9" s="76"/>
      <c r="N9" s="75"/>
      <c r="O9" s="75"/>
      <c r="P9" s="75"/>
      <c r="Q9" s="76"/>
      <c r="R9" s="76"/>
      <c r="S9" s="76"/>
      <c r="T9" s="75"/>
      <c r="U9" s="75"/>
      <c r="V9" s="75"/>
      <c r="W9" s="76"/>
      <c r="X9" s="76"/>
      <c r="Y9" s="76"/>
    </row>
    <row r="10" ht="15.75" customHeight="1">
      <c r="A10" s="65" t="s">
        <v>29</v>
      </c>
      <c r="B10" s="70"/>
      <c r="C10" s="70"/>
      <c r="D10" s="70"/>
      <c r="H10" s="70"/>
      <c r="I10" s="70"/>
      <c r="J10" s="70"/>
      <c r="N10" s="70"/>
      <c r="O10" s="70"/>
      <c r="P10" s="70"/>
      <c r="T10" s="70"/>
      <c r="U10" s="70"/>
      <c r="V10" s="70"/>
    </row>
    <row r="11" ht="15.75" customHeight="1">
      <c r="A11" s="65" t="s">
        <v>30</v>
      </c>
      <c r="B11" s="75"/>
      <c r="C11" s="75"/>
      <c r="D11" s="75"/>
      <c r="E11" s="76"/>
      <c r="F11" s="76"/>
      <c r="G11" s="76"/>
      <c r="H11" s="83"/>
      <c r="I11" s="75"/>
      <c r="J11" s="75"/>
      <c r="K11" s="85"/>
      <c r="L11" s="76"/>
      <c r="M11" s="76"/>
      <c r="N11" s="83"/>
      <c r="O11" s="75"/>
      <c r="P11" s="75"/>
      <c r="Q11" s="76"/>
      <c r="R11" s="76"/>
      <c r="S11" s="76"/>
      <c r="T11" s="75"/>
      <c r="U11" s="75"/>
      <c r="V11" s="75"/>
      <c r="W11" s="76"/>
      <c r="X11" s="76"/>
      <c r="Y11" s="76"/>
    </row>
    <row r="12" ht="15.75" customHeight="1">
      <c r="A12" s="65" t="s">
        <v>31</v>
      </c>
      <c r="B12" s="70"/>
      <c r="C12" s="70"/>
      <c r="D12" s="70"/>
      <c r="H12" s="70"/>
      <c r="I12" s="70"/>
      <c r="J12" s="70"/>
      <c r="N12" s="70"/>
      <c r="O12" s="70"/>
      <c r="P12" s="70"/>
      <c r="T12" s="70"/>
      <c r="U12" s="70"/>
      <c r="V12" s="70"/>
    </row>
    <row r="13" ht="15.75" customHeight="1">
      <c r="A13" s="65" t="s">
        <v>33</v>
      </c>
      <c r="B13" s="75"/>
      <c r="C13" s="75"/>
      <c r="D13" s="75"/>
      <c r="E13" s="76"/>
      <c r="F13" s="76"/>
      <c r="G13" s="76"/>
      <c r="H13" s="75">
        <f>'Atividades e Homem-Hora'!M25</f>
        <v>10</v>
      </c>
      <c r="I13" s="75"/>
      <c r="J13" s="75"/>
      <c r="K13" s="76"/>
      <c r="L13" s="76"/>
      <c r="M13" s="76"/>
      <c r="N13" s="75"/>
      <c r="O13" s="75"/>
      <c r="P13" s="75"/>
      <c r="Q13" s="76"/>
      <c r="R13" s="76"/>
      <c r="S13" s="76"/>
      <c r="T13" s="75"/>
      <c r="U13" s="75"/>
      <c r="V13" s="75"/>
      <c r="W13" s="76"/>
      <c r="X13" s="76"/>
      <c r="Y13" s="76"/>
    </row>
    <row r="14" ht="15.75" customHeight="1">
      <c r="A14" s="65" t="s">
        <v>34</v>
      </c>
      <c r="B14" s="70"/>
      <c r="C14" s="70"/>
      <c r="D14" s="70"/>
      <c r="H14" s="70"/>
      <c r="I14" s="70"/>
      <c r="J14" s="70"/>
      <c r="N14" s="70"/>
      <c r="O14" s="70"/>
      <c r="P14" s="70"/>
      <c r="T14" s="70"/>
      <c r="U14" s="70"/>
      <c r="V14" s="70"/>
    </row>
    <row r="15" ht="15.75" customHeight="1">
      <c r="A15" s="65" t="s">
        <v>37</v>
      </c>
      <c r="B15" s="86">
        <f>'Atividades e Homem-Hora'!Q25</f>
        <v>10</v>
      </c>
      <c r="C15" s="75"/>
      <c r="D15" s="75"/>
      <c r="E15" s="85"/>
      <c r="F15" s="76"/>
      <c r="G15" s="76"/>
      <c r="H15" s="75"/>
      <c r="I15" s="75"/>
      <c r="J15" s="75"/>
      <c r="K15" s="76"/>
      <c r="L15" s="76"/>
      <c r="M15" s="76"/>
      <c r="N15" s="75"/>
      <c r="O15" s="75"/>
      <c r="P15" s="75"/>
      <c r="Q15" s="85"/>
      <c r="R15" s="76"/>
      <c r="S15" s="76"/>
      <c r="T15" s="83"/>
      <c r="U15" s="75"/>
      <c r="V15" s="75"/>
      <c r="W15" s="85"/>
      <c r="X15" s="76"/>
      <c r="Y15" s="76"/>
    </row>
    <row r="16" ht="15.75" customHeight="1">
      <c r="A16" s="89" t="s">
        <v>32</v>
      </c>
      <c r="B16" s="90">
        <f>SUM(D4:D15)</f>
        <v>0</v>
      </c>
      <c r="E16" s="90">
        <f>SUM(G4:G15)</f>
        <v>0</v>
      </c>
      <c r="H16" s="90">
        <f>SUM(J4:J15)</f>
        <v>0</v>
      </c>
      <c r="K16" s="90">
        <f>SUM(M4:M15)</f>
        <v>0</v>
      </c>
      <c r="N16" s="90">
        <f>SUM(P4:P15)</f>
        <v>0</v>
      </c>
      <c r="Q16" s="90">
        <f>SUM(S4:S15)</f>
        <v>0</v>
      </c>
      <c r="T16" s="90">
        <f>SUM(V4:V15)</f>
        <v>0</v>
      </c>
      <c r="W16" s="90">
        <f>SUM(Y4:Y15)</f>
        <v>0</v>
      </c>
    </row>
    <row r="17" ht="15.75" customHeight="1">
      <c r="A17" s="89" t="s">
        <v>35</v>
      </c>
      <c r="B17" s="90">
        <f>SUM(B4:B15)</f>
        <v>10</v>
      </c>
      <c r="E17" s="90">
        <f>SUM(E4:E15)</f>
        <v>10</v>
      </c>
      <c r="H17" s="90">
        <f>SUM(H4:H15)</f>
        <v>10</v>
      </c>
      <c r="K17" s="90">
        <f>SUM(K4:K15)</f>
        <v>0</v>
      </c>
      <c r="N17" s="90">
        <f>SUM(N4:N15)</f>
        <v>0</v>
      </c>
      <c r="Q17" s="90">
        <f>SUM(Q4:Q15)</f>
        <v>0</v>
      </c>
      <c r="T17" s="90">
        <f>SUM(T4:T15)</f>
        <v>0</v>
      </c>
      <c r="W17" s="90">
        <f>SUM(W4:W15)</f>
        <v>0</v>
      </c>
    </row>
    <row r="18" ht="15.75" customHeight="1">
      <c r="A18" s="97"/>
    </row>
    <row r="19" ht="15.75" customHeight="1">
      <c r="A19" s="97"/>
    </row>
    <row r="20" ht="15.75" customHeight="1"/>
    <row r="21" ht="15.75" customHeight="1"/>
    <row r="22" ht="15.75" customHeight="1">
      <c r="A22" s="97"/>
    </row>
    <row r="23" ht="15.75" customHeight="1">
      <c r="A23" s="9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W1:Y1"/>
    <mergeCell ref="W2:Y2"/>
    <mergeCell ref="W17:Y17"/>
    <mergeCell ref="W16:Y16"/>
    <mergeCell ref="T17:V17"/>
    <mergeCell ref="T16:V16"/>
    <mergeCell ref="B17:D17"/>
    <mergeCell ref="B16:D16"/>
    <mergeCell ref="E17:G17"/>
    <mergeCell ref="E16:G16"/>
    <mergeCell ref="H17:J17"/>
    <mergeCell ref="H16:J16"/>
    <mergeCell ref="K2:M2"/>
    <mergeCell ref="K17:M17"/>
    <mergeCell ref="K16:M16"/>
    <mergeCell ref="N16:P16"/>
    <mergeCell ref="Q16:S16"/>
    <mergeCell ref="Q17:S17"/>
    <mergeCell ref="N17:P17"/>
    <mergeCell ref="K1:M1"/>
    <mergeCell ref="E1:G1"/>
    <mergeCell ref="H1:J1"/>
    <mergeCell ref="B1:D1"/>
    <mergeCell ref="B2:D2"/>
    <mergeCell ref="E2:G2"/>
    <mergeCell ref="T1:V1"/>
    <mergeCell ref="Q1:S1"/>
    <mergeCell ref="N1:P1"/>
    <mergeCell ref="Q2:S2"/>
    <mergeCell ref="N2:P2"/>
    <mergeCell ref="T2:V2"/>
    <mergeCell ref="H2: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4" width="14.43"/>
    <col customWidth="1" min="5" max="5" width="38.57"/>
    <col customWidth="1" min="6" max="6" width="14.43"/>
    <col customWidth="1" min="24" max="24" width="22.14"/>
  </cols>
  <sheetData>
    <row r="1" ht="15.75" customHeight="1">
      <c r="A1" s="139" t="s">
        <v>0</v>
      </c>
      <c r="B1" s="140" t="s">
        <v>64</v>
      </c>
      <c r="C1" s="141"/>
      <c r="D1" s="142" t="s">
        <v>65</v>
      </c>
      <c r="E1" s="141"/>
      <c r="F1" s="142" t="s">
        <v>66</v>
      </c>
      <c r="G1" s="141"/>
      <c r="H1" s="142" t="s">
        <v>67</v>
      </c>
      <c r="I1" s="141"/>
      <c r="J1" s="142"/>
      <c r="K1" s="141"/>
      <c r="L1" s="143"/>
      <c r="M1" s="144"/>
      <c r="N1" s="143"/>
      <c r="O1" s="144"/>
      <c r="P1" s="145"/>
      <c r="Q1" s="141"/>
      <c r="R1" s="146"/>
      <c r="S1" s="141"/>
      <c r="T1" s="145"/>
      <c r="U1" s="141"/>
      <c r="V1" s="146"/>
      <c r="W1" s="141"/>
      <c r="X1" s="146"/>
      <c r="Y1" s="141"/>
    </row>
    <row r="2" ht="15.75" customHeight="1">
      <c r="A2" s="147"/>
      <c r="B2" s="148" t="s">
        <v>68</v>
      </c>
      <c r="C2" s="148" t="s">
        <v>69</v>
      </c>
      <c r="D2" s="148" t="s">
        <v>68</v>
      </c>
      <c r="E2" s="148" t="s">
        <v>69</v>
      </c>
      <c r="F2" s="148" t="s">
        <v>68</v>
      </c>
      <c r="G2" s="148" t="s">
        <v>69</v>
      </c>
      <c r="H2" s="148" t="s">
        <v>68</v>
      </c>
      <c r="I2" s="148" t="s">
        <v>69</v>
      </c>
      <c r="J2" s="148" t="s">
        <v>68</v>
      </c>
      <c r="K2" s="146" t="s">
        <v>69</v>
      </c>
      <c r="L2" s="149" t="s">
        <v>68</v>
      </c>
      <c r="M2" s="149" t="s">
        <v>69</v>
      </c>
      <c r="N2" s="149" t="s">
        <v>68</v>
      </c>
      <c r="O2" s="149" t="s">
        <v>69</v>
      </c>
      <c r="P2" s="150" t="s">
        <v>68</v>
      </c>
      <c r="Q2" s="148" t="s">
        <v>69</v>
      </c>
      <c r="R2" s="148" t="s">
        <v>68</v>
      </c>
      <c r="S2" s="148" t="s">
        <v>69</v>
      </c>
      <c r="T2" s="148" t="s">
        <v>68</v>
      </c>
      <c r="U2" s="148" t="s">
        <v>69</v>
      </c>
      <c r="V2" s="148" t="s">
        <v>68</v>
      </c>
      <c r="W2" s="148" t="s">
        <v>69</v>
      </c>
      <c r="X2" s="148" t="s">
        <v>68</v>
      </c>
      <c r="Y2" s="148" t="s">
        <v>69</v>
      </c>
    </row>
    <row r="3" ht="15.75" customHeight="1">
      <c r="A3" s="148" t="s">
        <v>70</v>
      </c>
      <c r="B3" s="151"/>
      <c r="C3" s="152">
        <v>2.0</v>
      </c>
      <c r="D3" s="151"/>
      <c r="E3" s="152">
        <v>20.0</v>
      </c>
      <c r="F3" s="151"/>
      <c r="G3" s="152">
        <v>10.0</v>
      </c>
      <c r="H3" s="151"/>
      <c r="I3" s="152">
        <v>5.0</v>
      </c>
      <c r="J3" s="151"/>
      <c r="K3" s="153"/>
      <c r="L3" s="149"/>
      <c r="M3" s="154" t="s">
        <v>71</v>
      </c>
      <c r="N3" s="149"/>
      <c r="O3" s="154" t="s">
        <v>71</v>
      </c>
      <c r="P3" s="141"/>
      <c r="Q3" s="152" t="s">
        <v>71</v>
      </c>
      <c r="R3" s="151"/>
      <c r="S3" s="151"/>
      <c r="T3" s="151"/>
      <c r="U3" s="151"/>
      <c r="V3" s="151"/>
      <c r="W3" s="151"/>
      <c r="X3" s="151"/>
      <c r="Y3" s="151"/>
    </row>
    <row r="4" ht="15.75" customHeight="1">
      <c r="A4" s="155" t="s">
        <v>72</v>
      </c>
      <c r="B4" s="156"/>
      <c r="C4" s="141"/>
      <c r="D4" s="156"/>
      <c r="E4" s="141"/>
      <c r="F4" s="156"/>
      <c r="G4" s="141"/>
      <c r="H4" s="156"/>
      <c r="I4" s="141"/>
      <c r="J4" s="156"/>
      <c r="K4" s="141"/>
      <c r="L4" s="143"/>
      <c r="M4" s="144"/>
      <c r="N4" s="143"/>
      <c r="O4" s="144"/>
      <c r="P4" s="157"/>
      <c r="Q4" s="157"/>
      <c r="R4" s="156"/>
      <c r="S4" s="141"/>
      <c r="T4" s="156"/>
      <c r="U4" s="141"/>
      <c r="V4" s="156"/>
      <c r="W4" s="141"/>
      <c r="X4" s="156"/>
      <c r="Y4" s="141"/>
    </row>
    <row r="5" ht="15.75" customHeight="1">
      <c r="A5" s="159" t="s">
        <v>74</v>
      </c>
      <c r="B5" s="159"/>
      <c r="C5" s="159">
        <v>8.0</v>
      </c>
      <c r="D5" s="159"/>
      <c r="E5" s="159">
        <v>0.0</v>
      </c>
      <c r="F5" s="159"/>
      <c r="G5" s="159"/>
      <c r="H5" s="159"/>
      <c r="I5" s="159"/>
      <c r="J5" s="159"/>
      <c r="K5" s="160"/>
      <c r="L5" s="149"/>
      <c r="M5" s="149"/>
      <c r="N5" s="149"/>
      <c r="O5" s="149"/>
      <c r="P5" s="161"/>
      <c r="Q5" s="161"/>
      <c r="R5" s="159"/>
      <c r="S5" s="159"/>
      <c r="T5" s="159"/>
      <c r="U5" s="162"/>
      <c r="V5" s="159"/>
      <c r="W5" s="159"/>
      <c r="X5" s="159"/>
      <c r="Y5" s="159"/>
    </row>
    <row r="6" ht="15.75" customHeight="1">
      <c r="A6" s="163" t="s">
        <v>14</v>
      </c>
      <c r="B6" s="164"/>
      <c r="C6" s="141"/>
      <c r="D6" s="164"/>
      <c r="E6" s="141"/>
      <c r="F6" s="164"/>
      <c r="G6" s="141"/>
      <c r="H6" s="164"/>
      <c r="I6" s="141"/>
      <c r="J6" s="164">
        <v>10.0</v>
      </c>
      <c r="K6" s="141"/>
      <c r="L6" s="165">
        <v>0.0</v>
      </c>
      <c r="M6" s="144"/>
      <c r="N6" s="165">
        <v>0.0</v>
      </c>
      <c r="O6" s="144"/>
      <c r="P6" s="166" t="s">
        <v>75</v>
      </c>
      <c r="Q6" s="141"/>
      <c r="R6" s="164"/>
      <c r="S6" s="141"/>
      <c r="T6" s="164"/>
      <c r="U6" s="141"/>
      <c r="V6" s="164"/>
      <c r="W6" s="141"/>
      <c r="X6" s="164"/>
      <c r="Y6" s="141"/>
    </row>
    <row r="7" ht="15.75" customHeight="1">
      <c r="A7" s="167" t="s">
        <v>76</v>
      </c>
      <c r="B7" s="168"/>
      <c r="C7" s="141"/>
      <c r="D7" s="168">
        <v>0.0</v>
      </c>
      <c r="E7" s="141"/>
      <c r="F7" s="168"/>
      <c r="G7" s="141"/>
      <c r="H7" s="168"/>
      <c r="I7" s="141"/>
      <c r="J7" s="168"/>
      <c r="K7" s="141"/>
      <c r="L7" s="143"/>
      <c r="M7" s="144"/>
      <c r="N7" s="143"/>
      <c r="O7" s="144"/>
      <c r="P7" s="169"/>
      <c r="Q7" s="141"/>
      <c r="R7" s="168"/>
      <c r="S7" s="141"/>
      <c r="T7" s="168"/>
      <c r="U7" s="141"/>
      <c r="V7" s="168"/>
      <c r="W7" s="141"/>
      <c r="X7" s="168"/>
      <c r="Y7" s="141"/>
    </row>
    <row r="8" ht="15.75" customHeight="1">
      <c r="A8" s="60" t="s">
        <v>79</v>
      </c>
    </row>
    <row r="9" ht="15.75" customHeight="1">
      <c r="A9" t="s">
        <v>80</v>
      </c>
    </row>
    <row r="10" ht="15.75" customHeight="1">
      <c r="D10" s="170" t="s">
        <v>81</v>
      </c>
      <c r="E10" s="141"/>
    </row>
    <row r="11" ht="15.75" customHeight="1">
      <c r="D11" s="171">
        <f>sum(E3,G3,I3,E31,C3)</f>
        <v>219</v>
      </c>
      <c r="E11" s="141"/>
    </row>
    <row r="12" ht="15.75" customHeight="1"/>
    <row r="13" ht="15.75" customHeight="1"/>
    <row r="14" ht="15.75" customHeight="1">
      <c r="A14" s="172" t="s">
        <v>0</v>
      </c>
      <c r="B14" s="140" t="s">
        <v>82</v>
      </c>
      <c r="C14" s="141"/>
      <c r="D14" s="140" t="s">
        <v>83</v>
      </c>
      <c r="E14" s="141"/>
      <c r="F14" s="140" t="s">
        <v>84</v>
      </c>
      <c r="G14" s="141"/>
      <c r="H14" s="140" t="s">
        <v>85</v>
      </c>
      <c r="I14" s="141"/>
      <c r="J14" s="140" t="s">
        <v>86</v>
      </c>
      <c r="K14" s="141"/>
      <c r="L14" s="140" t="s">
        <v>87</v>
      </c>
      <c r="M14" s="141"/>
      <c r="N14" s="140" t="s">
        <v>88</v>
      </c>
      <c r="O14" s="141"/>
      <c r="P14" s="140" t="s">
        <v>89</v>
      </c>
      <c r="Q14" s="141"/>
      <c r="R14" s="140" t="s">
        <v>90</v>
      </c>
      <c r="S14" s="141"/>
      <c r="T14" s="140" t="s">
        <v>91</v>
      </c>
      <c r="U14" s="141"/>
      <c r="V14" s="140" t="s">
        <v>92</v>
      </c>
      <c r="W14" s="141"/>
      <c r="X14" s="140" t="s">
        <v>93</v>
      </c>
      <c r="Y14" s="141"/>
    </row>
    <row r="15" ht="15.75" customHeight="1">
      <c r="A15" s="147"/>
      <c r="B15" s="155" t="s">
        <v>68</v>
      </c>
      <c r="C15" s="155" t="s">
        <v>69</v>
      </c>
      <c r="D15" s="155" t="s">
        <v>68</v>
      </c>
      <c r="E15" s="155" t="s">
        <v>69</v>
      </c>
      <c r="F15" s="155" t="s">
        <v>68</v>
      </c>
      <c r="G15" s="155" t="s">
        <v>69</v>
      </c>
      <c r="H15" s="155" t="s">
        <v>68</v>
      </c>
      <c r="I15" s="155" t="s">
        <v>69</v>
      </c>
      <c r="J15" s="155" t="s">
        <v>68</v>
      </c>
      <c r="K15" s="155" t="s">
        <v>69</v>
      </c>
      <c r="L15" s="155" t="s">
        <v>68</v>
      </c>
      <c r="M15" s="155" t="s">
        <v>69</v>
      </c>
      <c r="N15" s="155" t="s">
        <v>68</v>
      </c>
      <c r="O15" s="155" t="s">
        <v>69</v>
      </c>
      <c r="P15" s="155" t="s">
        <v>68</v>
      </c>
      <c r="Q15" s="155" t="s">
        <v>69</v>
      </c>
      <c r="R15" s="155" t="s">
        <v>68</v>
      </c>
      <c r="S15" s="155" t="s">
        <v>69</v>
      </c>
      <c r="T15" s="155" t="s">
        <v>68</v>
      </c>
      <c r="U15" s="155" t="s">
        <v>69</v>
      </c>
      <c r="V15" s="155" t="s">
        <v>68</v>
      </c>
      <c r="W15" s="155" t="s">
        <v>69</v>
      </c>
      <c r="X15" s="155" t="s">
        <v>68</v>
      </c>
      <c r="Y15" s="155" t="s">
        <v>69</v>
      </c>
    </row>
    <row r="16" ht="15.75" customHeight="1">
      <c r="A16" s="155" t="s">
        <v>70</v>
      </c>
      <c r="B16" s="151"/>
      <c r="C16" s="152">
        <v>5.0</v>
      </c>
      <c r="D16" s="151"/>
      <c r="E16" s="152">
        <v>10.0</v>
      </c>
      <c r="F16" s="151"/>
      <c r="G16" s="152">
        <v>10.0</v>
      </c>
      <c r="H16" s="151"/>
      <c r="I16" s="152">
        <v>13.0</v>
      </c>
      <c r="J16" s="151"/>
      <c r="K16" s="152">
        <v>2.0</v>
      </c>
      <c r="L16" s="151"/>
      <c r="M16" s="152">
        <v>16.0</v>
      </c>
      <c r="N16" s="151"/>
      <c r="O16" s="152">
        <v>5.0</v>
      </c>
      <c r="P16" s="151"/>
      <c r="Q16" s="173">
        <v>10.0</v>
      </c>
      <c r="R16" s="151"/>
      <c r="S16" s="152">
        <v>1.0</v>
      </c>
      <c r="T16" s="151"/>
      <c r="U16" s="151">
        <v>3.0</v>
      </c>
      <c r="V16" s="151"/>
      <c r="W16" s="152">
        <v>13.0</v>
      </c>
      <c r="X16" s="151"/>
      <c r="Y16" s="151">
        <v>2.0</v>
      </c>
    </row>
    <row r="17" ht="15.75" customHeight="1">
      <c r="A17" s="155" t="s">
        <v>72</v>
      </c>
      <c r="B17" s="156"/>
      <c r="C17" s="141"/>
      <c r="D17" s="156"/>
      <c r="E17" s="141"/>
      <c r="F17" s="156"/>
      <c r="G17" s="141"/>
      <c r="H17" s="156"/>
      <c r="I17" s="141"/>
      <c r="J17" s="156"/>
      <c r="K17" s="141"/>
      <c r="L17" s="156"/>
      <c r="M17" s="141"/>
      <c r="N17" s="156"/>
      <c r="O17" s="141"/>
      <c r="P17" s="156"/>
      <c r="Q17" s="141"/>
      <c r="R17" s="156"/>
      <c r="S17" s="141"/>
      <c r="T17" s="156"/>
      <c r="U17" s="141"/>
      <c r="V17" s="156"/>
      <c r="W17" s="141"/>
      <c r="X17" s="156"/>
      <c r="Y17" s="141"/>
    </row>
    <row r="18" ht="15.75" customHeight="1">
      <c r="A18" s="155" t="s">
        <v>94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</row>
    <row r="19" ht="15.75" customHeight="1">
      <c r="A19" s="162" t="s">
        <v>74</v>
      </c>
      <c r="B19" s="162"/>
      <c r="C19" s="162">
        <v>0.5</v>
      </c>
      <c r="D19" s="162"/>
      <c r="E19" s="162">
        <v>13.0</v>
      </c>
      <c r="F19" s="162"/>
      <c r="G19" s="162">
        <v>3.0</v>
      </c>
      <c r="H19" s="162"/>
      <c r="I19" s="162">
        <v>3.0</v>
      </c>
      <c r="J19" s="162"/>
      <c r="K19" s="162">
        <v>1.0</v>
      </c>
      <c r="L19" s="162"/>
      <c r="M19" s="162">
        <v>2.0</v>
      </c>
      <c r="N19" s="162"/>
      <c r="O19" s="162">
        <v>2.0</v>
      </c>
      <c r="P19" s="162"/>
      <c r="Q19" s="162">
        <v>1.0</v>
      </c>
      <c r="R19" s="162"/>
      <c r="S19" s="162">
        <v>2.0</v>
      </c>
      <c r="T19" s="162"/>
      <c r="U19" s="162">
        <v>3.0</v>
      </c>
      <c r="V19" s="162"/>
      <c r="W19" s="151">
        <v>2.0</v>
      </c>
      <c r="X19" s="162"/>
      <c r="Y19" s="162">
        <v>2.0</v>
      </c>
    </row>
    <row r="20" ht="15.75" customHeight="1">
      <c r="A20" s="163" t="s">
        <v>14</v>
      </c>
      <c r="B20" s="174"/>
      <c r="C20" s="141"/>
      <c r="D20" s="164"/>
      <c r="E20" s="141"/>
      <c r="F20" s="164"/>
      <c r="G20" s="141"/>
      <c r="H20" s="164"/>
      <c r="I20" s="141"/>
      <c r="J20" s="164"/>
      <c r="K20" s="141"/>
      <c r="L20" s="164"/>
      <c r="M20" s="141"/>
      <c r="N20" s="164"/>
      <c r="O20" s="141"/>
      <c r="P20" s="164"/>
      <c r="Q20" s="141"/>
      <c r="R20" s="164"/>
      <c r="S20" s="141"/>
      <c r="T20" s="164"/>
      <c r="U20" s="141"/>
      <c r="V20" s="164"/>
      <c r="W20" s="141"/>
      <c r="X20" s="164"/>
      <c r="Y20" s="141"/>
    </row>
    <row r="21" ht="15.75" customHeight="1">
      <c r="A21" s="167" t="s">
        <v>76</v>
      </c>
      <c r="B21" s="168">
        <v>0.5</v>
      </c>
      <c r="C21" s="141"/>
      <c r="D21" s="168"/>
      <c r="E21" s="141"/>
      <c r="F21" s="168"/>
      <c r="G21" s="141"/>
      <c r="H21" s="168"/>
      <c r="I21" s="141"/>
      <c r="J21" s="168"/>
      <c r="K21" s="141"/>
      <c r="L21" s="168">
        <v>0.5</v>
      </c>
      <c r="M21" s="141"/>
      <c r="N21" s="168">
        <v>4.5</v>
      </c>
      <c r="O21" s="141"/>
      <c r="P21" s="168">
        <v>0.5</v>
      </c>
      <c r="Q21" s="141"/>
      <c r="R21" s="168">
        <v>4.5</v>
      </c>
      <c r="S21" s="141"/>
      <c r="T21" s="168">
        <v>2.0</v>
      </c>
      <c r="U21" s="141"/>
      <c r="V21" s="168">
        <v>2.0</v>
      </c>
      <c r="W21" s="141"/>
      <c r="X21" s="168">
        <v>6.0</v>
      </c>
      <c r="Y21" s="141"/>
    </row>
    <row r="22" ht="15.75" customHeight="1">
      <c r="E22" t="s">
        <v>95</v>
      </c>
      <c r="F22" s="19" t="s">
        <v>96</v>
      </c>
    </row>
    <row r="23" ht="15.75" customHeight="1">
      <c r="A23" s="172" t="s">
        <v>0</v>
      </c>
      <c r="B23" s="140" t="s">
        <v>97</v>
      </c>
      <c r="C23" s="141"/>
      <c r="D23" s="140" t="s">
        <v>98</v>
      </c>
      <c r="E23" s="141"/>
      <c r="F23" s="140" t="s">
        <v>99</v>
      </c>
      <c r="G23" s="141"/>
      <c r="H23" s="140" t="s">
        <v>100</v>
      </c>
      <c r="I23" s="141"/>
      <c r="J23" s="140" t="s">
        <v>101</v>
      </c>
      <c r="K23" s="141"/>
      <c r="L23" s="140" t="s">
        <v>102</v>
      </c>
      <c r="M23" s="141"/>
      <c r="N23" s="140" t="s">
        <v>103</v>
      </c>
      <c r="O23" s="141"/>
      <c r="P23" s="140" t="s">
        <v>104</v>
      </c>
      <c r="Q23" s="141"/>
      <c r="R23" s="145"/>
      <c r="S23" s="141"/>
      <c r="T23" s="145"/>
      <c r="U23" s="141"/>
      <c r="V23" s="145"/>
      <c r="W23" s="141"/>
      <c r="X23" s="145"/>
      <c r="Y23" s="141"/>
    </row>
    <row r="24" ht="15.75" customHeight="1">
      <c r="A24" s="147"/>
      <c r="B24" s="155" t="s">
        <v>68</v>
      </c>
      <c r="C24" s="155" t="s">
        <v>69</v>
      </c>
      <c r="D24" s="155" t="s">
        <v>68</v>
      </c>
      <c r="E24" s="155" t="s">
        <v>69</v>
      </c>
      <c r="F24" s="155" t="s">
        <v>68</v>
      </c>
      <c r="G24" s="155" t="s">
        <v>69</v>
      </c>
      <c r="H24" s="155" t="s">
        <v>68</v>
      </c>
      <c r="I24" s="155" t="s">
        <v>69</v>
      </c>
      <c r="J24" s="155" t="s">
        <v>68</v>
      </c>
      <c r="K24" s="155" t="s">
        <v>69</v>
      </c>
      <c r="L24" s="155" t="s">
        <v>68</v>
      </c>
      <c r="M24" s="155" t="s">
        <v>69</v>
      </c>
      <c r="N24" s="155" t="s">
        <v>68</v>
      </c>
      <c r="O24" s="155" t="s">
        <v>69</v>
      </c>
      <c r="P24" s="155" t="s">
        <v>68</v>
      </c>
      <c r="Q24" s="155" t="s">
        <v>69</v>
      </c>
      <c r="R24" s="155" t="s">
        <v>68</v>
      </c>
      <c r="S24" s="155" t="s">
        <v>69</v>
      </c>
      <c r="T24" s="155" t="s">
        <v>68</v>
      </c>
      <c r="U24" s="155" t="s">
        <v>69</v>
      </c>
      <c r="V24" s="155" t="s">
        <v>68</v>
      </c>
      <c r="W24" s="155" t="s">
        <v>69</v>
      </c>
      <c r="X24" s="155" t="s">
        <v>68</v>
      </c>
      <c r="Y24" s="155" t="s">
        <v>69</v>
      </c>
    </row>
    <row r="25" ht="15.75" customHeight="1">
      <c r="A25" s="155" t="s">
        <v>70</v>
      </c>
      <c r="B25" s="151"/>
      <c r="C25" s="152">
        <v>24.0</v>
      </c>
      <c r="D25" s="151"/>
      <c r="E25" s="152">
        <v>2.0</v>
      </c>
      <c r="F25" s="151" t="s">
        <v>105</v>
      </c>
      <c r="G25" s="152">
        <v>2.0</v>
      </c>
      <c r="H25" s="151"/>
      <c r="I25" s="152">
        <v>2.0</v>
      </c>
      <c r="J25" s="151"/>
      <c r="K25" s="152">
        <v>2.0</v>
      </c>
      <c r="L25" s="151"/>
      <c r="M25" s="152">
        <v>10.0</v>
      </c>
      <c r="N25" s="151"/>
      <c r="O25" s="152">
        <v>40.0</v>
      </c>
      <c r="P25" s="151"/>
      <c r="Q25" s="152">
        <v>10.0</v>
      </c>
      <c r="R25" s="151"/>
      <c r="S25" s="151"/>
      <c r="T25" s="151"/>
      <c r="U25" s="151"/>
      <c r="V25" s="151"/>
      <c r="W25" s="151"/>
      <c r="X25" s="151"/>
      <c r="Y25" s="151"/>
    </row>
    <row r="26" ht="15.75" customHeight="1">
      <c r="A26" s="155" t="s">
        <v>72</v>
      </c>
      <c r="B26" s="156">
        <v>0.0</v>
      </c>
      <c r="C26" s="141"/>
      <c r="D26" s="156">
        <v>0.0</v>
      </c>
      <c r="E26" s="141"/>
      <c r="F26" s="156">
        <v>0.0</v>
      </c>
      <c r="G26" s="141"/>
      <c r="H26" s="156"/>
      <c r="I26" s="141"/>
      <c r="J26" s="156"/>
      <c r="K26" s="141"/>
      <c r="L26" s="156"/>
      <c r="M26" s="141"/>
      <c r="N26" s="156"/>
      <c r="O26" s="141"/>
      <c r="P26" s="156"/>
      <c r="Q26" s="141"/>
      <c r="R26" s="156"/>
      <c r="S26" s="141"/>
      <c r="T26" s="156"/>
      <c r="U26" s="141"/>
      <c r="V26" s="156"/>
      <c r="W26" s="141"/>
      <c r="X26" s="156"/>
      <c r="Y26" s="141"/>
    </row>
    <row r="27" ht="15.75" customHeight="1">
      <c r="A27" s="162" t="s">
        <v>74</v>
      </c>
      <c r="B27" s="162"/>
      <c r="C27" s="162">
        <v>2.7</v>
      </c>
      <c r="D27" s="162"/>
      <c r="E27" s="162">
        <v>4.0</v>
      </c>
      <c r="F27" s="162"/>
      <c r="G27" s="162"/>
      <c r="H27" s="162"/>
      <c r="I27" s="162">
        <v>12.0</v>
      </c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</row>
    <row r="28" ht="15.75" customHeight="1">
      <c r="A28" s="163" t="s">
        <v>14</v>
      </c>
      <c r="B28" s="164"/>
      <c r="C28" s="141"/>
      <c r="D28" s="164"/>
      <c r="E28" s="141"/>
      <c r="F28" s="164"/>
      <c r="G28" s="141"/>
      <c r="H28" s="164"/>
      <c r="I28" s="141"/>
      <c r="J28" s="164"/>
      <c r="K28" s="141"/>
      <c r="L28" s="164"/>
      <c r="M28" s="141"/>
      <c r="N28" s="174"/>
      <c r="O28" s="141"/>
      <c r="P28" s="174"/>
      <c r="Q28" s="141"/>
      <c r="R28" s="164"/>
      <c r="S28" s="141"/>
      <c r="T28" s="164"/>
      <c r="U28" s="141"/>
      <c r="V28" s="164"/>
      <c r="W28" s="141"/>
      <c r="X28" s="164"/>
      <c r="Y28" s="141"/>
    </row>
    <row r="29" ht="15.75" customHeight="1">
      <c r="A29" s="167" t="s">
        <v>76</v>
      </c>
      <c r="B29" s="168"/>
      <c r="C29" s="141"/>
      <c r="D29" s="168"/>
      <c r="E29" s="141"/>
      <c r="F29" s="168">
        <v>3.0</v>
      </c>
      <c r="G29" s="141"/>
      <c r="H29" s="168"/>
      <c r="I29" s="141"/>
      <c r="J29" s="168"/>
      <c r="K29" s="141"/>
      <c r="L29" s="168"/>
      <c r="M29" s="141"/>
      <c r="N29" s="168"/>
      <c r="O29" s="141"/>
      <c r="P29" s="168"/>
      <c r="Q29" s="141"/>
      <c r="R29" s="168"/>
      <c r="S29" s="141"/>
      <c r="T29" s="168"/>
      <c r="U29" s="141"/>
      <c r="V29" s="168"/>
      <c r="W29" s="141"/>
      <c r="X29" s="168"/>
      <c r="Y29" s="141"/>
    </row>
    <row r="30" ht="15.75" customHeight="1">
      <c r="A30" s="102" t="s">
        <v>106</v>
      </c>
      <c r="B30" s="102"/>
      <c r="C30" s="102"/>
      <c r="D30" s="102"/>
      <c r="E30" s="102"/>
    </row>
    <row r="31" ht="15.75" customHeight="1">
      <c r="A31" s="102">
        <f>sum((if(B26=1,C25,0)),(if(D26=1,E25,0)),(if(F26=1,G25,0)),(if(H26=1,I25,0)),(if(J26=1,K25,0)),(if(L26=1,M25,0)),(if(N26=1,O25,0)),(if(P26=1,Q25,0)),(if(R26=1,S25,0)),(if(T26=1,U25,0)),(if(V26=1,W25,0)),(if(X26=1,Y25,0)))</f>
        <v>0</v>
      </c>
      <c r="B31" s="158">
        <f>sum((if(B26=1,C25,0)),(if(D26=1,E25,0)),(if(F26=1,G25,0)),(if(H26=1,I25,0)),(if(J26=1,K25,0)),(if(L26=1,M25,0)),(if(N26=1,O25,0)),(if(P26=1,Q25,0)),(if(R26=1,S25,0)),(if(T26=1,U25,0)),(if(V26=1,W25,0)),(if(X26=1,Y25,0)),(if(B17=1,C16,0)),(if(D17=1,E16,0)),(if(F17=1,G16,0)),(if(H17=1,I16,0)),(if(J17=1,K16,0)),(if(L17=1,M16,0)),(if(N17=1,O16,0)),(if(P17=1,Q16,0)),(if(R17=1,S16,0)),(if(T17=1,U16,0)),(if(V17=1,W16,0)),(if(X17=1,Y16,0)),(if(B4=1,C3,0)),(if(D4=1,E3,0)),(if(F4=1,G3,0)),(if(H4=1,I3,0)),(if(J4=1,K3,0)),(if(L4=1,M3,0)),(if(N4=1,O3,0)),(if(P4=1,Q3,0)),(if(R4=1,S3,0)),(if(T4=1,U3,0)),(if(V4=1,W3,0)),(if(X4=1,Y3,0)))</f>
        <v>0</v>
      </c>
      <c r="C31" s="102"/>
      <c r="D31" s="102"/>
      <c r="E31" s="175">
        <f>SUM(C25,E25,G25,I25,K25,O25,M25,Q25,Y16,W16,U16,S16,Q16,O16,M16,K16,I16,G16,E16,C16)</f>
        <v>182</v>
      </c>
    </row>
    <row r="32" ht="15.75" customHeight="1"/>
    <row r="33" ht="15.75" customHeight="1">
      <c r="A33" t="s">
        <v>107</v>
      </c>
      <c r="E33" s="176" t="s">
        <v>108</v>
      </c>
      <c r="F33" s="177">
        <v>20.0</v>
      </c>
    </row>
    <row r="34" ht="15.75" customHeight="1">
      <c r="A34" s="178" t="s">
        <v>109</v>
      </c>
      <c r="B34" s="179" t="s">
        <v>110</v>
      </c>
      <c r="C34" s="131"/>
      <c r="D34" s="131"/>
      <c r="E34" s="132"/>
      <c r="F34" s="180" t="s">
        <v>111</v>
      </c>
      <c r="G34" s="141"/>
      <c r="H34" s="156" t="s">
        <v>112</v>
      </c>
      <c r="I34" s="141"/>
      <c r="J34" s="168" t="s">
        <v>113</v>
      </c>
      <c r="K34" s="141"/>
      <c r="L34" s="156" t="s">
        <v>114</v>
      </c>
      <c r="M34" s="141"/>
      <c r="N34" s="168" t="s">
        <v>116</v>
      </c>
      <c r="O34" s="141"/>
      <c r="P34" s="156" t="s">
        <v>122</v>
      </c>
      <c r="Q34" s="141"/>
      <c r="R34" s="168" t="s">
        <v>123</v>
      </c>
      <c r="S34" s="141"/>
      <c r="T34" s="156" t="s">
        <v>124</v>
      </c>
      <c r="U34" s="141"/>
      <c r="V34" s="168" t="s">
        <v>125</v>
      </c>
      <c r="W34" s="141"/>
      <c r="X34" s="156" t="s">
        <v>126</v>
      </c>
      <c r="Y34" s="141"/>
    </row>
    <row r="35" ht="15.75" customHeight="1">
      <c r="A35" s="147"/>
      <c r="B35" s="184"/>
      <c r="C35" s="93"/>
      <c r="D35" s="93"/>
      <c r="E35" s="94"/>
      <c r="F35" s="185" t="s">
        <v>127</v>
      </c>
      <c r="G35" s="185" t="s">
        <v>128</v>
      </c>
      <c r="H35" s="151" t="s">
        <v>127</v>
      </c>
      <c r="I35" s="151" t="s">
        <v>128</v>
      </c>
      <c r="J35" s="185" t="s">
        <v>127</v>
      </c>
      <c r="K35" s="185" t="s">
        <v>128</v>
      </c>
      <c r="L35" s="151" t="s">
        <v>127</v>
      </c>
      <c r="M35" s="151" t="s">
        <v>128</v>
      </c>
      <c r="N35" s="185" t="s">
        <v>127</v>
      </c>
      <c r="O35" s="185" t="s">
        <v>128</v>
      </c>
      <c r="P35" s="151" t="s">
        <v>127</v>
      </c>
      <c r="Q35" s="151" t="s">
        <v>128</v>
      </c>
      <c r="R35" s="185" t="s">
        <v>127</v>
      </c>
      <c r="S35" s="185" t="s">
        <v>128</v>
      </c>
      <c r="T35" s="151" t="s">
        <v>127</v>
      </c>
      <c r="U35" s="151" t="s">
        <v>128</v>
      </c>
      <c r="V35" s="185" t="s">
        <v>127</v>
      </c>
      <c r="W35" s="185" t="s">
        <v>128</v>
      </c>
      <c r="X35" s="151" t="s">
        <v>127</v>
      </c>
      <c r="Y35" s="151" t="s">
        <v>128</v>
      </c>
    </row>
    <row r="36" ht="15.75" customHeight="1">
      <c r="A36" s="186" t="s">
        <v>18</v>
      </c>
      <c r="B36" s="187" t="s">
        <v>38</v>
      </c>
      <c r="C36" s="157"/>
      <c r="D36" s="157"/>
      <c r="E36" s="141"/>
      <c r="F36" s="188">
        <f>sum(M16,O16,Q16,S16,U16,W16,Y16,C25,E25,G25)*F33</f>
        <v>1560</v>
      </c>
      <c r="G36" s="185">
        <f>F36/F33</f>
        <v>78</v>
      </c>
      <c r="H36" s="189">
        <f>I36*F33</f>
        <v>0</v>
      </c>
      <c r="I36" s="151">
        <f>sum((if(B26=2,C25,0)),(if(D26=2,E25,0)),(if(F26=2,G25,0)),(if(H26=2,I25,0)),(if(J26=2,K25,0)),(if(L26=2,M25,0)),(if(N26=2,O25,0)),(if(P26=2,Q25,0)),(if(R26=2,S25,0)),(if(T26=2,U25,0)),(if(V26=2,W25,0)),(if(X26=2,Y25,0)),(if(B17=2,C16,0)),(if(D17=2,E16,0)),(if(F17=2,G16,0)),(if(H17=2,I16,0)),(if(J17=2,K16,0)),(if(L17=2,M16,0)),(if(N17=2,O16,0)),(if(P17=2,Q16,0)),(if(R17=2,S16,0)),(if(T17=2,U16,0)),(if(V17=2,W16,0)),(if(X17=2,Y16,0)),(if(B4=2,C3,0)),(if(D4=2,E3,0)),(if(F4=2,G3,0)),(if(H4=2,I3,0)),(if(J4=2,K3,0)),(if(L4=2,M3,0)),(if(N4=2,O3,0)),(if(P4=2,Q3,0)),(if(R4=2,S3,0)),(if(T4=2,U3,0)),(if(V4=2,W3,0)),(if(X4=2,Y3,0)))</f>
        <v>0</v>
      </c>
      <c r="J36" s="190">
        <f>K36*F33</f>
        <v>0</v>
      </c>
      <c r="K36" s="167">
        <f>sum((if(B26=3,C25,0)),(if(D26=3,E25,0)),(if(F26=3,G25,0)),(if(H26=3,I25,0)),(if(J26=3,K25,0)),(if(L26=3,M25,0)),(if(N26=3,O25,0)),(if(P26=3,Q25,0)),(if(R26=3,S25,0)),(if(T26=3,U25,0)),(if(V26=3,W25,0)),(if(X26=3,Y25,0)),(if(B17=3,C16,0)),(if(D17=3,E16,0)),(if(F17=3,G16,0)),(if(H17=3,I16,0)),(if(J17=3,K16,0)),(if(L17=3,M16,0)),(if(N17=3,O16,0)),(if(P17=3,Q16,0)),(if(R17=3,S16,0)),(if(T17=3,U16,0)),(if(V17=3,W16,0)),(if(X17=3,Y16,0)),(if(B4=3,C3,0)),(if(D4=3,E3,0)),(if(F4=3,G3,0)),(if(H4=3,I3,0)),(if(J4=3,K3,0)),(if(L4=3,M3,0)),(if(N4=3,O3,0)),(if(P4=3,Q3,0)),(if(R4=3,S3,0)),(if(T4=3,U3,0)),(if(V4=3,W3,0)),(if(X4=3,Y3,0)))</f>
        <v>0</v>
      </c>
      <c r="L36" s="189">
        <f>M36*F33</f>
        <v>0</v>
      </c>
      <c r="M36" s="151"/>
      <c r="N36" s="190">
        <f>O36*F33</f>
        <v>0</v>
      </c>
      <c r="O36" s="167"/>
      <c r="P36" s="151"/>
      <c r="Q36" s="151"/>
      <c r="R36" s="167"/>
      <c r="S36" s="167"/>
      <c r="T36" s="151"/>
      <c r="U36" s="151"/>
      <c r="V36" s="167"/>
      <c r="W36" s="167"/>
      <c r="X36" s="151"/>
      <c r="Y36" s="151"/>
    </row>
    <row r="37" ht="15.75" customHeight="1">
      <c r="A37" s="186" t="s">
        <v>19</v>
      </c>
      <c r="B37" s="187" t="s">
        <v>41</v>
      </c>
      <c r="C37" s="157"/>
      <c r="D37" s="157"/>
      <c r="E37" s="141"/>
      <c r="F37" s="188">
        <f>G37*F33</f>
        <v>0</v>
      </c>
      <c r="G37" s="185">
        <f>sum((if(B26=1,C25,0)),(if(D26=1,E25,0)),(if(F26=1,G25,0)),(if(H26=1,I25,0)),(if(J26=1,K25,0)),(if(L26=1,M25,0)),(if(N26=1,O25,0)),(if(P26=1,Q25,0)),(if(R26=1,S25,0)),(if(T26=1,U25,0)),(if(V26=1,W25,0)),(if(X26=1,Y25,0)),(if(B17=1,C16,0)),(if(D17=1,E16,0)),(if(F17=1,G16,0)),(if(H17=1,I16,0)),(if(J17=1,K16,0)),(if(L17=1,M16,0)),(if(N17=1,O16,0)),(if(P17=1,Q16,0)),(if(R17=1,S16,0)),(if(T17=1,U16,0)),(if(V17=1,W16,0)),(if(X17=1,Y16,0)),(if(B4=1,C3,0)),(if(D4=1,E3,0)),(if(F4=1,G3,0)),(if(H4=1,I3,0)),(if(J4=1,K3,0)),(if(L4=1,M3,0)),(if(N4=1,O3,0)),(if(P4=1,Q3,0)),(if(R4=1,S3,0)),(if(T4=1,U3,0)),(if(V4=1,W3,0)),(if(X4=1,Y3,0)))</f>
        <v>0</v>
      </c>
      <c r="H37" s="151"/>
      <c r="I37" s="151"/>
      <c r="J37" s="167"/>
      <c r="K37" s="167"/>
      <c r="L37" s="151"/>
      <c r="M37" s="151"/>
      <c r="N37" s="167"/>
      <c r="O37" s="167"/>
      <c r="P37" s="151"/>
      <c r="Q37" s="151"/>
      <c r="R37" s="167"/>
      <c r="S37" s="167"/>
      <c r="T37" s="151"/>
      <c r="U37" s="151"/>
      <c r="V37" s="167"/>
      <c r="W37" s="167"/>
      <c r="X37" s="151"/>
      <c r="Y37" s="151"/>
    </row>
    <row r="38" ht="15.75" customHeight="1">
      <c r="A38" s="186" t="s">
        <v>20</v>
      </c>
      <c r="B38" s="187" t="s">
        <v>42</v>
      </c>
      <c r="C38" s="157"/>
      <c r="D38" s="157"/>
      <c r="E38" s="141"/>
      <c r="F38" s="185"/>
      <c r="G38" s="185"/>
      <c r="H38" s="151"/>
      <c r="I38" s="151"/>
      <c r="J38" s="167"/>
      <c r="K38" s="167"/>
      <c r="L38" s="151"/>
      <c r="M38" s="151"/>
      <c r="N38" s="167"/>
      <c r="O38" s="167"/>
      <c r="P38" s="151"/>
      <c r="Q38" s="151"/>
      <c r="R38" s="167"/>
      <c r="S38" s="167"/>
      <c r="T38" s="151"/>
      <c r="U38" s="151"/>
      <c r="V38" s="167"/>
      <c r="W38" s="167"/>
      <c r="X38" s="151"/>
      <c r="Y38" s="15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4">
    <mergeCell ref="D4:E4"/>
    <mergeCell ref="D6:E6"/>
    <mergeCell ref="D1:E1"/>
    <mergeCell ref="A1:A2"/>
    <mergeCell ref="B4:C4"/>
    <mergeCell ref="B1:C1"/>
    <mergeCell ref="F6:G6"/>
    <mergeCell ref="F20:G20"/>
    <mergeCell ref="B20:C20"/>
    <mergeCell ref="F21:G21"/>
    <mergeCell ref="F4:G4"/>
    <mergeCell ref="A14:A15"/>
    <mergeCell ref="B17:C17"/>
    <mergeCell ref="B6:C6"/>
    <mergeCell ref="F17:G17"/>
    <mergeCell ref="D17:E17"/>
    <mergeCell ref="B21:C21"/>
    <mergeCell ref="R1:S1"/>
    <mergeCell ref="P1:Q1"/>
    <mergeCell ref="T1:U1"/>
    <mergeCell ref="N1:O1"/>
    <mergeCell ref="V1:W1"/>
    <mergeCell ref="X1:Y1"/>
    <mergeCell ref="F1:G1"/>
    <mergeCell ref="L1:M1"/>
    <mergeCell ref="H1:I1"/>
    <mergeCell ref="J1:K1"/>
    <mergeCell ref="L4:M4"/>
    <mergeCell ref="J4:K4"/>
    <mergeCell ref="H4:I4"/>
    <mergeCell ref="V4:W4"/>
    <mergeCell ref="X4:Y4"/>
    <mergeCell ref="T6:U6"/>
    <mergeCell ref="T7:U7"/>
    <mergeCell ref="X7:Y7"/>
    <mergeCell ref="V7:W7"/>
    <mergeCell ref="V6:W6"/>
    <mergeCell ref="X6:Y6"/>
    <mergeCell ref="P4:Q4"/>
    <mergeCell ref="N4:O4"/>
    <mergeCell ref="P6:Q6"/>
    <mergeCell ref="P7:Q7"/>
    <mergeCell ref="N7:O7"/>
    <mergeCell ref="R6:S6"/>
    <mergeCell ref="R7:S7"/>
    <mergeCell ref="T4:U4"/>
    <mergeCell ref="R4:S4"/>
    <mergeCell ref="D14:E14"/>
    <mergeCell ref="D11:E11"/>
    <mergeCell ref="D10:E10"/>
    <mergeCell ref="D7:E7"/>
    <mergeCell ref="B14:C14"/>
    <mergeCell ref="F14:G14"/>
    <mergeCell ref="L14:M14"/>
    <mergeCell ref="H14:I14"/>
    <mergeCell ref="J14:K14"/>
    <mergeCell ref="N14:O14"/>
    <mergeCell ref="J28:K28"/>
    <mergeCell ref="H28:I28"/>
    <mergeCell ref="B28:C28"/>
    <mergeCell ref="B29:C29"/>
    <mergeCell ref="B26:C26"/>
    <mergeCell ref="L17:M17"/>
    <mergeCell ref="H17:I17"/>
    <mergeCell ref="J17:K17"/>
    <mergeCell ref="N17:O17"/>
    <mergeCell ref="L6:M6"/>
    <mergeCell ref="N6:O6"/>
    <mergeCell ref="B7:C7"/>
    <mergeCell ref="F7:G7"/>
    <mergeCell ref="J6:K6"/>
    <mergeCell ref="H6:I6"/>
    <mergeCell ref="J7:K7"/>
    <mergeCell ref="H7:I7"/>
    <mergeCell ref="L7:M7"/>
    <mergeCell ref="R21:S21"/>
    <mergeCell ref="T21:U21"/>
    <mergeCell ref="N23:O23"/>
    <mergeCell ref="P20:Q20"/>
    <mergeCell ref="P21:Q21"/>
    <mergeCell ref="N20:O20"/>
    <mergeCell ref="T20:U20"/>
    <mergeCell ref="R20:S20"/>
    <mergeCell ref="N21:O21"/>
    <mergeCell ref="H23:I23"/>
    <mergeCell ref="B23:C23"/>
    <mergeCell ref="A23:A24"/>
    <mergeCell ref="F23:G23"/>
    <mergeCell ref="D23:E23"/>
    <mergeCell ref="H21:I21"/>
    <mergeCell ref="J21:K21"/>
    <mergeCell ref="D21:E21"/>
    <mergeCell ref="D20:E20"/>
    <mergeCell ref="J20:K20"/>
    <mergeCell ref="J23:K23"/>
    <mergeCell ref="L23:M23"/>
    <mergeCell ref="L20:M20"/>
    <mergeCell ref="H20:I20"/>
    <mergeCell ref="L21:M21"/>
    <mergeCell ref="P23:Q23"/>
    <mergeCell ref="T23:U23"/>
    <mergeCell ref="R23:S23"/>
    <mergeCell ref="X23:Y23"/>
    <mergeCell ref="V23:W23"/>
    <mergeCell ref="X26:Y26"/>
    <mergeCell ref="V26:W26"/>
    <mergeCell ref="R14:S14"/>
    <mergeCell ref="T14:U14"/>
    <mergeCell ref="P14:Q14"/>
    <mergeCell ref="V14:W14"/>
    <mergeCell ref="X14:Y14"/>
    <mergeCell ref="T17:U17"/>
    <mergeCell ref="P17:Q17"/>
    <mergeCell ref="R17:S17"/>
    <mergeCell ref="V17:W17"/>
    <mergeCell ref="X17:Y17"/>
    <mergeCell ref="V20:W20"/>
    <mergeCell ref="X20:Y20"/>
    <mergeCell ref="X21:Y21"/>
    <mergeCell ref="V21:W21"/>
    <mergeCell ref="D29:E29"/>
    <mergeCell ref="F26:G26"/>
    <mergeCell ref="D26:E26"/>
    <mergeCell ref="L26:M26"/>
    <mergeCell ref="J26:K26"/>
    <mergeCell ref="H26:I26"/>
    <mergeCell ref="J29:K29"/>
    <mergeCell ref="X29:Y29"/>
    <mergeCell ref="X28:Y28"/>
    <mergeCell ref="V28:W28"/>
    <mergeCell ref="L28:M28"/>
    <mergeCell ref="P28:Q28"/>
    <mergeCell ref="P29:Q29"/>
    <mergeCell ref="P26:Q26"/>
    <mergeCell ref="T28:U28"/>
    <mergeCell ref="N26:O26"/>
    <mergeCell ref="N28:O28"/>
    <mergeCell ref="F29:G29"/>
    <mergeCell ref="H29:I29"/>
    <mergeCell ref="J34:K34"/>
    <mergeCell ref="B36:E36"/>
    <mergeCell ref="B37:E37"/>
    <mergeCell ref="B38:E38"/>
    <mergeCell ref="B34:E35"/>
    <mergeCell ref="A34:A35"/>
    <mergeCell ref="F28:G28"/>
    <mergeCell ref="D28:E28"/>
    <mergeCell ref="R28:S28"/>
    <mergeCell ref="R29:S29"/>
    <mergeCell ref="R26:S26"/>
    <mergeCell ref="T26:U26"/>
    <mergeCell ref="L29:M29"/>
    <mergeCell ref="N29:O29"/>
    <mergeCell ref="T29:U29"/>
    <mergeCell ref="V29:W29"/>
    <mergeCell ref="V34:W34"/>
    <mergeCell ref="X34:Y34"/>
    <mergeCell ref="H34:I34"/>
    <mergeCell ref="F34:G34"/>
    <mergeCell ref="L34:M34"/>
    <mergeCell ref="P34:Q34"/>
    <mergeCell ref="N34:O34"/>
    <mergeCell ref="R34:S34"/>
    <mergeCell ref="T34:U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19.57"/>
  </cols>
  <sheetData>
    <row r="1">
      <c r="A1" s="60" t="s">
        <v>115</v>
      </c>
      <c r="B1" s="60" t="s">
        <v>117</v>
      </c>
      <c r="C1" s="60" t="s">
        <v>118</v>
      </c>
      <c r="D1" s="60" t="s">
        <v>119</v>
      </c>
      <c r="E1" s="60" t="s">
        <v>120</v>
      </c>
      <c r="H1" s="181" t="s">
        <v>121</v>
      </c>
      <c r="I1" s="60" t="s">
        <v>17</v>
      </c>
    </row>
    <row r="2">
      <c r="A2" s="182">
        <v>0.0</v>
      </c>
      <c r="B2" s="182">
        <v>219.0</v>
      </c>
      <c r="C2" s="182">
        <v>219.0</v>
      </c>
      <c r="D2" s="60"/>
      <c r="E2" s="60"/>
      <c r="H2" s="181"/>
      <c r="I2" s="60"/>
    </row>
    <row r="3">
      <c r="A3" s="60">
        <v>1.0</v>
      </c>
      <c r="B3" s="183">
        <f t="shared" ref="B3:B14" si="1">E3-D3</f>
        <v>200.75</v>
      </c>
      <c r="C3">
        <f t="shared" ref="C3:C9" si="2">if(H3,J3,)</f>
        <v>216</v>
      </c>
      <c r="D3" s="59">
        <f t="shared" ref="D3:D14" si="3">(E3/12)*F2:F3</f>
        <v>18.25</v>
      </c>
      <c r="E3">
        <f>Parte1!B34</f>
        <v>219</v>
      </c>
      <c r="F3" s="60">
        <v>1.0</v>
      </c>
      <c r="G3">
        <v>219.0</v>
      </c>
      <c r="H3" s="181">
        <v>1.0</v>
      </c>
      <c r="I3" s="60">
        <v>1.0</v>
      </c>
      <c r="J3">
        <f>G3-'Tarefas colocadas em pauta nos '!D27</f>
        <v>216</v>
      </c>
    </row>
    <row r="4">
      <c r="A4" s="60">
        <v>2.0</v>
      </c>
      <c r="B4" s="183">
        <f t="shared" si="1"/>
        <v>182.5</v>
      </c>
      <c r="C4">
        <f t="shared" si="2"/>
        <v>214</v>
      </c>
      <c r="D4" s="59">
        <f t="shared" si="3"/>
        <v>36.5</v>
      </c>
      <c r="E4">
        <f t="shared" ref="E4:E14" si="4">E3</f>
        <v>219</v>
      </c>
      <c r="F4" s="60">
        <v>2.0</v>
      </c>
      <c r="G4">
        <v>219.0</v>
      </c>
      <c r="H4" s="181">
        <v>1.0</v>
      </c>
      <c r="I4" s="60">
        <v>2.0</v>
      </c>
      <c r="J4">
        <f>J3-'Tarefas colocadas em pauta nos '!E27</f>
        <v>214</v>
      </c>
    </row>
    <row r="5">
      <c r="A5" s="60">
        <v>3.0</v>
      </c>
      <c r="B5" s="183">
        <f t="shared" si="1"/>
        <v>164.25</v>
      </c>
      <c r="C5" t="str">
        <f t="shared" si="2"/>
        <v/>
      </c>
      <c r="D5" s="59">
        <f t="shared" si="3"/>
        <v>54.75</v>
      </c>
      <c r="E5">
        <f t="shared" si="4"/>
        <v>219</v>
      </c>
      <c r="F5" s="60">
        <v>3.0</v>
      </c>
      <c r="G5">
        <v>219.0</v>
      </c>
      <c r="H5" s="181"/>
      <c r="I5" s="60">
        <v>3.0</v>
      </c>
      <c r="J5">
        <f>J4-'Tarefas colocadas em pauta nos '!F27</f>
        <v>214</v>
      </c>
    </row>
    <row r="6">
      <c r="A6" s="60">
        <v>4.0</v>
      </c>
      <c r="B6" s="183">
        <f t="shared" si="1"/>
        <v>146</v>
      </c>
      <c r="C6" t="str">
        <f t="shared" si="2"/>
        <v/>
      </c>
      <c r="D6" s="59">
        <f t="shared" si="3"/>
        <v>73</v>
      </c>
      <c r="E6">
        <f t="shared" si="4"/>
        <v>219</v>
      </c>
      <c r="F6" s="60">
        <v>4.0</v>
      </c>
      <c r="G6">
        <v>219.0</v>
      </c>
      <c r="H6" s="102"/>
      <c r="I6" s="60">
        <v>4.0</v>
      </c>
      <c r="J6">
        <f>J5-'Tarefas colocadas em pauta nos '!G27</f>
        <v>214</v>
      </c>
    </row>
    <row r="7">
      <c r="A7" s="60">
        <v>5.0</v>
      </c>
      <c r="B7" s="183">
        <f t="shared" si="1"/>
        <v>127.75</v>
      </c>
      <c r="C7" t="str">
        <f t="shared" si="2"/>
        <v/>
      </c>
      <c r="D7" s="59">
        <f t="shared" si="3"/>
        <v>91.25</v>
      </c>
      <c r="E7">
        <f t="shared" si="4"/>
        <v>219</v>
      </c>
      <c r="F7" s="60">
        <v>5.0</v>
      </c>
      <c r="G7">
        <v>219.0</v>
      </c>
      <c r="H7" s="102"/>
      <c r="I7" s="60">
        <v>5.0</v>
      </c>
      <c r="J7">
        <f>J6-'Tarefas colocadas em pauta nos '!H27</f>
        <v>214</v>
      </c>
    </row>
    <row r="8">
      <c r="A8" s="60">
        <v>6.0</v>
      </c>
      <c r="B8" s="183">
        <f t="shared" si="1"/>
        <v>109.5</v>
      </c>
      <c r="C8" t="str">
        <f t="shared" si="2"/>
        <v/>
      </c>
      <c r="D8" s="59">
        <f t="shared" si="3"/>
        <v>109.5</v>
      </c>
      <c r="E8">
        <f t="shared" si="4"/>
        <v>219</v>
      </c>
      <c r="F8" s="60">
        <v>6.0</v>
      </c>
      <c r="G8">
        <v>219.0</v>
      </c>
      <c r="H8" s="102"/>
      <c r="I8" s="60">
        <v>6.0</v>
      </c>
      <c r="J8">
        <f>J7-'Tarefas colocadas em pauta nos '!I27</f>
        <v>214</v>
      </c>
    </row>
    <row r="9">
      <c r="A9" s="60">
        <v>7.0</v>
      </c>
      <c r="B9" s="183">
        <f t="shared" si="1"/>
        <v>91.25</v>
      </c>
      <c r="C9" t="str">
        <f t="shared" si="2"/>
        <v/>
      </c>
      <c r="D9" s="59">
        <f t="shared" si="3"/>
        <v>127.75</v>
      </c>
      <c r="E9">
        <f t="shared" si="4"/>
        <v>219</v>
      </c>
      <c r="F9" s="60">
        <v>7.0</v>
      </c>
      <c r="G9">
        <v>219.0</v>
      </c>
      <c r="H9" s="102"/>
      <c r="I9" s="60">
        <v>7.0</v>
      </c>
      <c r="J9">
        <f>J8-'Tarefas colocadas em pauta nos '!J27</f>
        <v>214</v>
      </c>
    </row>
    <row r="10">
      <c r="A10" s="60">
        <v>8.0</v>
      </c>
      <c r="B10" s="183">
        <f t="shared" si="1"/>
        <v>73</v>
      </c>
      <c r="D10" s="59">
        <f t="shared" si="3"/>
        <v>146</v>
      </c>
      <c r="E10">
        <f t="shared" si="4"/>
        <v>219</v>
      </c>
      <c r="F10" s="60">
        <v>8.0</v>
      </c>
      <c r="G10">
        <v>219.0</v>
      </c>
      <c r="H10" s="102"/>
      <c r="I10" s="60">
        <v>8.0</v>
      </c>
      <c r="J10">
        <f>J9-'Tarefas colocadas em pauta nos '!K27</f>
        <v>214</v>
      </c>
    </row>
    <row r="11">
      <c r="A11" s="60">
        <v>9.0</v>
      </c>
      <c r="B11" s="183">
        <f t="shared" si="1"/>
        <v>54.75</v>
      </c>
      <c r="C11" t="str">
        <f>if(H10,J10,)</f>
        <v/>
      </c>
      <c r="D11" s="59">
        <f t="shared" si="3"/>
        <v>164.25</v>
      </c>
      <c r="E11">
        <f t="shared" si="4"/>
        <v>219</v>
      </c>
      <c r="F11" s="60">
        <v>9.0</v>
      </c>
      <c r="G11">
        <v>219.0</v>
      </c>
      <c r="H11" s="102"/>
      <c r="I11" s="60">
        <v>9.0</v>
      </c>
      <c r="J11">
        <f>J10-'Tarefas colocadas em pauta nos '!L27</f>
        <v>214</v>
      </c>
    </row>
    <row r="12">
      <c r="A12" s="60">
        <v>10.0</v>
      </c>
      <c r="B12" s="183">
        <f t="shared" si="1"/>
        <v>36.5</v>
      </c>
      <c r="D12" s="59">
        <f t="shared" si="3"/>
        <v>182.5</v>
      </c>
      <c r="E12">
        <f t="shared" si="4"/>
        <v>219</v>
      </c>
      <c r="F12" s="60">
        <v>10.0</v>
      </c>
      <c r="G12">
        <v>219.0</v>
      </c>
      <c r="H12" s="102"/>
      <c r="I12" s="60">
        <v>10.0</v>
      </c>
      <c r="J12">
        <f>J11-'Tarefas colocadas em pauta nos '!M27</f>
        <v>214</v>
      </c>
    </row>
    <row r="13">
      <c r="A13" s="60">
        <v>11.0</v>
      </c>
      <c r="B13" s="183">
        <f t="shared" si="1"/>
        <v>18.25</v>
      </c>
      <c r="C13" t="str">
        <f>if(H12,J12,)</f>
        <v/>
      </c>
      <c r="D13" s="59">
        <f t="shared" si="3"/>
        <v>200.75</v>
      </c>
      <c r="E13">
        <f t="shared" si="4"/>
        <v>219</v>
      </c>
      <c r="F13" s="60">
        <v>11.0</v>
      </c>
      <c r="G13">
        <v>219.0</v>
      </c>
      <c r="H13" s="102"/>
      <c r="I13" s="60">
        <v>11.0</v>
      </c>
      <c r="J13">
        <f>J12-'Tarefas colocadas em pauta nos '!N27</f>
        <v>214</v>
      </c>
    </row>
    <row r="14">
      <c r="A14" s="60">
        <v>12.0</v>
      </c>
      <c r="B14" s="183">
        <f t="shared" si="1"/>
        <v>0</v>
      </c>
      <c r="C14" t="str">
        <f>if(H14,J14,)</f>
        <v/>
      </c>
      <c r="D14" s="59">
        <f t="shared" si="3"/>
        <v>219</v>
      </c>
      <c r="E14">
        <f t="shared" si="4"/>
        <v>219</v>
      </c>
      <c r="F14" s="60">
        <v>12.0</v>
      </c>
      <c r="G14">
        <v>219.0</v>
      </c>
      <c r="H14" s="102"/>
      <c r="I14" s="60">
        <v>12.0</v>
      </c>
      <c r="J14">
        <f>J13-'Tarefas colocadas em pauta nos '!O27</f>
        <v>214</v>
      </c>
    </row>
    <row r="15">
      <c r="D15" s="59"/>
    </row>
    <row r="16">
      <c r="E16" s="181" t="s">
        <v>129</v>
      </c>
      <c r="F16" s="102"/>
      <c r="G16" s="102"/>
      <c r="H16" s="102"/>
    </row>
    <row r="17">
      <c r="E17" s="181" t="s">
        <v>130</v>
      </c>
      <c r="F17" s="102"/>
      <c r="G17" s="102"/>
      <c r="H17" s="102"/>
    </row>
    <row r="18">
      <c r="E18" s="102"/>
      <c r="F18" s="102"/>
      <c r="G18" s="102"/>
      <c r="H18" s="102"/>
    </row>
    <row r="19">
      <c r="E19" s="181" t="s">
        <v>131</v>
      </c>
      <c r="F19" s="102"/>
      <c r="G19" s="102"/>
      <c r="H19" s="102"/>
    </row>
    <row r="20">
      <c r="E20" s="181" t="s">
        <v>132</v>
      </c>
      <c r="F20" s="102"/>
      <c r="G20" s="102"/>
      <c r="H20" s="102"/>
    </row>
    <row r="21">
      <c r="E21" s="181" t="s">
        <v>133</v>
      </c>
      <c r="F21" s="102"/>
      <c r="G21" s="102"/>
      <c r="H21" s="102"/>
    </row>
    <row r="22">
      <c r="E22" s="102"/>
      <c r="F22" s="102"/>
      <c r="G22" s="102"/>
      <c r="H22" s="102"/>
    </row>
  </sheetData>
  <drawing r:id="rId1"/>
</worksheet>
</file>