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PRIL 17" sheetId="4" r:id="rId1"/>
    <sheet name="test" sheetId="1" r:id="rId2"/>
    <sheet name="Sheet2" sheetId="2" r:id="rId3"/>
    <sheet name="Sheet3" sheetId="3" r:id="rId4"/>
  </sheets>
  <definedNames>
    <definedName name="_xlnm.Print_Titles" localSheetId="0">'APRIL 17'!$A$1:$IV$1</definedName>
  </definedNames>
  <calcPr calcId="124519"/>
</workbook>
</file>

<file path=xl/calcChain.xml><?xml version="1.0" encoding="utf-8"?>
<calcChain xmlns="http://schemas.openxmlformats.org/spreadsheetml/2006/main">
  <c r="N58" i="1"/>
  <c r="D55"/>
  <c r="E54"/>
  <c r="P53"/>
  <c r="E53"/>
  <c r="K52"/>
  <c r="K55" s="1"/>
  <c r="G52"/>
  <c r="E52"/>
  <c r="C52"/>
  <c r="E51"/>
  <c r="R50"/>
  <c r="R58" s="1"/>
  <c r="V49"/>
  <c r="D49"/>
  <c r="E48"/>
  <c r="N47"/>
  <c r="G47"/>
  <c r="G50" s="1"/>
  <c r="G55" s="1"/>
  <c r="E47"/>
  <c r="C47"/>
  <c r="C49" s="1"/>
  <c r="P46"/>
  <c r="F46"/>
  <c r="F47" s="1"/>
  <c r="F50" s="1"/>
  <c r="E46"/>
  <c r="P45"/>
  <c r="E45"/>
  <c r="E49" s="1"/>
  <c r="V44"/>
  <c r="P44"/>
  <c r="D44"/>
  <c r="P43"/>
  <c r="E43"/>
  <c r="P42"/>
  <c r="E42"/>
  <c r="G41"/>
  <c r="C41"/>
  <c r="E41" s="1"/>
  <c r="P40"/>
  <c r="E40"/>
  <c r="K39"/>
  <c r="K40" s="1"/>
  <c r="D38"/>
  <c r="D58" s="1"/>
  <c r="C38"/>
  <c r="V37"/>
  <c r="P37"/>
  <c r="E37"/>
  <c r="V36"/>
  <c r="P36"/>
  <c r="L36"/>
  <c r="L39" s="1"/>
  <c r="G36"/>
  <c r="G39" s="1"/>
  <c r="G44" s="1"/>
  <c r="E36"/>
  <c r="E38" s="1"/>
  <c r="C36"/>
  <c r="C39" s="1"/>
  <c r="L35"/>
  <c r="L38" s="1"/>
  <c r="K35"/>
  <c r="K38" s="1"/>
  <c r="J35"/>
  <c r="I35"/>
  <c r="H35"/>
  <c r="F35"/>
  <c r="E35"/>
  <c r="P34"/>
  <c r="H34"/>
  <c r="E34"/>
  <c r="N28"/>
  <c r="D25"/>
  <c r="E24"/>
  <c r="E23"/>
  <c r="L22"/>
  <c r="L25" s="1"/>
  <c r="K22"/>
  <c r="H22"/>
  <c r="G22"/>
  <c r="E22"/>
  <c r="C22"/>
  <c r="H21"/>
  <c r="E21"/>
  <c r="R20"/>
  <c r="R28" s="1"/>
  <c r="K20"/>
  <c r="K25" s="1"/>
  <c r="H20"/>
  <c r="H25" s="1"/>
  <c r="V19"/>
  <c r="L19"/>
  <c r="D19"/>
  <c r="C19"/>
  <c r="E18"/>
  <c r="N17"/>
  <c r="H17"/>
  <c r="G17"/>
  <c r="G20" s="1"/>
  <c r="G25" s="1"/>
  <c r="E17"/>
  <c r="C17"/>
  <c r="C20" s="1"/>
  <c r="P16"/>
  <c r="H16"/>
  <c r="F16"/>
  <c r="E16"/>
  <c r="E19" s="1"/>
  <c r="P15"/>
  <c r="H15"/>
  <c r="H19" s="1"/>
  <c r="E15"/>
  <c r="V14"/>
  <c r="L14"/>
  <c r="D14"/>
  <c r="P13"/>
  <c r="E13"/>
  <c r="P12"/>
  <c r="E12"/>
  <c r="H11"/>
  <c r="G11"/>
  <c r="E11"/>
  <c r="C11"/>
  <c r="P10"/>
  <c r="H10"/>
  <c r="E10"/>
  <c r="H9"/>
  <c r="H14" s="1"/>
  <c r="L8"/>
  <c r="L28" s="1"/>
  <c r="T13" s="1"/>
  <c r="V13" s="1"/>
  <c r="D8"/>
  <c r="D28" s="1"/>
  <c r="C8"/>
  <c r="V7"/>
  <c r="E7"/>
  <c r="V6"/>
  <c r="K6"/>
  <c r="K9" s="1"/>
  <c r="I6"/>
  <c r="I9" s="1"/>
  <c r="H6"/>
  <c r="G6"/>
  <c r="G9" s="1"/>
  <c r="G14" s="1"/>
  <c r="E6"/>
  <c r="C6"/>
  <c r="C9" s="1"/>
  <c r="K5"/>
  <c r="P5" s="1"/>
  <c r="J5"/>
  <c r="I5"/>
  <c r="H5"/>
  <c r="F5"/>
  <c r="E5"/>
  <c r="P4"/>
  <c r="H4"/>
  <c r="H8" s="1"/>
  <c r="H28" s="1"/>
  <c r="P21" s="1"/>
  <c r="E4"/>
  <c r="E8" s="1"/>
  <c r="V3"/>
  <c r="C14" l="1"/>
  <c r="E9"/>
  <c r="E14" s="1"/>
  <c r="I14"/>
  <c r="I10"/>
  <c r="I11" s="1"/>
  <c r="I15" s="1"/>
  <c r="C25"/>
  <c r="E20"/>
  <c r="E25" s="1"/>
  <c r="L40"/>
  <c r="H39"/>
  <c r="K41"/>
  <c r="K44"/>
  <c r="P38"/>
  <c r="P7"/>
  <c r="K10"/>
  <c r="S41"/>
  <c r="E39"/>
  <c r="E44" s="1"/>
  <c r="C44"/>
  <c r="F51"/>
  <c r="F52" s="1"/>
  <c r="E28"/>
  <c r="V2" s="1"/>
  <c r="V4" s="1"/>
  <c r="C28"/>
  <c r="F6"/>
  <c r="F9" s="1"/>
  <c r="J6"/>
  <c r="J9" s="1"/>
  <c r="P14"/>
  <c r="F17"/>
  <c r="F20" s="1"/>
  <c r="P35"/>
  <c r="F36"/>
  <c r="F39" s="1"/>
  <c r="H36"/>
  <c r="H38" s="1"/>
  <c r="J36"/>
  <c r="J39" s="1"/>
  <c r="F49"/>
  <c r="C50"/>
  <c r="P6"/>
  <c r="G8"/>
  <c r="I8"/>
  <c r="K8"/>
  <c r="G19"/>
  <c r="I36"/>
  <c r="I39" s="1"/>
  <c r="G38"/>
  <c r="G49"/>
  <c r="C58" l="1"/>
  <c r="I40"/>
  <c r="I41" s="1"/>
  <c r="I45" s="1"/>
  <c r="I44"/>
  <c r="S11"/>
  <c r="C55"/>
  <c r="E50"/>
  <c r="E55" s="1"/>
  <c r="E58" s="1"/>
  <c r="V32" s="1"/>
  <c r="V34" s="1"/>
  <c r="J40"/>
  <c r="J41" s="1"/>
  <c r="J45" s="1"/>
  <c r="F40"/>
  <c r="F41" s="1"/>
  <c r="F21"/>
  <c r="F22" s="1"/>
  <c r="J10"/>
  <c r="J11" s="1"/>
  <c r="J15" s="1"/>
  <c r="J14"/>
  <c r="K11"/>
  <c r="P8"/>
  <c r="G28"/>
  <c r="P20" s="1"/>
  <c r="I38"/>
  <c r="F8"/>
  <c r="K14"/>
  <c r="J38"/>
  <c r="J8"/>
  <c r="F14"/>
  <c r="F10"/>
  <c r="F11" s="1"/>
  <c r="K45"/>
  <c r="P39"/>
  <c r="L41"/>
  <c r="H40"/>
  <c r="I19"/>
  <c r="I16"/>
  <c r="I17" s="1"/>
  <c r="I20" s="1"/>
  <c r="G58"/>
  <c r="P50" s="1"/>
  <c r="F38"/>
  <c r="F19"/>
  <c r="F55"/>
  <c r="L45" l="1"/>
  <c r="H41"/>
  <c r="H44" s="1"/>
  <c r="L44"/>
  <c r="K49"/>
  <c r="P41"/>
  <c r="P47" s="1"/>
  <c r="S47"/>
  <c r="J46"/>
  <c r="J47" s="1"/>
  <c r="J50" s="1"/>
  <c r="J49"/>
  <c r="I21"/>
  <c r="I22" s="1"/>
  <c r="P9"/>
  <c r="K15"/>
  <c r="S17" s="1"/>
  <c r="J16"/>
  <c r="J17" s="1"/>
  <c r="J20" s="1"/>
  <c r="J19"/>
  <c r="I46"/>
  <c r="I47" s="1"/>
  <c r="I50" s="1"/>
  <c r="F25"/>
  <c r="F28" s="1"/>
  <c r="V5" s="1"/>
  <c r="V8" s="1"/>
  <c r="F44"/>
  <c r="F58" s="1"/>
  <c r="V35" s="1"/>
  <c r="V38" s="1"/>
  <c r="J44"/>
  <c r="J21" l="1"/>
  <c r="J22" s="1"/>
  <c r="J51"/>
  <c r="J52" s="1"/>
  <c r="L46"/>
  <c r="H45"/>
  <c r="I49"/>
  <c r="I25"/>
  <c r="I28" s="1"/>
  <c r="P22" s="1"/>
  <c r="P28" s="1"/>
  <c r="V17" s="1"/>
  <c r="I55"/>
  <c r="I51"/>
  <c r="I52" s="1"/>
  <c r="K19"/>
  <c r="P11"/>
  <c r="P17" s="1"/>
  <c r="S52"/>
  <c r="K58"/>
  <c r="S22" l="1"/>
  <c r="K28"/>
  <c r="H46"/>
  <c r="L47"/>
  <c r="I58"/>
  <c r="P52" s="1"/>
  <c r="J55"/>
  <c r="J58" s="1"/>
  <c r="V39" s="1"/>
  <c r="V40" s="1"/>
  <c r="V42" s="1"/>
  <c r="J25"/>
  <c r="J28" s="1"/>
  <c r="V9" s="1"/>
  <c r="V10" s="1"/>
  <c r="V12" s="1"/>
  <c r="V16" s="1"/>
  <c r="V20" s="1"/>
  <c r="V23" l="1"/>
  <c r="V24"/>
  <c r="L50"/>
  <c r="H47"/>
  <c r="H49" s="1"/>
  <c r="L49"/>
  <c r="L51" l="1"/>
  <c r="H50"/>
  <c r="V25"/>
  <c r="U24"/>
  <c r="L52" l="1"/>
  <c r="H52" s="1"/>
  <c r="H51"/>
  <c r="V28"/>
  <c r="N18" s="1"/>
  <c r="V26"/>
  <c r="H55"/>
  <c r="H58" s="1"/>
  <c r="P51" s="1"/>
  <c r="P58" s="1"/>
  <c r="V47" s="1"/>
  <c r="S21" l="1"/>
  <c r="S23" s="1"/>
  <c r="O15"/>
  <c r="O14"/>
  <c r="O13"/>
  <c r="O8"/>
  <c r="O5"/>
  <c r="Q4"/>
  <c r="O4"/>
  <c r="S16"/>
  <c r="S18" s="1"/>
  <c r="O12"/>
  <c r="O11"/>
  <c r="S10"/>
  <c r="S12" s="1"/>
  <c r="O9"/>
  <c r="O7"/>
  <c r="O6"/>
  <c r="O16" s="1"/>
  <c r="L55"/>
  <c r="L58" s="1"/>
  <c r="T43" s="1"/>
  <c r="V43" s="1"/>
  <c r="V46" s="1"/>
  <c r="V50" s="1"/>
  <c r="V53" l="1"/>
  <c r="V54"/>
  <c r="Q5"/>
  <c r="R5"/>
  <c r="O17"/>
  <c r="R6" l="1"/>
  <c r="Q6"/>
  <c r="V55"/>
  <c r="U54"/>
  <c r="V56" l="1"/>
  <c r="V58" s="1"/>
  <c r="N48" s="1"/>
  <c r="R7"/>
  <c r="Q7"/>
  <c r="S46" l="1"/>
  <c r="S48" s="1"/>
  <c r="O45"/>
  <c r="O42"/>
  <c r="O41"/>
  <c r="O39"/>
  <c r="O38"/>
  <c r="O35"/>
  <c r="S51"/>
  <c r="S53" s="1"/>
  <c r="O44"/>
  <c r="O43"/>
  <c r="S40"/>
  <c r="S42" s="1"/>
  <c r="O37"/>
  <c r="O36"/>
  <c r="Q34"/>
  <c r="O34"/>
  <c r="Q8"/>
  <c r="R8"/>
  <c r="R9" l="1"/>
  <c r="Q9"/>
  <c r="Q35"/>
  <c r="R35"/>
  <c r="O47"/>
  <c r="O46"/>
  <c r="R36" l="1"/>
  <c r="Q36"/>
  <c r="R10"/>
  <c r="Q10"/>
  <c r="R11" l="1"/>
  <c r="Q11"/>
  <c r="R37"/>
  <c r="Q37"/>
  <c r="Q38" l="1"/>
  <c r="R38"/>
  <c r="R12"/>
  <c r="Q12"/>
  <c r="Q39" l="1"/>
  <c r="R39"/>
  <c r="Q13"/>
  <c r="R13"/>
  <c r="Q14" l="1"/>
  <c r="R14"/>
  <c r="R40"/>
  <c r="Q40"/>
  <c r="Q15" l="1"/>
  <c r="R15"/>
  <c r="Q41"/>
  <c r="R41"/>
  <c r="Q42" l="1"/>
  <c r="R42"/>
  <c r="R16"/>
  <c r="Q16"/>
  <c r="R43" l="1"/>
  <c r="Q43"/>
  <c r="R44" l="1"/>
  <c r="Q44"/>
  <c r="Q45" l="1"/>
  <c r="R45"/>
  <c r="Q46" l="1"/>
  <c r="R46"/>
</calcChain>
</file>

<file path=xl/sharedStrings.xml><?xml version="1.0" encoding="utf-8"?>
<sst xmlns="http://schemas.openxmlformats.org/spreadsheetml/2006/main" count="3767" uniqueCount="585">
  <si>
    <t>SHRI  MANISH DHIRAJLAL SHAH</t>
  </si>
  <si>
    <t>ABIPS2193P</t>
  </si>
  <si>
    <t>TAXPAID</t>
  </si>
  <si>
    <t>FORM-16</t>
  </si>
  <si>
    <t>G</t>
  </si>
  <si>
    <t>PABLE</t>
  </si>
  <si>
    <t>GROSS</t>
  </si>
  <si>
    <t>MONTH</t>
  </si>
  <si>
    <t>GROSS SALARY</t>
  </si>
  <si>
    <t>PL   /MED</t>
  </si>
  <si>
    <t>TOTAL</t>
  </si>
  <si>
    <t>CONV</t>
  </si>
  <si>
    <t>PF</t>
  </si>
  <si>
    <t>HOU LOAN</t>
  </si>
  <si>
    <t>LIC</t>
  </si>
  <si>
    <t>PT</t>
  </si>
  <si>
    <t>IT</t>
  </si>
  <si>
    <t>HOU INT</t>
  </si>
  <si>
    <t>PAID     15-16</t>
  </si>
  <si>
    <t>YR16-17</t>
  </si>
  <si>
    <t>PAID         16-17</t>
  </si>
  <si>
    <t>O/S TAX</t>
  </si>
  <si>
    <t>AVG TAX</t>
  </si>
  <si>
    <t>+</t>
  </si>
  <si>
    <t>PERQU</t>
  </si>
  <si>
    <t>APR</t>
  </si>
  <si>
    <t>MAX</t>
  </si>
  <si>
    <t>MAY</t>
  </si>
  <si>
    <t>JUN</t>
  </si>
  <si>
    <t>GRETUI</t>
  </si>
  <si>
    <t>JUL</t>
  </si>
  <si>
    <t>LEA SAL</t>
  </si>
  <si>
    <t>QR-I</t>
  </si>
  <si>
    <t>AUG</t>
  </si>
  <si>
    <t>SEP</t>
  </si>
  <si>
    <t>-</t>
  </si>
  <si>
    <t>PRO TAX</t>
  </si>
  <si>
    <t>BNS</t>
  </si>
  <si>
    <t>OCT</t>
  </si>
  <si>
    <t>ANY INC</t>
  </si>
  <si>
    <t>BONUS</t>
  </si>
  <si>
    <t>NOV</t>
  </si>
  <si>
    <t>DEC</t>
  </si>
  <si>
    <t>HL</t>
  </si>
  <si>
    <t>QR-II</t>
  </si>
  <si>
    <t>JAN</t>
  </si>
  <si>
    <t>HR</t>
  </si>
  <si>
    <t>FEB</t>
  </si>
  <si>
    <t>EXT</t>
  </si>
  <si>
    <t>MAR</t>
  </si>
  <si>
    <t>80 C</t>
  </si>
  <si>
    <t>QR-III</t>
  </si>
  <si>
    <t>PERQUSITES</t>
  </si>
  <si>
    <t>INVESTMENT U/S 80 C</t>
  </si>
  <si>
    <t>OTH.80D,E&amp;U,CCF</t>
  </si>
  <si>
    <t>80 D,U,E</t>
  </si>
  <si>
    <t>80D</t>
  </si>
  <si>
    <t>HOU INST</t>
  </si>
  <si>
    <t>80U</t>
  </si>
  <si>
    <t>LIC SSS</t>
  </si>
  <si>
    <t>80E</t>
  </si>
  <si>
    <t>CR</t>
  </si>
  <si>
    <t>LIC DIR</t>
  </si>
  <si>
    <t>TOTAL TAX = = = &gt;</t>
  </si>
  <si>
    <t>VH</t>
  </si>
  <si>
    <t>EDU</t>
  </si>
  <si>
    <t xml:space="preserve"> U/S.87A</t>
  </si>
  <si>
    <t>QR-IV</t>
  </si>
  <si>
    <t>TAX FD</t>
  </si>
  <si>
    <t>TAX PAYABLE = = &gt;</t>
  </si>
  <si>
    <t>NSC</t>
  </si>
  <si>
    <t>CESS 3%           = = &gt;</t>
  </si>
  <si>
    <t>PPF</t>
  </si>
  <si>
    <t>TTL</t>
  </si>
  <si>
    <t>NET TAX PAYABLE</t>
  </si>
  <si>
    <t>SHRI  SHAILESHKUMAR GUNVANTBHAI SHAH</t>
  </si>
  <si>
    <t>ABIPS3198N</t>
  </si>
  <si>
    <t>BRANCH_NAME</t>
  </si>
  <si>
    <t>EMPNUMBER</t>
  </si>
  <si>
    <t>EMPNAME</t>
  </si>
  <si>
    <t>CATEGORY_CODE</t>
  </si>
  <si>
    <t>SUB_CATEGORY</t>
  </si>
  <si>
    <t>DESIGNATION</t>
  </si>
  <si>
    <t>DEPT_CODE</t>
  </si>
  <si>
    <t>DEPT_NAME</t>
  </si>
  <si>
    <t>EMP_DOJ</t>
  </si>
  <si>
    <t>EMP_DOB</t>
  </si>
  <si>
    <t>ACCOUNT_NUMBER</t>
  </si>
  <si>
    <t>EMP_GENDER</t>
  </si>
  <si>
    <t>PF_INDEX</t>
  </si>
  <si>
    <t>NEW_JOINEE</t>
  </si>
  <si>
    <t>PROMOTION</t>
  </si>
  <si>
    <t>RESIGNEE</t>
  </si>
  <si>
    <t>TRANSFER</t>
  </si>
  <si>
    <t>EMP_TRANSFER_DT</t>
  </si>
  <si>
    <t>EMP_TERMINATION_DT</t>
  </si>
  <si>
    <t>EMP_PROMOTION_DT</t>
  </si>
  <si>
    <t>EMP_PAY_SCALE</t>
  </si>
  <si>
    <t>PAID_DAYS</t>
  </si>
  <si>
    <t>BASIC</t>
  </si>
  <si>
    <t>D.A</t>
  </si>
  <si>
    <t>CON ALL</t>
  </si>
  <si>
    <t>HRA</t>
  </si>
  <si>
    <t>SP ALL</t>
  </si>
  <si>
    <t>EDU ALL</t>
  </si>
  <si>
    <t>CCA</t>
  </si>
  <si>
    <t>MED ALL</t>
  </si>
  <si>
    <t>OTH ALL</t>
  </si>
  <si>
    <t>PTAX</t>
  </si>
  <si>
    <t>ITAX</t>
  </si>
  <si>
    <t>EPF</t>
  </si>
  <si>
    <t>CREDIT SOC LN</t>
  </si>
  <si>
    <t>HSG LN1</t>
  </si>
  <si>
    <t>HSG LN2</t>
  </si>
  <si>
    <t>HSG LN3</t>
  </si>
  <si>
    <t>HSG REP LN1</t>
  </si>
  <si>
    <t>HSG REP LN2</t>
  </si>
  <si>
    <t>HSG EXT LN</t>
  </si>
  <si>
    <t>VEH LN</t>
  </si>
  <si>
    <t>FURNT LN1</t>
  </si>
  <si>
    <t>FURNT LN2</t>
  </si>
  <si>
    <t>FMY CAR LN</t>
  </si>
  <si>
    <t>EDU LOAN1</t>
  </si>
  <si>
    <t>EDU LOAN2</t>
  </si>
  <si>
    <t>OTH DED 1</t>
  </si>
  <si>
    <t>OTH DED 2</t>
  </si>
  <si>
    <t>ECOD INT</t>
  </si>
  <si>
    <t>GROSS_EARNING</t>
  </si>
  <si>
    <t>TOTAL_DEDUCTION</t>
  </si>
  <si>
    <t>NET_SALARY_PAYABLE</t>
  </si>
  <si>
    <t>UPDATE_DATE</t>
  </si>
  <si>
    <t>PAYSLIPS_REMARKS</t>
  </si>
  <si>
    <t>HEAD OFFICE(1)</t>
  </si>
  <si>
    <t>PRADIP MANSUKHLAL VORA</t>
  </si>
  <si>
    <t>O1</t>
  </si>
  <si>
    <t>CEO</t>
  </si>
  <si>
    <t>CHIEF EXECUTIVE OFFICER</t>
  </si>
  <si>
    <t>M</t>
  </si>
  <si>
    <t>58000-2800/2-63600-3000/2-69600-3500/2-76600-4000/4-92600-4200/2-101000</t>
  </si>
  <si>
    <t xml:space="preserve"> </t>
  </si>
  <si>
    <t>HIMANSHU KANTILAL SHAH</t>
  </si>
  <si>
    <t>O2</t>
  </si>
  <si>
    <t>GM</t>
  </si>
  <si>
    <t>GENERAL MANGER</t>
  </si>
  <si>
    <t>47500-3000/5-62500-3100/3-71800-3150/4-71800-3150/4-84400-3250/4-97400</t>
  </si>
  <si>
    <t>VINOD VRINDAVANDAS SHAH</t>
  </si>
  <si>
    <t>RIZWAN MD.SHAFI SARABUWALA</t>
  </si>
  <si>
    <t>AGM</t>
  </si>
  <si>
    <t>ASST.GENERAL MANAGER</t>
  </si>
  <si>
    <t>27000-900/2-28800-910/5-33350-920/5-37950-935/5-42625-950/2-44525</t>
  </si>
  <si>
    <t>JAYAL RAMESHCHANDRA SHETH</t>
  </si>
  <si>
    <t>AANAL DUSHYANT RAVAL</t>
  </si>
  <si>
    <t>F</t>
  </si>
  <si>
    <t>RONAK YOGESHKUMAR SHAH</t>
  </si>
  <si>
    <t>JIGAR KALPESHKUMAR SHAH</t>
  </si>
  <si>
    <t>RAJENDRA CHUNILAL TRIVEDI</t>
  </si>
  <si>
    <t>VINODKUMAR DEVRAJBHAI DHAMI</t>
  </si>
  <si>
    <t>O3</t>
  </si>
  <si>
    <t>MGR</t>
  </si>
  <si>
    <t>SENIOR MANAGER</t>
  </si>
  <si>
    <t>19540-830/1-20370-885/5-24795-895/5-29270-900/5-33770-905/5-38295-910/2-40115</t>
  </si>
  <si>
    <t>CHAULA PARAS SHAH</t>
  </si>
  <si>
    <t>JAYESH PARMANANDBHAI GANATRA</t>
  </si>
  <si>
    <t>CHHAYA KAMLESHKUMAR PANDYA</t>
  </si>
  <si>
    <t>KANUBHAI BAPUDAS PATEL</t>
  </si>
  <si>
    <t>TRUSHIT GIJUBHAI PATEL</t>
  </si>
  <si>
    <t>MANISH DHIRAJLAL SHAH</t>
  </si>
  <si>
    <t>SHAILESHKUMAR GUNVANTBHAI SHAH</t>
  </si>
  <si>
    <t>PRAKASH KANTILAL UPADHYAY</t>
  </si>
  <si>
    <t>SANJAY RAMNIKLAL SAKHIDAS</t>
  </si>
  <si>
    <t>SANJAY AJITLAL SHETH</t>
  </si>
  <si>
    <t>HIREN BHUPENDRABHAI SHAH</t>
  </si>
  <si>
    <t>ANITA RANJAN KAPOOR</t>
  </si>
  <si>
    <t>DAX KANUBHAI PATEL</t>
  </si>
  <si>
    <t>VISHNUBHAI CHUNILAL PATEL</t>
  </si>
  <si>
    <t>ASSTM</t>
  </si>
  <si>
    <t>MANAGER</t>
  </si>
  <si>
    <t>12945-805/4-16165-825/5-20290-865/5-24615-870/5-28965-875/4-32465</t>
  </si>
  <si>
    <t>NAVALSINH DHIRUBHA MIROLIA</t>
  </si>
  <si>
    <t>KALPESH BUDHALAL SHAH</t>
  </si>
  <si>
    <t>DIPAK RAMNIKLAL PANDYA</t>
  </si>
  <si>
    <t>NILAM KIRTIKUMAR SHAH</t>
  </si>
  <si>
    <t>JAGDISHKUMAR FAKIRCHAND SHAH</t>
  </si>
  <si>
    <t>HARISH DAHYABHAI PATEL</t>
  </si>
  <si>
    <t>RAJESH GIRISHBHAI SHAH</t>
  </si>
  <si>
    <t>SAURABH BHAGVATPRASAD PANDYA</t>
  </si>
  <si>
    <t>HARDIK ANILKUMAR TRIVEDI</t>
  </si>
  <si>
    <t>NISHIT VINODCHANDRA CHUNAWALA</t>
  </si>
  <si>
    <t>KAPILKUMAR JAGDISHCHANDRA TRIVEDI</t>
  </si>
  <si>
    <t>ALPESHKUMAR BABUBHAI PANCHAL</t>
  </si>
  <si>
    <t>JIGISH ASHOKBHAI SHAH</t>
  </si>
  <si>
    <t>JAYESHKUMAR BABABHAI PRAJAPATI</t>
  </si>
  <si>
    <t>SHRADDHA MOHANBHAI BHARWAD</t>
  </si>
  <si>
    <t>JELAM RAJENDRA RAVAL</t>
  </si>
  <si>
    <t>DEVANSH BIREN NAGORI</t>
  </si>
  <si>
    <t>ROHIT SANATKUMAR THAKER</t>
  </si>
  <si>
    <t>OFFI</t>
  </si>
  <si>
    <t>ASSISTANT MANAGER</t>
  </si>
  <si>
    <t>11535-620/2-12775-805/4-15995-815/5-20070-860/5-24370-865/5-28695-870/2-30435</t>
  </si>
  <si>
    <t>JIGNESHKUMAR NAVNITLAL SHAH</t>
  </si>
  <si>
    <t>JATIN JAGDISHCHANDRA SHAH</t>
  </si>
  <si>
    <t>NISHANT BHIKHABHAI PATEL</t>
  </si>
  <si>
    <t>SONAL MINESH TRIVEDI</t>
  </si>
  <si>
    <t>HITESHKUMAR HASMUKHBHAI BARBHAYA</t>
  </si>
  <si>
    <t>KAPILKUMAR RASIKLAL DAVE</t>
  </si>
  <si>
    <t>KULRATNA RATNAKAR KOSAMBI</t>
  </si>
  <si>
    <t>SNEHAL SURESHCHANDRA THAKKER</t>
  </si>
  <si>
    <t>HETAL HARIOMPRAKASH MAKWANA</t>
  </si>
  <si>
    <t>KAUSHAL IRISHKUMAR DESAI</t>
  </si>
  <si>
    <t>HIMANSHU NATVARLAL PATEL</t>
  </si>
  <si>
    <t>DHARMARAJ YOGENDRABHAI DESAI</t>
  </si>
  <si>
    <t>HIREN VINODBHAI VACHHANI</t>
  </si>
  <si>
    <t>MITAL RAJNIKANT PATEL</t>
  </si>
  <si>
    <t>RICHA RONIL SHAH</t>
  </si>
  <si>
    <t>NIDHI SANJIV RAVAL</t>
  </si>
  <si>
    <t>YASHPAL AMRUTBHAI PATEL</t>
  </si>
  <si>
    <t>ANKIT JIGNASU PATEL</t>
  </si>
  <si>
    <t>KHUSHBOO NATVARLAL THANKI</t>
  </si>
  <si>
    <t>GARGEY DINESHBHAI PATEL</t>
  </si>
  <si>
    <t>GUNJAN JITENDRAKUMAR SHAH</t>
  </si>
  <si>
    <t>SANKET KIRITBHAI THAKER</t>
  </si>
  <si>
    <t>KAMLESHKUMAR CHANDULAL JOSHI</t>
  </si>
  <si>
    <t>SHARVIL RAJENDRA RAVAL</t>
  </si>
  <si>
    <t>URVI JAYANTKUMAR PANCHAL</t>
  </si>
  <si>
    <t>ANITA RAVI ALVANI</t>
  </si>
  <si>
    <t>BHAVI SHALAV SHAH</t>
  </si>
  <si>
    <t>HETAL PRADHYUMANBHAI PARIKH</t>
  </si>
  <si>
    <t>HELY MANOJ SHAH</t>
  </si>
  <si>
    <t>HEMANG NIKHILCHANDRA MEHTA</t>
  </si>
  <si>
    <t>DHAVAL BABUBHAI PATEL</t>
  </si>
  <si>
    <t>NARESH VISABHAI CHAUDHARY</t>
  </si>
  <si>
    <t>MANASI GIRISHCHANDRA JOSHI</t>
  </si>
  <si>
    <t>8240-320/6-10160-535/6-13370-740/5-17070-825/4-20370</t>
  </si>
  <si>
    <t>SAMAR HARESHBHAI DESAI</t>
  </si>
  <si>
    <t>KAILASH BHAVABHAI CHAUDHARI</t>
  </si>
  <si>
    <t>Y</t>
  </si>
  <si>
    <t>CHIRAG JAYANTIBHAI PATEL</t>
  </si>
  <si>
    <t>O4</t>
  </si>
  <si>
    <t>JOFF</t>
  </si>
  <si>
    <t>SENIOR OFFICER</t>
  </si>
  <si>
    <t>JAY KANAIYALAL PATEL</t>
  </si>
  <si>
    <t>BIJENDRA BALAKRISHNAN NAMBIAR</t>
  </si>
  <si>
    <t>BHAVIKA TARAK SHAH</t>
  </si>
  <si>
    <t>DHARA JAY DESAI</t>
  </si>
  <si>
    <t>BHAVNA KARABHAI ODEDRA</t>
  </si>
  <si>
    <t>VASHISHTH GAUTAMBHAI RAVAL</t>
  </si>
  <si>
    <t>KUNTAL MAULIK PATEL</t>
  </si>
  <si>
    <t>DHAVAL RAMESHBHAI PRAJAPATI</t>
  </si>
  <si>
    <t>NIKHIL VALJIBHAI PANDYA</t>
  </si>
  <si>
    <t>RONAK CHHAGANBHAI BAMBHAROLIYA</t>
  </si>
  <si>
    <t>MAULIK SHRIKANTBHAI PAWAR</t>
  </si>
  <si>
    <t>HIREN VALLABHBHAI GADHIYA</t>
  </si>
  <si>
    <t>NIHIR MAHENDRAKUMAR PATEL</t>
  </si>
  <si>
    <t>PARV HITARTH KHAROD</t>
  </si>
  <si>
    <t>VRUNDAN HARSHADBHAI PATEL</t>
  </si>
  <si>
    <t>KHUSHBU BIPINCHANDRA PATEL</t>
  </si>
  <si>
    <t>GAURAV NARSINHBHAI PATEL</t>
  </si>
  <si>
    <t>MAHESH KUMAR HARI DAS VERMA</t>
  </si>
  <si>
    <t>RAJVI MINESH PARIKH</t>
  </si>
  <si>
    <t>SATYAJEETSINH KRISHNAKUMAR JADEJA</t>
  </si>
  <si>
    <t>KEVAL HARISHKUMAR BHAVSAR</t>
  </si>
  <si>
    <t>RIDDHI SOHIL TAKODARA</t>
  </si>
  <si>
    <t>KAUSHIKKUMAR RANCHHODBHAI DESAI</t>
  </si>
  <si>
    <t>YASH KARTIKBHAI PATEL</t>
  </si>
  <si>
    <t>HIMANSHU MOHANBHAI DESAI</t>
  </si>
  <si>
    <t>HARSHIL NILANGBHAI CHOKSHI</t>
  </si>
  <si>
    <t>KULDEEP NANDLAL PATODIYA</t>
  </si>
  <si>
    <t>MAULIKKUMAR RAMESHCHANDRA JOSHI</t>
  </si>
  <si>
    <t>DHAVALKUMAR JAYANTILAL PATEL</t>
  </si>
  <si>
    <t>UMESH MAHESHBHAI PATEL</t>
  </si>
  <si>
    <t>7275-320/6-9195-535/6-12405-740/5-16105-825/4-19405</t>
  </si>
  <si>
    <t>BIRJU RAVIBHAI PATEL</t>
  </si>
  <si>
    <t>KRANTI VIPUL PATEL</t>
  </si>
  <si>
    <t>CLK</t>
  </si>
  <si>
    <t>CLK1</t>
  </si>
  <si>
    <t>FRONT DESK OFFICER</t>
  </si>
  <si>
    <t>10360-535/4-12500-750/5-16250-845/4-19630-860/5-23930-865/2-25660</t>
  </si>
  <si>
    <t>RASHMIKA ASHWINKUMAR BHATT</t>
  </si>
  <si>
    <t>MAHESH CHATURBHAI PRAJAPATI</t>
  </si>
  <si>
    <t>KRUPA JAYDEEP RAVAL</t>
  </si>
  <si>
    <t>DINESHBHAI CHHAGANBHAI RATHOD</t>
  </si>
  <si>
    <t>CLK2</t>
  </si>
  <si>
    <t>RAJI JAGADEESAN .</t>
  </si>
  <si>
    <t>PANKAJ HIRALAL JADAV</t>
  </si>
  <si>
    <t>HARIOMPRAKASH REVANDAS MAKWANA</t>
  </si>
  <si>
    <t>MIRALKUMAR RAMESHBHAI VACHHANI</t>
  </si>
  <si>
    <t>DIPAK MULJIBHAI DARJI</t>
  </si>
  <si>
    <t>VIPUL KANAIYALAL PATEL</t>
  </si>
  <si>
    <t>KRUNAL GUNVANTLAL PANDYA</t>
  </si>
  <si>
    <t>AVANI VISHNUBHAI PATEL</t>
  </si>
  <si>
    <t>DIPIKA MANSINH CHAUHAN</t>
  </si>
  <si>
    <t>KINJAL KIRANBHAI PATEL</t>
  </si>
  <si>
    <t>SAJAN JAYESHBHAI PATEL</t>
  </si>
  <si>
    <t>SHIVSINGH LAXMANSINGH TANWAR</t>
  </si>
  <si>
    <t>JANKI ASHOKBHAI PATEL</t>
  </si>
  <si>
    <t>NIRZARSINH ASHOKSINH PARMAR</t>
  </si>
  <si>
    <t>JIGNESH POPATBHAI PRAJAPATI</t>
  </si>
  <si>
    <t>MAHESH NAGJIBHAI CHHATROLA</t>
  </si>
  <si>
    <t>SWATI VIREN SILHAR</t>
  </si>
  <si>
    <t>SUKHDEV BABUBHAI PATEL</t>
  </si>
  <si>
    <t>HARDIK MAHENDRABHAI RAYCHADA</t>
  </si>
  <si>
    <t>LOVE RAJENBHAI SHAH</t>
  </si>
  <si>
    <t>DEVAL JAYESHKUMAR BHAVSAR</t>
  </si>
  <si>
    <t>BHOOMI GIRISHBHAI PATEL</t>
  </si>
  <si>
    <t>MONIKA NAMRA PARIKH</t>
  </si>
  <si>
    <t>ASHKA HARSH HALVADIA</t>
  </si>
  <si>
    <t>SHIVANI NAKUL THAKKAR</t>
  </si>
  <si>
    <t>RAJIV JAYESHKUMAR SOLANKI</t>
  </si>
  <si>
    <t>SHILPA UTPAL PARIKH</t>
  </si>
  <si>
    <t>JAYMIN NAVINBHAI PATEL</t>
  </si>
  <si>
    <t>KULDEEPSINH MAHENDRASINH JADEJA</t>
  </si>
  <si>
    <t>DHARMESHKUMAR KANUBHAI RATHOD</t>
  </si>
  <si>
    <t>NIKITA LALJIBHAI VAGHELA</t>
  </si>
  <si>
    <t>ANAL ANAND MEHTA</t>
  </si>
  <si>
    <t>RAJ KAMRAJ SHAH</t>
  </si>
  <si>
    <t>KAUSHIK HARGOVINDBHAI PATEL</t>
  </si>
  <si>
    <t>ANKITA NIMISH SHELAT</t>
  </si>
  <si>
    <t>VISHALKUMAR SUKHADEVBHAI PATEL</t>
  </si>
  <si>
    <t>DARSHI DIPAKBHAI SHAH</t>
  </si>
  <si>
    <t>MAHIPATSINH PRATAPSINH CHAVDA</t>
  </si>
  <si>
    <t>ROSHNIBEN KIRTIBHAI PATEL</t>
  </si>
  <si>
    <t>POOJA PRATIKKUMAR PATEL</t>
  </si>
  <si>
    <t>KULDEEPSINH DEVISINH RATHOD</t>
  </si>
  <si>
    <t>BHARGAVIBEN DINESHBHAI PATEL</t>
  </si>
  <si>
    <t>RAVI BABUBHAI VADHER</t>
  </si>
  <si>
    <t>HETALBEN VALABHAI ZANPADA</t>
  </si>
  <si>
    <t>PRADIPSINH PRAVINSINH SOLANKI</t>
  </si>
  <si>
    <t>TUSHAR SHANKARBHAI VANOL</t>
  </si>
  <si>
    <t>CHETANKUMAR BABULAL PATEL</t>
  </si>
  <si>
    <t>HIREN BHARATBHAI PATEL</t>
  </si>
  <si>
    <t>KRANTI KAUMIL GANDHI</t>
  </si>
  <si>
    <t>JASHWANTSINH CHHAGANSINH RATHOD</t>
  </si>
  <si>
    <t>CLK5</t>
  </si>
  <si>
    <t>TELE OPERATOR</t>
  </si>
  <si>
    <t>VASANTKUMAR JIVABHAI DALWADI</t>
  </si>
  <si>
    <t>CLK6</t>
  </si>
  <si>
    <t>TYPIST</t>
  </si>
  <si>
    <t>URVI TRIBHUVANBHAI PATEL</t>
  </si>
  <si>
    <t>CLK7</t>
  </si>
  <si>
    <t>TYPIST/COMPUTER OPERATOR</t>
  </si>
  <si>
    <t>BHUMI HARSH PATEL</t>
  </si>
  <si>
    <t>CLK4</t>
  </si>
  <si>
    <t>COMPUTER OPERATOR</t>
  </si>
  <si>
    <t>DEVJIBHAI LAXMANBHAI THAKOR</t>
  </si>
  <si>
    <t>NCLK</t>
  </si>
  <si>
    <t>NCLK1</t>
  </si>
  <si>
    <t>SR. OFFICE ASSISTANT</t>
  </si>
  <si>
    <t>10475-455/5-12750-530/5-15400-735/4-18340-755/3-20605</t>
  </si>
  <si>
    <t>PANKAJ ANANDRAY JANI</t>
  </si>
  <si>
    <t>JITENDRAKUMAR RANCHHODBHAI PATEL</t>
  </si>
  <si>
    <t>MUKESH KANTILAL GAURA</t>
  </si>
  <si>
    <t>HITESH THAKORLAL PANDYA</t>
  </si>
  <si>
    <t>ANIL POPATBHAI PRAJAPATI</t>
  </si>
  <si>
    <t>KANAK MANUBHAI PATEL</t>
  </si>
  <si>
    <t>BHUPENDRAKUMAR NATWARLAL PATEL</t>
  </si>
  <si>
    <t>SURESH VAGHJIBHAI THAKOR</t>
  </si>
  <si>
    <t>PIYUSH THAKORLAL PANDYA</t>
  </si>
  <si>
    <t>VINOD PUNJABHAI DODIA</t>
  </si>
  <si>
    <t>KANTILAL JIVAJI KALAL</t>
  </si>
  <si>
    <t>RAMESHBHAI CHIMANLAL VAGHELA</t>
  </si>
  <si>
    <t>PRABHATBHAI GOVABHAI DESAI</t>
  </si>
  <si>
    <t>NCLK2</t>
  </si>
  <si>
    <t>OFFICE ASSISTANT</t>
  </si>
  <si>
    <t>6170-184/4-6910-310/5-8460-380/5-10360-435/5-12535-530/5-15185-610/2-16405</t>
  </si>
  <si>
    <t>JIGNESHKUMAR JAYANTIBHAI THAKER</t>
  </si>
  <si>
    <t>PRAKASH SHIVALINGAPPA JADENWAR</t>
  </si>
  <si>
    <t>SHIVPRAKASH MAHADEV KAHAR</t>
  </si>
  <si>
    <t>KETAN MAGANBHAI PRAJAPATI</t>
  </si>
  <si>
    <t>YOGENDRASINH CHHATRASINH RATHOD</t>
  </si>
  <si>
    <t>MAYUR SHANTILAL PRAJAPATI</t>
  </si>
  <si>
    <t>DIVY DIPENKUMAR PATEL</t>
  </si>
  <si>
    <t>ASHOKJI SARTANJI RANA</t>
  </si>
  <si>
    <t>CHIRAG LALJIBHAI DETROJA</t>
  </si>
  <si>
    <t>SANJAYKUMAR ARJANBHAI JADAV</t>
  </si>
  <si>
    <t>VIJAY RAMESHJI THAKOR</t>
  </si>
  <si>
    <t>KALPESHBHAI KANUBHAI CHOSLA</t>
  </si>
  <si>
    <t>BHAVESHBHAI PRATAPBHAI GOHIL</t>
  </si>
  <si>
    <t>RAM BALDEVBHAI BHORAKHIYA</t>
  </si>
  <si>
    <t>SUNILKUMAR DEVUBHAI ALGOTAR</t>
  </si>
  <si>
    <t>DHARAMSINH ISHWARBHAI DESAI</t>
  </si>
  <si>
    <t>NCLK3</t>
  </si>
  <si>
    <t>SR.TECHNICAL ASST.</t>
  </si>
  <si>
    <t>11280-535/4-13420-610/4-15860-750/6-20360-810/3-22790</t>
  </si>
  <si>
    <t>DINESH GANESHBHAI DABHI</t>
  </si>
  <si>
    <t>NCLK4</t>
  </si>
  <si>
    <t>TECHNICAL ASST / DRIVER.</t>
  </si>
  <si>
    <t>6805-215/4-7665-310/5-9215-430/5-11365-535/4-13505-610/4-15945-750/4-18945</t>
  </si>
  <si>
    <t>PARESH JAYANTILAL PATEL</t>
  </si>
  <si>
    <t>PARESHKUMAR VITTHALBHAI PATEL</t>
  </si>
  <si>
    <t>PRASEN ANILBHAI PATEL</t>
  </si>
  <si>
    <t>PAVAN VIJAYKUMAR PATEL</t>
  </si>
  <si>
    <t>VARUN JAYESHBHAI PRAJAPATI</t>
  </si>
  <si>
    <t>MANISH HARSHADBHAI JOSHI</t>
  </si>
  <si>
    <t>JIGNESH NATVERLAL PATEL</t>
  </si>
  <si>
    <t>JAGUBHAI DANABHAI VEGDA</t>
  </si>
  <si>
    <t>BUNTY MAGANBHAI THAKOR</t>
  </si>
  <si>
    <t>HARSH VISHNUBHAI PATEL</t>
  </si>
  <si>
    <t>ROHAN SURAJNARAYAN KOSTI</t>
  </si>
  <si>
    <t>VIRAL RAMESHCHANDRA RADHANPURA</t>
  </si>
  <si>
    <t>BHAVIN VINODCHANDRA PATEL</t>
  </si>
  <si>
    <t>6360-200/4-7160-290/5-8610-400/510610-500/4-12610-570/4-14890-700/2-16290</t>
  </si>
  <si>
    <t>NAYAN NAVINCHANDRA PATEL</t>
  </si>
  <si>
    <t>SUB_TOTAL-</t>
  </si>
  <si>
    <t>RELIEF ROAD(2)</t>
  </si>
  <si>
    <t>NARANBHAI SHAMBHUBHAI DESAI</t>
  </si>
  <si>
    <t>HARESHKUMAR KANTILAL SHUKLA</t>
  </si>
  <si>
    <t>DHANRAJ ALKESHBHAI DESAI</t>
  </si>
  <si>
    <t>HINA MAYUR PRAJAPATI</t>
  </si>
  <si>
    <t>BHUPENDRA PARSHOTTAM VAGHELA</t>
  </si>
  <si>
    <t>NARANPURA(3)</t>
  </si>
  <si>
    <t>ROOPALEE MANOJ SHETH</t>
  </si>
  <si>
    <t>KAUSHIK GOVINDBHAI JADAV</t>
  </si>
  <si>
    <t>KALPANA JAYANTILAL DHORIYANI</t>
  </si>
  <si>
    <t>NILESH JAYANTILAL PATEL</t>
  </si>
  <si>
    <t>HARSHAD KESHAVLAL PATEL</t>
  </si>
  <si>
    <t>MITESH CHIMANLAL RAMI</t>
  </si>
  <si>
    <t>SURESHKUMAR JAGANNATH PANDEY</t>
  </si>
  <si>
    <t>SUNITA GORDHANBHAI SOJITRA</t>
  </si>
  <si>
    <t>TRUPTI RAJESH CHAVDA</t>
  </si>
  <si>
    <t>JANKI JAYANTILAL PANDYA</t>
  </si>
  <si>
    <t>SIDDHARTH DEEPAKBHAI DANI</t>
  </si>
  <si>
    <t>PALDI(4)</t>
  </si>
  <si>
    <t>BHAVESH UTTAMBHAI KOTECHA</t>
  </si>
  <si>
    <t>PARTHIV MRUNALBHAI JANI</t>
  </si>
  <si>
    <t>SIDDHALI JAYESH PRAJAPATI</t>
  </si>
  <si>
    <t>POOJA BHUPATRAI PUNJANI</t>
  </si>
  <si>
    <t>ANIRUDDHSINH RANJITSINH CHAUHAN</t>
  </si>
  <si>
    <t>MAHESHKUMAR RAYJIBHAI PATEL</t>
  </si>
  <si>
    <t>SHAHIBUG(5)</t>
  </si>
  <si>
    <t>HETALKUMAR PRAVINCHANDRA SANGHAVI</t>
  </si>
  <si>
    <t>PARAG GHANSHYAMBHAI THAKKAR</t>
  </si>
  <si>
    <t>RAJESHKUMAR GOVINDBHAI CHAVDA</t>
  </si>
  <si>
    <t>MEHULKUMAR DINESHBHAI PATEL</t>
  </si>
  <si>
    <t>DILIPSINH RAJESHKUMAR CHAVDA</t>
  </si>
  <si>
    <t>SANJAY SHANTILAL VYAS</t>
  </si>
  <si>
    <t>NIKOL(6)</t>
  </si>
  <si>
    <t>KEVAL SURESHCHANDRA SHAH</t>
  </si>
  <si>
    <t>ANKITA UTTAMKUMAR KATHROTIYA</t>
  </si>
  <si>
    <t>NIRMAL NARVINDBHAI GOHEL</t>
  </si>
  <si>
    <t>CHETAN KANTILAL PATEL</t>
  </si>
  <si>
    <t>DIPIKA AMRITBHAI PATEL</t>
  </si>
  <si>
    <t>NANUBHA TIKUBHA ZALA</t>
  </si>
  <si>
    <t>NAVA-WADAJ(7)</t>
  </si>
  <si>
    <t>SHAILA MILAN SHAH</t>
  </si>
  <si>
    <t>DHRUV KETANBHAI AMIN</t>
  </si>
  <si>
    <t>JASMIN AMARKUMAR THAKER</t>
  </si>
  <si>
    <t>MRUGESH DEEPAK PATEL</t>
  </si>
  <si>
    <t>PUNIT GORDHANDAS UNADKAT</t>
  </si>
  <si>
    <t>KAMLESH ARVINDBHAI GAYAKWAD</t>
  </si>
  <si>
    <t>MANINAGAR(8)</t>
  </si>
  <si>
    <t>ABHAY ANIRUDDHBHAI SHAH</t>
  </si>
  <si>
    <t>BHUMIKA SHREENIVAS RAJAN</t>
  </si>
  <si>
    <t>ANWARHUSAIN ABDULREHMAN MUDDEBIHAL</t>
  </si>
  <si>
    <t>DIVYAGNA HARDIK BHAVSAR</t>
  </si>
  <si>
    <t>KRUNAL HARSHADKUMAR SHAH</t>
  </si>
  <si>
    <t>POOJA VARUN PRAJAPATI</t>
  </si>
  <si>
    <t>KRUSHNAKANT RAMANLAL THAKKAR</t>
  </si>
  <si>
    <t>GANDHINAGAR(9)</t>
  </si>
  <si>
    <t>KAMLESH BABULAL SHAH</t>
  </si>
  <si>
    <t>HETAL MANUBHAI RIBADIYA</t>
  </si>
  <si>
    <t>KAMALA DILIP SONANI</t>
  </si>
  <si>
    <t>CHIRAG VIKRAMBHAI PATEL</t>
  </si>
  <si>
    <t>KRUPABEN PARTHKUMAR PATEL</t>
  </si>
  <si>
    <t>SHAKTISINH BHAVSANGBHAI PADHERIYA</t>
  </si>
  <si>
    <t>GOTA(10)</t>
  </si>
  <si>
    <t>KALPESHKUMAR AMBALAL PATEL</t>
  </si>
  <si>
    <t>MAHESH GOVINDBHAI RATHOD</t>
  </si>
  <si>
    <t>PRATAPCHANDRA SHRIPAL TIWARI</t>
  </si>
  <si>
    <t>VIJAY BHILALBHAI PATEL</t>
  </si>
  <si>
    <t>JIGISHA JAYRAJSINH RAJ</t>
  </si>
  <si>
    <t>ARVINDKUMAR RAMESHCHANDRA PATEL</t>
  </si>
  <si>
    <t>VIJAY CROSS ROAD(11)</t>
  </si>
  <si>
    <t>YOGESHKUMAR AMBALAL PUROHIT</t>
  </si>
  <si>
    <t>NIYATI ANILKUMAR DESAI</t>
  </si>
  <si>
    <t>PRAPTI ANANDKUMAR DANAK</t>
  </si>
  <si>
    <t>MUKESH RUKHADBHAI BHARVAD</t>
  </si>
  <si>
    <t>KANGANA MEHUL PATEL</t>
  </si>
  <si>
    <t>ASHOKBHAI CHATURBHAI PRAJAPATI</t>
  </si>
  <si>
    <t>SCIENCE CITY(12)</t>
  </si>
  <si>
    <t>BHARTI NILESH SUTHAR</t>
  </si>
  <si>
    <t>AANAL ABHINAV MALAVIYA</t>
  </si>
  <si>
    <t>KHUSHALI SHIVANG PATEL</t>
  </si>
  <si>
    <t>HARSH PARESHKUMAR PATEL</t>
  </si>
  <si>
    <t>MANOJ PANCHABHAI JADAV</t>
  </si>
  <si>
    <t>VIJAYKUMAR BACHUBHAI MIR</t>
  </si>
  <si>
    <t>GIFT CITY(13)</t>
  </si>
  <si>
    <t>MUKESH PRATAPJI PUROHIT</t>
  </si>
  <si>
    <t>VIKRAM ARVINDBHAI PATEL</t>
  </si>
  <si>
    <t>MAHAVIR CHANDUBHAI PADHERIYA</t>
  </si>
  <si>
    <t>KARANSINH CHHAGANSINH RATHOD</t>
  </si>
  <si>
    <t>ASLALI(14)</t>
  </si>
  <si>
    <t>NAIM KARIMBHAI SHELAT</t>
  </si>
  <si>
    <t>PARAS VINAYKUMAR DAVE</t>
  </si>
  <si>
    <t>NIHIR VIPULBHAI SHAH</t>
  </si>
  <si>
    <t>KEYUR VINODKUMAR SHAH</t>
  </si>
  <si>
    <t>VISHALKUMAR HARDEVBHAI CHIROLIYA</t>
  </si>
  <si>
    <t>VATVA(15)</t>
  </si>
  <si>
    <t>MEHMUDKHAN AHMADKHAN PATHAN</t>
  </si>
  <si>
    <t>JIGISHA JITENDRABHAI KAYASTH</t>
  </si>
  <si>
    <t>JAYPRAKASH SANTRAM PANDEY</t>
  </si>
  <si>
    <t>BRIJESH ARVINDBHAI PATEL</t>
  </si>
  <si>
    <t>KRUPALI NISHIT PATEL</t>
  </si>
  <si>
    <t>HIREN ASWINBHAI VYAS</t>
  </si>
  <si>
    <t>VASTRAL(16)</t>
  </si>
  <si>
    <t>VIPUL NANJIBHAI SUTARIA</t>
  </si>
  <si>
    <t>HARSH CHANDRAPRAKASH PATEL</t>
  </si>
  <si>
    <t>TEJAS CHETANBHAI PATEL</t>
  </si>
  <si>
    <t>MEHULKUMAR RAMESHBHAI DABHI</t>
  </si>
  <si>
    <t>JIGNESHKUMAR NARSANGBHAI JADAV</t>
  </si>
  <si>
    <t>6800-300/6-8600-500/6-11600-690/5-15050-770/2-16590</t>
  </si>
  <si>
    <t>KALPESHKUMAR SURESHCHANDRA THAKER</t>
  </si>
  <si>
    <t>BHARATBHAI RAMBHAI BHARVAD</t>
  </si>
  <si>
    <t>VASTRAPUR BRANCH(17)</t>
  </si>
  <si>
    <t>DHARMESHKUMAR BHIKHABHAI PATEL</t>
  </si>
  <si>
    <t>JINAL BHAVESHBHAI KOTECHA</t>
  </si>
  <si>
    <t>UMANG HASMUKHBHAI BHAVSAR</t>
  </si>
  <si>
    <t>HELI RAJENDRA KUSUMGAR</t>
  </si>
  <si>
    <t>POOJA GANUBHAI SABHAD</t>
  </si>
  <si>
    <t>BHARATKUMAR KARSANBHAI MARU</t>
  </si>
  <si>
    <t>PRAHALADNAGAR(18)</t>
  </si>
  <si>
    <t>YOGESHKUMAR BHUPENDRABHAI PATEL</t>
  </si>
  <si>
    <t>CHANDULAL GORDHANBHAI VAGHASIA</t>
  </si>
  <si>
    <t>AKANKSHA KHIRENKUMAR PATEL</t>
  </si>
  <si>
    <t>MANSI INDRAJIT DESAI</t>
  </si>
  <si>
    <t>MAHARSHIRAJSINH MAHENDRASINH CHUDASAMA</t>
  </si>
  <si>
    <t>MAHENDRASINH AJITSINH CHAVDA</t>
  </si>
  <si>
    <t>SABARMATI(19)</t>
  </si>
  <si>
    <t>BHARATKUMAR RAMBAHAR GUPTA</t>
  </si>
  <si>
    <t>VIBHUTI PUSHPARAJSINH JADEJA</t>
  </si>
  <si>
    <t>POONAM VIKASKUMAR PATEL</t>
  </si>
  <si>
    <t>BHUPENDRA SINGH DOULAT SINGH CHOUHAN</t>
  </si>
  <si>
    <t>BHAVISHYKUMAR DHAVALBHAI PARIKH</t>
  </si>
  <si>
    <t>MAYURBHAI SHAMBHUBHAI DESAI</t>
  </si>
  <si>
    <t>THALTEJ(20)</t>
  </si>
  <si>
    <t>MAULIK SHANKARPRASAD BHATT</t>
  </si>
  <si>
    <t>KHUSHBU HIREN JOSHI</t>
  </si>
  <si>
    <t>KOMAL MANAN THAKKER</t>
  </si>
  <si>
    <t>PRIYANKA KIRITBHAI PATEL</t>
  </si>
  <si>
    <t>MITULRAJSINH GHANSHYAMSINH RATHOD</t>
  </si>
  <si>
    <t>AMRUTBHAI ISHVARBHAI RABARI</t>
  </si>
  <si>
    <t>NARODA(21)</t>
  </si>
  <si>
    <t>SHAUNAK RAMCHANDRA PANDYA</t>
  </si>
  <si>
    <t>PRANAVKUMAR JANAKLAL SHAH</t>
  </si>
  <si>
    <t>PARTH BHARATBHAI PATEL</t>
  </si>
  <si>
    <t>ABHISHEK HARESHBHAI DARJI</t>
  </si>
  <si>
    <t>MEET NITINKUMAR PATEL</t>
  </si>
  <si>
    <t>JITENDRAKUMAR KODARLAL PATEL</t>
  </si>
  <si>
    <t>SARKHEJ(22)</t>
  </si>
  <si>
    <t>PINAL JITENDRAKUMAR DESAI</t>
  </si>
  <si>
    <t>BHARAT ISHWARLAL KATUDIYA</t>
  </si>
  <si>
    <t>NATHUBHAI RAMJIBHAI GANGDIYAMIR</t>
  </si>
  <si>
    <t>KISHANKUMAR GIRISHBHAI PATEL</t>
  </si>
  <si>
    <t>MANOJKUMAR BALDEVBHAI PATEL</t>
  </si>
  <si>
    <t>SURESHKUMAR GAGJIBHAI BHADIYADARA</t>
  </si>
  <si>
    <t>VASNA(23)</t>
  </si>
  <si>
    <t>SAPNA ANILKUMAR KAUSHIK</t>
  </si>
  <si>
    <t>BHAVNA SAMYAK SHAH</t>
  </si>
  <si>
    <t>DHATRI ATUL MEHTA</t>
  </si>
  <si>
    <t>BELA MOHANBHAI DESAI</t>
  </si>
  <si>
    <t>DIVYARAJSINH AJITSINH DABHI</t>
  </si>
  <si>
    <t>ANIRUDDHSINH FATESINH CHAVDA</t>
  </si>
  <si>
    <t>RAIPUR(24)</t>
  </si>
  <si>
    <t>SAMIR AMIRMIYA MALEK</t>
  </si>
  <si>
    <t>RAKHI PIYUSHKUMAR SHAH</t>
  </si>
  <si>
    <t>PARUL PREMALKUMAR PATEL</t>
  </si>
  <si>
    <t>JATIN MANSUKHBHAI AMIN</t>
  </si>
  <si>
    <t>PRASHANT PRAFULCHANDRA UPADHYAY</t>
  </si>
  <si>
    <t>REKHA DIGANT RATHI</t>
  </si>
  <si>
    <t>KEDAR TUSHARBHAI DESHMUKH</t>
  </si>
  <si>
    <t>BHARAT GANPATBHAI PARMAR</t>
  </si>
  <si>
    <t>BOPAL(25)</t>
  </si>
  <si>
    <t>AADESH MAHESHKUMAR BHOJANI</t>
  </si>
  <si>
    <t>KRUTIK BHUPENDRABAHI VYAS</t>
  </si>
  <si>
    <t>POONAM MUKESHBHAI PATEL</t>
  </si>
  <si>
    <t>BHARGAVSINH PRAVINSINH VALA</t>
  </si>
  <si>
    <t>ARJUNSINH DILIPSINH PADHERIYA</t>
  </si>
  <si>
    <t>VINOD ARJANBHAI DESAI</t>
  </si>
  <si>
    <t>ASHRAM ROAD(26)</t>
  </si>
  <si>
    <t>MANISH MANEKLAL PATEL</t>
  </si>
  <si>
    <t>HIMASHRI DINESH RAV</t>
  </si>
  <si>
    <t>NIMISH REMESHCHANDRA ACHARYA</t>
  </si>
  <si>
    <t>NAMRATA BHAVIN CHAUHAN</t>
  </si>
  <si>
    <t>ARPIT JAGADISHBHAI PATEL</t>
  </si>
  <si>
    <t>YOGESH REVANDAS MAKWANA</t>
  </si>
  <si>
    <t>GRAND_TOTAL:-</t>
  </si>
</sst>
</file>

<file path=xl/styles.xml><?xml version="1.0" encoding="utf-8"?>
<styleSheet xmlns="http://schemas.openxmlformats.org/spreadsheetml/2006/main">
  <numFmts count="1">
    <numFmt numFmtId="164" formatCode="0;[Red]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92D05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color theme="6" tint="0.7999816888943144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theme="6" tint="0.79998168889431442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rgb="FFAEEB9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AF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Protection="1">
      <protection locked="0"/>
    </xf>
    <xf numFmtId="0" fontId="3" fillId="3" borderId="6" xfId="0" applyFont="1" applyFill="1" applyBorder="1" applyAlignment="1" applyProtection="1">
      <protection locked="0"/>
    </xf>
    <xf numFmtId="0" fontId="3" fillId="3" borderId="7" xfId="0" applyFont="1" applyFill="1" applyBorder="1" applyAlignment="1" applyProtection="1">
      <protection locked="0"/>
    </xf>
    <xf numFmtId="0" fontId="0" fillId="4" borderId="5" xfId="0" applyFill="1" applyBorder="1" applyProtection="1"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6" fillId="5" borderId="8" xfId="0" applyFont="1" applyFill="1" applyBorder="1" applyAlignment="1" applyProtection="1">
      <alignment vertical="center" wrapText="1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right" vertical="center"/>
      <protection locked="0"/>
    </xf>
    <xf numFmtId="0" fontId="8" fillId="7" borderId="8" xfId="0" applyFont="1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8" fillId="5" borderId="11" xfId="0" applyFont="1" applyFill="1" applyBorder="1" applyAlignment="1" applyProtection="1">
      <alignment horizontal="center" vertical="top" wrapText="1"/>
      <protection locked="0"/>
    </xf>
    <xf numFmtId="0" fontId="8" fillId="5" borderId="12" xfId="0" applyFont="1" applyFill="1" applyBorder="1" applyAlignment="1" applyProtection="1">
      <alignment horizontal="center" vertical="top" wrapText="1"/>
      <protection locked="0"/>
    </xf>
    <xf numFmtId="0" fontId="9" fillId="5" borderId="12" xfId="0" applyFont="1" applyFill="1" applyBorder="1" applyAlignment="1" applyProtection="1">
      <alignment horizontal="center" vertical="top" wrapText="1"/>
      <protection locked="0"/>
    </xf>
    <xf numFmtId="0" fontId="8" fillId="5" borderId="13" xfId="0" applyFont="1" applyFill="1" applyBorder="1" applyAlignment="1" applyProtection="1">
      <alignment horizontal="center" vertical="top" wrapText="1"/>
      <protection locked="0"/>
    </xf>
    <xf numFmtId="0" fontId="11" fillId="5" borderId="14" xfId="0" applyFont="1" applyFill="1" applyBorder="1" applyAlignment="1" applyProtection="1">
      <alignment horizontal="center" vertical="center" wrapText="1"/>
      <protection locked="0"/>
    </xf>
    <xf numFmtId="0" fontId="8" fillId="5" borderId="15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8" fillId="5" borderId="14" xfId="0" applyFont="1" applyFill="1" applyBorder="1" applyAlignment="1" applyProtection="1">
      <alignment vertical="top" wrapText="1"/>
      <protection locked="0"/>
    </xf>
    <xf numFmtId="0" fontId="5" fillId="4" borderId="0" xfId="0" applyFont="1" applyFill="1" applyBorder="1" applyAlignment="1" applyProtection="1">
      <alignment horizontal="right" vertical="top" wrapText="1"/>
      <protection locked="0"/>
    </xf>
    <xf numFmtId="0" fontId="8" fillId="7" borderId="16" xfId="0" applyFont="1" applyFill="1" applyBorder="1" applyAlignment="1" applyProtection="1">
      <alignment horizontal="center"/>
      <protection locked="0"/>
    </xf>
    <xf numFmtId="0" fontId="0" fillId="7" borderId="16" xfId="0" applyFill="1" applyBorder="1" applyProtection="1">
      <protection locked="0"/>
    </xf>
    <xf numFmtId="0" fontId="0" fillId="7" borderId="17" xfId="0" applyFill="1" applyBorder="1" applyProtection="1">
      <protection locked="0"/>
    </xf>
    <xf numFmtId="0" fontId="0" fillId="7" borderId="18" xfId="0" applyFill="1" applyBorder="1" applyProtection="1">
      <protection locked="0"/>
    </xf>
    <xf numFmtId="0" fontId="12" fillId="2" borderId="18" xfId="0" applyFont="1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0" fillId="7" borderId="22" xfId="0" applyFill="1" applyBorder="1" applyProtection="1">
      <protection locked="0"/>
    </xf>
    <xf numFmtId="0" fontId="5" fillId="4" borderId="0" xfId="0" applyFont="1" applyFill="1" applyBorder="1" applyAlignment="1" applyProtection="1">
      <alignment horizontal="right"/>
      <protection locked="0"/>
    </xf>
    <xf numFmtId="0" fontId="8" fillId="2" borderId="23" xfId="0" applyFont="1" applyFill="1" applyBorder="1" applyProtection="1">
      <protection locked="0"/>
    </xf>
    <xf numFmtId="0" fontId="0" fillId="2" borderId="23" xfId="0" applyFill="1" applyBorder="1" applyProtection="1">
      <protection locked="0"/>
    </xf>
    <xf numFmtId="0" fontId="0" fillId="7" borderId="24" xfId="0" applyFill="1" applyBorder="1" applyProtection="1">
      <protection locked="0"/>
    </xf>
    <xf numFmtId="0" fontId="0" fillId="7" borderId="25" xfId="0" applyFill="1" applyBorder="1" applyProtection="1">
      <protection locked="0"/>
    </xf>
    <xf numFmtId="0" fontId="8" fillId="7" borderId="21" xfId="0" applyFont="1" applyFill="1" applyBorder="1" applyAlignment="1" applyProtection="1">
      <alignment horizontal="right"/>
      <protection locked="0"/>
    </xf>
    <xf numFmtId="0" fontId="8" fillId="7" borderId="8" xfId="0" applyFont="1" applyFill="1" applyBorder="1" applyAlignment="1" applyProtection="1">
      <alignment horizontal="right"/>
      <protection locked="0"/>
    </xf>
    <xf numFmtId="0" fontId="0" fillId="7" borderId="26" xfId="0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8" fillId="7" borderId="16" xfId="0" applyFont="1" applyFill="1" applyBorder="1" applyAlignment="1" applyProtection="1">
      <alignment horizontal="right"/>
      <protection locked="0"/>
    </xf>
    <xf numFmtId="0" fontId="8" fillId="8" borderId="11" xfId="0" applyFont="1" applyFill="1" applyBorder="1" applyProtection="1">
      <protection locked="0"/>
    </xf>
    <xf numFmtId="0" fontId="8" fillId="8" borderId="12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8" fillId="2" borderId="28" xfId="0" applyFont="1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7" borderId="29" xfId="0" applyFill="1" applyBorder="1" applyProtection="1">
      <protection locked="0"/>
    </xf>
    <xf numFmtId="0" fontId="0" fillId="7" borderId="30" xfId="0" applyFill="1" applyBorder="1" applyProtection="1">
      <protection locked="0"/>
    </xf>
    <xf numFmtId="9" fontId="11" fillId="9" borderId="31" xfId="0" applyNumberFormat="1" applyFont="1" applyFill="1" applyBorder="1" applyAlignment="1" applyProtection="1">
      <alignment horizontal="right"/>
      <protection locked="0"/>
    </xf>
    <xf numFmtId="0" fontId="8" fillId="7" borderId="12" xfId="0" applyFont="1" applyFill="1" applyBorder="1" applyAlignment="1" applyProtection="1">
      <alignment horizontal="center"/>
      <protection locked="0"/>
    </xf>
    <xf numFmtId="0" fontId="0" fillId="7" borderId="12" xfId="0" applyFill="1" applyBorder="1" applyProtection="1">
      <protection locked="0"/>
    </xf>
    <xf numFmtId="0" fontId="0" fillId="7" borderId="32" xfId="0" applyFill="1" applyBorder="1" applyProtection="1">
      <protection locked="0"/>
    </xf>
    <xf numFmtId="0" fontId="4" fillId="7" borderId="24" xfId="0" applyFont="1" applyFill="1" applyBorder="1" applyProtection="1">
      <protection locked="0"/>
    </xf>
    <xf numFmtId="0" fontId="8" fillId="2" borderId="12" xfId="0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8" fillId="7" borderId="33" xfId="0" applyFont="1" applyFill="1" applyBorder="1" applyAlignment="1" applyProtection="1">
      <alignment horizontal="center"/>
      <protection locked="0"/>
    </xf>
    <xf numFmtId="0" fontId="0" fillId="7" borderId="33" xfId="0" applyFill="1" applyBorder="1" applyProtection="1">
      <protection locked="0"/>
    </xf>
    <xf numFmtId="0" fontId="4" fillId="7" borderId="32" xfId="0" applyFont="1" applyFill="1" applyBorder="1" applyProtection="1">
      <protection locked="0"/>
    </xf>
    <xf numFmtId="164" fontId="11" fillId="9" borderId="31" xfId="0" applyNumberFormat="1" applyFont="1" applyFill="1" applyBorder="1" applyAlignment="1" applyProtection="1">
      <alignment horizontal="right"/>
      <protection locked="0"/>
    </xf>
    <xf numFmtId="0" fontId="8" fillId="2" borderId="12" xfId="0" applyFont="1" applyFill="1" applyBorder="1" applyAlignment="1" applyProtection="1">
      <alignment horizontal="center"/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8" fillId="7" borderId="18" xfId="0" applyFont="1" applyFill="1" applyBorder="1" applyProtection="1">
      <protection locked="0"/>
    </xf>
    <xf numFmtId="0" fontId="8" fillId="8" borderId="1" xfId="0" applyFont="1" applyFill="1" applyBorder="1" applyProtection="1">
      <protection locked="0"/>
    </xf>
    <xf numFmtId="0" fontId="8" fillId="8" borderId="36" xfId="0" applyFont="1" applyFill="1" applyBorder="1" applyProtection="1">
      <protection locked="0"/>
    </xf>
    <xf numFmtId="0" fontId="0" fillId="7" borderId="37" xfId="0" applyFill="1" applyBorder="1" applyProtection="1">
      <protection locked="0"/>
    </xf>
    <xf numFmtId="0" fontId="8" fillId="7" borderId="16" xfId="0" applyFont="1" applyFill="1" applyBorder="1" applyProtection="1">
      <protection locked="0"/>
    </xf>
    <xf numFmtId="0" fontId="0" fillId="7" borderId="38" xfId="0" applyFill="1" applyBorder="1" applyProtection="1">
      <protection locked="0"/>
    </xf>
    <xf numFmtId="0" fontId="0" fillId="7" borderId="39" xfId="0" applyFill="1" applyBorder="1" applyProtection="1">
      <protection locked="0"/>
    </xf>
    <xf numFmtId="0" fontId="8" fillId="2" borderId="33" xfId="0" applyFont="1" applyFill="1" applyBorder="1" applyAlignment="1" applyProtection="1">
      <alignment horizontal="center"/>
      <protection locked="0"/>
    </xf>
    <xf numFmtId="0" fontId="0" fillId="2" borderId="33" xfId="0" applyFill="1" applyBorder="1" applyProtection="1">
      <protection locked="0"/>
    </xf>
    <xf numFmtId="0" fontId="0" fillId="8" borderId="40" xfId="0" applyFill="1" applyBorder="1" applyProtection="1">
      <protection locked="0"/>
    </xf>
    <xf numFmtId="0" fontId="0" fillId="8" borderId="4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8" fillId="7" borderId="21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2" borderId="27" xfId="0" applyFill="1" applyBorder="1" applyProtection="1">
      <protection locked="0"/>
    </xf>
    <xf numFmtId="164" fontId="11" fillId="9" borderId="42" xfId="0" applyNumberFormat="1" applyFont="1" applyFill="1" applyBorder="1" applyAlignment="1" applyProtection="1">
      <alignment horizontal="right"/>
      <protection locked="0"/>
    </xf>
    <xf numFmtId="0" fontId="8" fillId="6" borderId="42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8" fillId="6" borderId="8" xfId="0" applyFont="1" applyFill="1" applyBorder="1" applyProtection="1">
      <protection locked="0"/>
    </xf>
    <xf numFmtId="0" fontId="4" fillId="7" borderId="8" xfId="0" applyFont="1" applyFill="1" applyBorder="1" applyProtection="1">
      <protection locked="0"/>
    </xf>
    <xf numFmtId="0" fontId="0" fillId="7" borderId="42" xfId="0" applyFill="1" applyBorder="1" applyProtection="1">
      <protection locked="0"/>
    </xf>
    <xf numFmtId="9" fontId="11" fillId="9" borderId="42" xfId="0" applyNumberFormat="1" applyFont="1" applyFill="1" applyBorder="1" applyAlignment="1" applyProtection="1">
      <alignment horizontal="right"/>
      <protection locked="0"/>
    </xf>
    <xf numFmtId="0" fontId="8" fillId="2" borderId="28" xfId="0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right"/>
      <protection locked="0"/>
    </xf>
    <xf numFmtId="0" fontId="0" fillId="4" borderId="9" xfId="0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0" fillId="4" borderId="43" xfId="0" applyFill="1" applyBorder="1" applyProtection="1">
      <protection hidden="1"/>
    </xf>
    <xf numFmtId="0" fontId="5" fillId="4" borderId="44" xfId="0" applyFont="1" applyFill="1" applyBorder="1" applyAlignment="1" applyProtection="1">
      <alignment horizontal="right"/>
      <protection locked="0"/>
    </xf>
    <xf numFmtId="0" fontId="0" fillId="10" borderId="4" xfId="0" applyFill="1" applyBorder="1" applyProtection="1">
      <protection hidden="1"/>
    </xf>
    <xf numFmtId="0" fontId="11" fillId="11" borderId="2" xfId="0" applyFont="1" applyFill="1" applyBorder="1" applyAlignment="1" applyProtection="1">
      <protection hidden="1"/>
    </xf>
    <xf numFmtId="0" fontId="13" fillId="11" borderId="4" xfId="0" applyFont="1" applyFill="1" applyBorder="1" applyProtection="1">
      <protection hidden="1"/>
    </xf>
    <xf numFmtId="0" fontId="0" fillId="11" borderId="46" xfId="0" applyFill="1" applyBorder="1" applyProtection="1">
      <protection hidden="1"/>
    </xf>
    <xf numFmtId="0" fontId="8" fillId="10" borderId="29" xfId="0" applyFont="1" applyFill="1" applyBorder="1" applyProtection="1">
      <protection hidden="1"/>
    </xf>
    <xf numFmtId="0" fontId="12" fillId="4" borderId="0" xfId="0" applyFont="1" applyFill="1" applyBorder="1" applyProtection="1">
      <protection locked="0"/>
    </xf>
    <xf numFmtId="0" fontId="8" fillId="10" borderId="50" xfId="0" applyFont="1" applyFill="1" applyBorder="1" applyProtection="1">
      <protection hidden="1"/>
    </xf>
    <xf numFmtId="0" fontId="8" fillId="12" borderId="8" xfId="0" applyFont="1" applyFill="1" applyBorder="1" applyProtection="1">
      <protection locked="0"/>
    </xf>
    <xf numFmtId="0" fontId="0" fillId="12" borderId="8" xfId="0" applyFill="1" applyBorder="1" applyProtection="1">
      <protection locked="0"/>
    </xf>
    <xf numFmtId="0" fontId="8" fillId="2" borderId="1" xfId="0" applyFont="1" applyFill="1" applyBorder="1" applyProtection="1">
      <protection hidden="1"/>
    </xf>
    <xf numFmtId="0" fontId="8" fillId="4" borderId="0" xfId="0" applyFont="1" applyFill="1" applyBorder="1" applyProtection="1">
      <protection locked="0"/>
    </xf>
    <xf numFmtId="0" fontId="0" fillId="4" borderId="48" xfId="0" applyFill="1" applyBorder="1" applyAlignment="1" applyProtection="1">
      <protection locked="0"/>
    </xf>
    <xf numFmtId="0" fontId="5" fillId="4" borderId="48" xfId="0" applyFont="1" applyFill="1" applyBorder="1" applyAlignment="1" applyProtection="1">
      <protection locked="0"/>
    </xf>
    <xf numFmtId="0" fontId="1" fillId="0" borderId="8" xfId="0" applyFont="1" applyBorder="1"/>
    <xf numFmtId="0" fontId="1" fillId="0" borderId="0" xfId="0" applyFont="1"/>
    <xf numFmtId="0" fontId="0" fillId="0" borderId="8" xfId="0" applyBorder="1"/>
    <xf numFmtId="15" fontId="0" fillId="0" borderId="8" xfId="0" applyNumberFormat="1" applyBorder="1"/>
    <xf numFmtId="15" fontId="0" fillId="0" borderId="0" xfId="0" applyNumberFormat="1"/>
    <xf numFmtId="0" fontId="11" fillId="10" borderId="47" xfId="0" applyFont="1" applyFill="1" applyBorder="1" applyAlignment="1" applyProtection="1">
      <alignment horizontal="left"/>
      <protection hidden="1"/>
    </xf>
    <xf numFmtId="0" fontId="11" fillId="10" borderId="48" xfId="0" applyFont="1" applyFill="1" applyBorder="1" applyAlignment="1" applyProtection="1">
      <alignment horizontal="left"/>
      <protection hidden="1"/>
    </xf>
    <xf numFmtId="0" fontId="11" fillId="10" borderId="6" xfId="0" applyFont="1" applyFill="1" applyBorder="1" applyAlignment="1" applyProtection="1">
      <alignment horizontal="left"/>
      <protection hidden="1"/>
    </xf>
    <xf numFmtId="0" fontId="11" fillId="10" borderId="49" xfId="0" applyFont="1" applyFill="1" applyBorder="1" applyAlignment="1" applyProtection="1">
      <alignment horizontal="left"/>
      <protection hidden="1"/>
    </xf>
    <xf numFmtId="0" fontId="6" fillId="11" borderId="2" xfId="0" applyFont="1" applyFill="1" applyBorder="1" applyAlignment="1" applyProtection="1">
      <alignment horizontal="center"/>
      <protection hidden="1"/>
    </xf>
    <xf numFmtId="0" fontId="6" fillId="11" borderId="3" xfId="0" applyFont="1" applyFill="1" applyBorder="1" applyAlignment="1" applyProtection="1">
      <alignment horizontal="center"/>
      <protection hidden="1"/>
    </xf>
    <xf numFmtId="0" fontId="6" fillId="11" borderId="4" xfId="0" applyFont="1" applyFill="1" applyBorder="1" applyAlignment="1" applyProtection="1">
      <alignment horizont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8" fillId="10" borderId="15" xfId="0" applyFont="1" applyFill="1" applyBorder="1" applyAlignment="1" applyProtection="1">
      <alignment horizontal="left"/>
      <protection hidden="1"/>
    </xf>
    <xf numFmtId="0" fontId="8" fillId="10" borderId="45" xfId="0" applyFont="1" applyFill="1" applyBorder="1" applyAlignment="1" applyProtection="1">
      <alignment horizontal="left"/>
      <protection hidden="1"/>
    </xf>
    <xf numFmtId="0" fontId="1" fillId="10" borderId="8" xfId="0" applyFont="1" applyFill="1" applyBorder="1"/>
    <xf numFmtId="0" fontId="1" fillId="13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457"/>
  <sheetViews>
    <sheetView tabSelected="1" workbookViewId="0">
      <pane ySplit="1" topLeftCell="A2" activePane="bottomLeft" state="frozen"/>
      <selection pane="bottomLeft" activeCell="Y2" sqref="Y2"/>
    </sheetView>
  </sheetViews>
  <sheetFormatPr defaultRowHeight="22.5" customHeight="1"/>
  <cols>
    <col min="1" max="1" width="3.28515625" customWidth="1"/>
    <col min="2" max="2" width="5" customWidth="1"/>
    <col min="3" max="3" width="8.85546875" customWidth="1"/>
    <col min="4" max="4" width="0.28515625" hidden="1" customWidth="1"/>
    <col min="5" max="21" width="9.140625" hidden="1" customWidth="1"/>
    <col min="22" max="22" width="3" customWidth="1"/>
    <col min="23" max="23" width="7.7109375" customWidth="1"/>
    <col min="24" max="24" width="7.85546875" customWidth="1"/>
    <col min="25" max="26" width="7" customWidth="1"/>
    <col min="27" max="27" width="8" customWidth="1"/>
    <col min="28" max="28" width="0.28515625" hidden="1" customWidth="1"/>
    <col min="29" max="29" width="9.140625" hidden="1" customWidth="1"/>
    <col min="30" max="30" width="6.7109375" customWidth="1"/>
    <col min="31" max="31" width="0.140625" hidden="1" customWidth="1"/>
    <col min="32" max="32" width="9.140625" hidden="1" customWidth="1"/>
    <col min="33" max="33" width="6.42578125" customWidth="1"/>
    <col min="34" max="34" width="6.7109375" customWidth="1"/>
    <col min="35" max="35" width="8.140625" customWidth="1"/>
    <col min="36" max="36" width="5.7109375" customWidth="1"/>
    <col min="37" max="37" width="14" bestFit="1" customWidth="1"/>
    <col min="38" max="38" width="8.42578125" bestFit="1" customWidth="1"/>
    <col min="39" max="39" width="6.28515625" customWidth="1"/>
    <col min="40" max="40" width="9.140625" hidden="1" customWidth="1"/>
    <col min="41" max="41" width="5.7109375" customWidth="1"/>
    <col min="42" max="42" width="4.7109375" customWidth="1"/>
    <col min="43" max="43" width="9.140625" hidden="1" customWidth="1"/>
    <col min="44" max="45" width="5.7109375" customWidth="1"/>
    <col min="46" max="46" width="4.85546875" customWidth="1"/>
    <col min="47" max="47" width="6.85546875" customWidth="1"/>
    <col min="48" max="48" width="0.42578125" hidden="1" customWidth="1"/>
    <col min="49" max="49" width="9.140625" hidden="1" customWidth="1"/>
    <col min="50" max="50" width="4.140625" customWidth="1"/>
    <col min="51" max="52" width="7" customWidth="1"/>
    <col min="53" max="53" width="8.85546875" customWidth="1"/>
    <col min="54" max="54" width="7.7109375" customWidth="1"/>
    <col min="55" max="55" width="9.42578125" customWidth="1"/>
    <col min="257" max="257" width="3.28515625" customWidth="1"/>
    <col min="258" max="258" width="5" customWidth="1"/>
    <col min="259" max="259" width="8.85546875" customWidth="1"/>
    <col min="260" max="277" width="0" hidden="1" customWidth="1"/>
    <col min="278" max="278" width="3" customWidth="1"/>
    <col min="279" max="279" width="7.7109375" customWidth="1"/>
    <col min="280" max="280" width="7.85546875" customWidth="1"/>
    <col min="281" max="282" width="7" customWidth="1"/>
    <col min="283" max="283" width="8" customWidth="1"/>
    <col min="284" max="285" width="0" hidden="1" customWidth="1"/>
    <col min="286" max="286" width="6.7109375" customWidth="1"/>
    <col min="287" max="288" width="0" hidden="1" customWidth="1"/>
    <col min="289" max="289" width="6.42578125" customWidth="1"/>
    <col min="290" max="290" width="6.7109375" customWidth="1"/>
    <col min="291" max="291" width="8.140625" customWidth="1"/>
    <col min="292" max="292" width="5.7109375" customWidth="1"/>
    <col min="293" max="293" width="6.85546875" customWidth="1"/>
    <col min="294" max="294" width="7.140625" customWidth="1"/>
    <col min="295" max="295" width="6.28515625" customWidth="1"/>
    <col min="296" max="296" width="0" hidden="1" customWidth="1"/>
    <col min="297" max="297" width="5.7109375" customWidth="1"/>
    <col min="298" max="298" width="4.7109375" customWidth="1"/>
    <col min="299" max="299" width="0" hidden="1" customWidth="1"/>
    <col min="300" max="301" width="5.7109375" customWidth="1"/>
    <col min="302" max="302" width="4.85546875" customWidth="1"/>
    <col min="303" max="303" width="6.85546875" customWidth="1"/>
    <col min="304" max="305" width="0" hidden="1" customWidth="1"/>
    <col min="306" max="306" width="4.140625" customWidth="1"/>
    <col min="307" max="308" width="7" customWidth="1"/>
    <col min="309" max="309" width="8.85546875" customWidth="1"/>
    <col min="310" max="310" width="7.7109375" customWidth="1"/>
    <col min="311" max="311" width="9.42578125" customWidth="1"/>
    <col min="513" max="513" width="3.28515625" customWidth="1"/>
    <col min="514" max="514" width="5" customWidth="1"/>
    <col min="515" max="515" width="8.85546875" customWidth="1"/>
    <col min="516" max="533" width="0" hidden="1" customWidth="1"/>
    <col min="534" max="534" width="3" customWidth="1"/>
    <col min="535" max="535" width="7.7109375" customWidth="1"/>
    <col min="536" max="536" width="7.85546875" customWidth="1"/>
    <col min="537" max="538" width="7" customWidth="1"/>
    <col min="539" max="539" width="8" customWidth="1"/>
    <col min="540" max="541" width="0" hidden="1" customWidth="1"/>
    <col min="542" max="542" width="6.7109375" customWidth="1"/>
    <col min="543" max="544" width="0" hidden="1" customWidth="1"/>
    <col min="545" max="545" width="6.42578125" customWidth="1"/>
    <col min="546" max="546" width="6.7109375" customWidth="1"/>
    <col min="547" max="547" width="8.140625" customWidth="1"/>
    <col min="548" max="548" width="5.7109375" customWidth="1"/>
    <col min="549" max="549" width="6.85546875" customWidth="1"/>
    <col min="550" max="550" width="7.140625" customWidth="1"/>
    <col min="551" max="551" width="6.28515625" customWidth="1"/>
    <col min="552" max="552" width="0" hidden="1" customWidth="1"/>
    <col min="553" max="553" width="5.7109375" customWidth="1"/>
    <col min="554" max="554" width="4.7109375" customWidth="1"/>
    <col min="555" max="555" width="0" hidden="1" customWidth="1"/>
    <col min="556" max="557" width="5.7109375" customWidth="1"/>
    <col min="558" max="558" width="4.85546875" customWidth="1"/>
    <col min="559" max="559" width="6.85546875" customWidth="1"/>
    <col min="560" max="561" width="0" hidden="1" customWidth="1"/>
    <col min="562" max="562" width="4.140625" customWidth="1"/>
    <col min="563" max="564" width="7" customWidth="1"/>
    <col min="565" max="565" width="8.85546875" customWidth="1"/>
    <col min="566" max="566" width="7.7109375" customWidth="1"/>
    <col min="567" max="567" width="9.42578125" customWidth="1"/>
    <col min="769" max="769" width="3.28515625" customWidth="1"/>
    <col min="770" max="770" width="5" customWidth="1"/>
    <col min="771" max="771" width="8.85546875" customWidth="1"/>
    <col min="772" max="789" width="0" hidden="1" customWidth="1"/>
    <col min="790" max="790" width="3" customWidth="1"/>
    <col min="791" max="791" width="7.7109375" customWidth="1"/>
    <col min="792" max="792" width="7.85546875" customWidth="1"/>
    <col min="793" max="794" width="7" customWidth="1"/>
    <col min="795" max="795" width="8" customWidth="1"/>
    <col min="796" max="797" width="0" hidden="1" customWidth="1"/>
    <col min="798" max="798" width="6.7109375" customWidth="1"/>
    <col min="799" max="800" width="0" hidden="1" customWidth="1"/>
    <col min="801" max="801" width="6.42578125" customWidth="1"/>
    <col min="802" max="802" width="6.7109375" customWidth="1"/>
    <col min="803" max="803" width="8.140625" customWidth="1"/>
    <col min="804" max="804" width="5.7109375" customWidth="1"/>
    <col min="805" max="805" width="6.85546875" customWidth="1"/>
    <col min="806" max="806" width="7.140625" customWidth="1"/>
    <col min="807" max="807" width="6.28515625" customWidth="1"/>
    <col min="808" max="808" width="0" hidden="1" customWidth="1"/>
    <col min="809" max="809" width="5.7109375" customWidth="1"/>
    <col min="810" max="810" width="4.7109375" customWidth="1"/>
    <col min="811" max="811" width="0" hidden="1" customWidth="1"/>
    <col min="812" max="813" width="5.7109375" customWidth="1"/>
    <col min="814" max="814" width="4.85546875" customWidth="1"/>
    <col min="815" max="815" width="6.85546875" customWidth="1"/>
    <col min="816" max="817" width="0" hidden="1" customWidth="1"/>
    <col min="818" max="818" width="4.140625" customWidth="1"/>
    <col min="819" max="820" width="7" customWidth="1"/>
    <col min="821" max="821" width="8.85546875" customWidth="1"/>
    <col min="822" max="822" width="7.7109375" customWidth="1"/>
    <col min="823" max="823" width="9.42578125" customWidth="1"/>
    <col min="1025" max="1025" width="3.28515625" customWidth="1"/>
    <col min="1026" max="1026" width="5" customWidth="1"/>
    <col min="1027" max="1027" width="8.85546875" customWidth="1"/>
    <col min="1028" max="1045" width="0" hidden="1" customWidth="1"/>
    <col min="1046" max="1046" width="3" customWidth="1"/>
    <col min="1047" max="1047" width="7.7109375" customWidth="1"/>
    <col min="1048" max="1048" width="7.85546875" customWidth="1"/>
    <col min="1049" max="1050" width="7" customWidth="1"/>
    <col min="1051" max="1051" width="8" customWidth="1"/>
    <col min="1052" max="1053" width="0" hidden="1" customWidth="1"/>
    <col min="1054" max="1054" width="6.7109375" customWidth="1"/>
    <col min="1055" max="1056" width="0" hidden="1" customWidth="1"/>
    <col min="1057" max="1057" width="6.42578125" customWidth="1"/>
    <col min="1058" max="1058" width="6.7109375" customWidth="1"/>
    <col min="1059" max="1059" width="8.140625" customWidth="1"/>
    <col min="1060" max="1060" width="5.7109375" customWidth="1"/>
    <col min="1061" max="1061" width="6.85546875" customWidth="1"/>
    <col min="1062" max="1062" width="7.140625" customWidth="1"/>
    <col min="1063" max="1063" width="6.28515625" customWidth="1"/>
    <col min="1064" max="1064" width="0" hidden="1" customWidth="1"/>
    <col min="1065" max="1065" width="5.7109375" customWidth="1"/>
    <col min="1066" max="1066" width="4.7109375" customWidth="1"/>
    <col min="1067" max="1067" width="0" hidden="1" customWidth="1"/>
    <col min="1068" max="1069" width="5.7109375" customWidth="1"/>
    <col min="1070" max="1070" width="4.85546875" customWidth="1"/>
    <col min="1071" max="1071" width="6.85546875" customWidth="1"/>
    <col min="1072" max="1073" width="0" hidden="1" customWidth="1"/>
    <col min="1074" max="1074" width="4.140625" customWidth="1"/>
    <col min="1075" max="1076" width="7" customWidth="1"/>
    <col min="1077" max="1077" width="8.85546875" customWidth="1"/>
    <col min="1078" max="1078" width="7.7109375" customWidth="1"/>
    <col min="1079" max="1079" width="9.42578125" customWidth="1"/>
    <col min="1281" max="1281" width="3.28515625" customWidth="1"/>
    <col min="1282" max="1282" width="5" customWidth="1"/>
    <col min="1283" max="1283" width="8.85546875" customWidth="1"/>
    <col min="1284" max="1301" width="0" hidden="1" customWidth="1"/>
    <col min="1302" max="1302" width="3" customWidth="1"/>
    <col min="1303" max="1303" width="7.7109375" customWidth="1"/>
    <col min="1304" max="1304" width="7.85546875" customWidth="1"/>
    <col min="1305" max="1306" width="7" customWidth="1"/>
    <col min="1307" max="1307" width="8" customWidth="1"/>
    <col min="1308" max="1309" width="0" hidden="1" customWidth="1"/>
    <col min="1310" max="1310" width="6.7109375" customWidth="1"/>
    <col min="1311" max="1312" width="0" hidden="1" customWidth="1"/>
    <col min="1313" max="1313" width="6.42578125" customWidth="1"/>
    <col min="1314" max="1314" width="6.7109375" customWidth="1"/>
    <col min="1315" max="1315" width="8.140625" customWidth="1"/>
    <col min="1316" max="1316" width="5.7109375" customWidth="1"/>
    <col min="1317" max="1317" width="6.85546875" customWidth="1"/>
    <col min="1318" max="1318" width="7.140625" customWidth="1"/>
    <col min="1319" max="1319" width="6.28515625" customWidth="1"/>
    <col min="1320" max="1320" width="0" hidden="1" customWidth="1"/>
    <col min="1321" max="1321" width="5.7109375" customWidth="1"/>
    <col min="1322" max="1322" width="4.7109375" customWidth="1"/>
    <col min="1323" max="1323" width="0" hidden="1" customWidth="1"/>
    <col min="1324" max="1325" width="5.7109375" customWidth="1"/>
    <col min="1326" max="1326" width="4.85546875" customWidth="1"/>
    <col min="1327" max="1327" width="6.85546875" customWidth="1"/>
    <col min="1328" max="1329" width="0" hidden="1" customWidth="1"/>
    <col min="1330" max="1330" width="4.140625" customWidth="1"/>
    <col min="1331" max="1332" width="7" customWidth="1"/>
    <col min="1333" max="1333" width="8.85546875" customWidth="1"/>
    <col min="1334" max="1334" width="7.7109375" customWidth="1"/>
    <col min="1335" max="1335" width="9.42578125" customWidth="1"/>
    <col min="1537" max="1537" width="3.28515625" customWidth="1"/>
    <col min="1538" max="1538" width="5" customWidth="1"/>
    <col min="1539" max="1539" width="8.85546875" customWidth="1"/>
    <col min="1540" max="1557" width="0" hidden="1" customWidth="1"/>
    <col min="1558" max="1558" width="3" customWidth="1"/>
    <col min="1559" max="1559" width="7.7109375" customWidth="1"/>
    <col min="1560" max="1560" width="7.85546875" customWidth="1"/>
    <col min="1561" max="1562" width="7" customWidth="1"/>
    <col min="1563" max="1563" width="8" customWidth="1"/>
    <col min="1564" max="1565" width="0" hidden="1" customWidth="1"/>
    <col min="1566" max="1566" width="6.7109375" customWidth="1"/>
    <col min="1567" max="1568" width="0" hidden="1" customWidth="1"/>
    <col min="1569" max="1569" width="6.42578125" customWidth="1"/>
    <col min="1570" max="1570" width="6.7109375" customWidth="1"/>
    <col min="1571" max="1571" width="8.140625" customWidth="1"/>
    <col min="1572" max="1572" width="5.7109375" customWidth="1"/>
    <col min="1573" max="1573" width="6.85546875" customWidth="1"/>
    <col min="1574" max="1574" width="7.140625" customWidth="1"/>
    <col min="1575" max="1575" width="6.28515625" customWidth="1"/>
    <col min="1576" max="1576" width="0" hidden="1" customWidth="1"/>
    <col min="1577" max="1577" width="5.7109375" customWidth="1"/>
    <col min="1578" max="1578" width="4.7109375" customWidth="1"/>
    <col min="1579" max="1579" width="0" hidden="1" customWidth="1"/>
    <col min="1580" max="1581" width="5.7109375" customWidth="1"/>
    <col min="1582" max="1582" width="4.85546875" customWidth="1"/>
    <col min="1583" max="1583" width="6.85546875" customWidth="1"/>
    <col min="1584" max="1585" width="0" hidden="1" customWidth="1"/>
    <col min="1586" max="1586" width="4.140625" customWidth="1"/>
    <col min="1587" max="1588" width="7" customWidth="1"/>
    <col min="1589" max="1589" width="8.85546875" customWidth="1"/>
    <col min="1590" max="1590" width="7.7109375" customWidth="1"/>
    <col min="1591" max="1591" width="9.42578125" customWidth="1"/>
    <col min="1793" max="1793" width="3.28515625" customWidth="1"/>
    <col min="1794" max="1794" width="5" customWidth="1"/>
    <col min="1795" max="1795" width="8.85546875" customWidth="1"/>
    <col min="1796" max="1813" width="0" hidden="1" customWidth="1"/>
    <col min="1814" max="1814" width="3" customWidth="1"/>
    <col min="1815" max="1815" width="7.7109375" customWidth="1"/>
    <col min="1816" max="1816" width="7.85546875" customWidth="1"/>
    <col min="1817" max="1818" width="7" customWidth="1"/>
    <col min="1819" max="1819" width="8" customWidth="1"/>
    <col min="1820" max="1821" width="0" hidden="1" customWidth="1"/>
    <col min="1822" max="1822" width="6.7109375" customWidth="1"/>
    <col min="1823" max="1824" width="0" hidden="1" customWidth="1"/>
    <col min="1825" max="1825" width="6.42578125" customWidth="1"/>
    <col min="1826" max="1826" width="6.7109375" customWidth="1"/>
    <col min="1827" max="1827" width="8.140625" customWidth="1"/>
    <col min="1828" max="1828" width="5.7109375" customWidth="1"/>
    <col min="1829" max="1829" width="6.85546875" customWidth="1"/>
    <col min="1830" max="1830" width="7.140625" customWidth="1"/>
    <col min="1831" max="1831" width="6.28515625" customWidth="1"/>
    <col min="1832" max="1832" width="0" hidden="1" customWidth="1"/>
    <col min="1833" max="1833" width="5.7109375" customWidth="1"/>
    <col min="1834" max="1834" width="4.7109375" customWidth="1"/>
    <col min="1835" max="1835" width="0" hidden="1" customWidth="1"/>
    <col min="1836" max="1837" width="5.7109375" customWidth="1"/>
    <col min="1838" max="1838" width="4.85546875" customWidth="1"/>
    <col min="1839" max="1839" width="6.85546875" customWidth="1"/>
    <col min="1840" max="1841" width="0" hidden="1" customWidth="1"/>
    <col min="1842" max="1842" width="4.140625" customWidth="1"/>
    <col min="1843" max="1844" width="7" customWidth="1"/>
    <col min="1845" max="1845" width="8.85546875" customWidth="1"/>
    <col min="1846" max="1846" width="7.7109375" customWidth="1"/>
    <col min="1847" max="1847" width="9.42578125" customWidth="1"/>
    <col min="2049" max="2049" width="3.28515625" customWidth="1"/>
    <col min="2050" max="2050" width="5" customWidth="1"/>
    <col min="2051" max="2051" width="8.85546875" customWidth="1"/>
    <col min="2052" max="2069" width="0" hidden="1" customWidth="1"/>
    <col min="2070" max="2070" width="3" customWidth="1"/>
    <col min="2071" max="2071" width="7.7109375" customWidth="1"/>
    <col min="2072" max="2072" width="7.85546875" customWidth="1"/>
    <col min="2073" max="2074" width="7" customWidth="1"/>
    <col min="2075" max="2075" width="8" customWidth="1"/>
    <col min="2076" max="2077" width="0" hidden="1" customWidth="1"/>
    <col min="2078" max="2078" width="6.7109375" customWidth="1"/>
    <col min="2079" max="2080" width="0" hidden="1" customWidth="1"/>
    <col min="2081" max="2081" width="6.42578125" customWidth="1"/>
    <col min="2082" max="2082" width="6.7109375" customWidth="1"/>
    <col min="2083" max="2083" width="8.140625" customWidth="1"/>
    <col min="2084" max="2084" width="5.7109375" customWidth="1"/>
    <col min="2085" max="2085" width="6.85546875" customWidth="1"/>
    <col min="2086" max="2086" width="7.140625" customWidth="1"/>
    <col min="2087" max="2087" width="6.28515625" customWidth="1"/>
    <col min="2088" max="2088" width="0" hidden="1" customWidth="1"/>
    <col min="2089" max="2089" width="5.7109375" customWidth="1"/>
    <col min="2090" max="2090" width="4.7109375" customWidth="1"/>
    <col min="2091" max="2091" width="0" hidden="1" customWidth="1"/>
    <col min="2092" max="2093" width="5.7109375" customWidth="1"/>
    <col min="2094" max="2094" width="4.85546875" customWidth="1"/>
    <col min="2095" max="2095" width="6.85546875" customWidth="1"/>
    <col min="2096" max="2097" width="0" hidden="1" customWidth="1"/>
    <col min="2098" max="2098" width="4.140625" customWidth="1"/>
    <col min="2099" max="2100" width="7" customWidth="1"/>
    <col min="2101" max="2101" width="8.85546875" customWidth="1"/>
    <col min="2102" max="2102" width="7.7109375" customWidth="1"/>
    <col min="2103" max="2103" width="9.42578125" customWidth="1"/>
    <col min="2305" max="2305" width="3.28515625" customWidth="1"/>
    <col min="2306" max="2306" width="5" customWidth="1"/>
    <col min="2307" max="2307" width="8.85546875" customWidth="1"/>
    <col min="2308" max="2325" width="0" hidden="1" customWidth="1"/>
    <col min="2326" max="2326" width="3" customWidth="1"/>
    <col min="2327" max="2327" width="7.7109375" customWidth="1"/>
    <col min="2328" max="2328" width="7.85546875" customWidth="1"/>
    <col min="2329" max="2330" width="7" customWidth="1"/>
    <col min="2331" max="2331" width="8" customWidth="1"/>
    <col min="2332" max="2333" width="0" hidden="1" customWidth="1"/>
    <col min="2334" max="2334" width="6.7109375" customWidth="1"/>
    <col min="2335" max="2336" width="0" hidden="1" customWidth="1"/>
    <col min="2337" max="2337" width="6.42578125" customWidth="1"/>
    <col min="2338" max="2338" width="6.7109375" customWidth="1"/>
    <col min="2339" max="2339" width="8.140625" customWidth="1"/>
    <col min="2340" max="2340" width="5.7109375" customWidth="1"/>
    <col min="2341" max="2341" width="6.85546875" customWidth="1"/>
    <col min="2342" max="2342" width="7.140625" customWidth="1"/>
    <col min="2343" max="2343" width="6.28515625" customWidth="1"/>
    <col min="2344" max="2344" width="0" hidden="1" customWidth="1"/>
    <col min="2345" max="2345" width="5.7109375" customWidth="1"/>
    <col min="2346" max="2346" width="4.7109375" customWidth="1"/>
    <col min="2347" max="2347" width="0" hidden="1" customWidth="1"/>
    <col min="2348" max="2349" width="5.7109375" customWidth="1"/>
    <col min="2350" max="2350" width="4.85546875" customWidth="1"/>
    <col min="2351" max="2351" width="6.85546875" customWidth="1"/>
    <col min="2352" max="2353" width="0" hidden="1" customWidth="1"/>
    <col min="2354" max="2354" width="4.140625" customWidth="1"/>
    <col min="2355" max="2356" width="7" customWidth="1"/>
    <col min="2357" max="2357" width="8.85546875" customWidth="1"/>
    <col min="2358" max="2358" width="7.7109375" customWidth="1"/>
    <col min="2359" max="2359" width="9.42578125" customWidth="1"/>
    <col min="2561" max="2561" width="3.28515625" customWidth="1"/>
    <col min="2562" max="2562" width="5" customWidth="1"/>
    <col min="2563" max="2563" width="8.85546875" customWidth="1"/>
    <col min="2564" max="2581" width="0" hidden="1" customWidth="1"/>
    <col min="2582" max="2582" width="3" customWidth="1"/>
    <col min="2583" max="2583" width="7.7109375" customWidth="1"/>
    <col min="2584" max="2584" width="7.85546875" customWidth="1"/>
    <col min="2585" max="2586" width="7" customWidth="1"/>
    <col min="2587" max="2587" width="8" customWidth="1"/>
    <col min="2588" max="2589" width="0" hidden="1" customWidth="1"/>
    <col min="2590" max="2590" width="6.7109375" customWidth="1"/>
    <col min="2591" max="2592" width="0" hidden="1" customWidth="1"/>
    <col min="2593" max="2593" width="6.42578125" customWidth="1"/>
    <col min="2594" max="2594" width="6.7109375" customWidth="1"/>
    <col min="2595" max="2595" width="8.140625" customWidth="1"/>
    <col min="2596" max="2596" width="5.7109375" customWidth="1"/>
    <col min="2597" max="2597" width="6.85546875" customWidth="1"/>
    <col min="2598" max="2598" width="7.140625" customWidth="1"/>
    <col min="2599" max="2599" width="6.28515625" customWidth="1"/>
    <col min="2600" max="2600" width="0" hidden="1" customWidth="1"/>
    <col min="2601" max="2601" width="5.7109375" customWidth="1"/>
    <col min="2602" max="2602" width="4.7109375" customWidth="1"/>
    <col min="2603" max="2603" width="0" hidden="1" customWidth="1"/>
    <col min="2604" max="2605" width="5.7109375" customWidth="1"/>
    <col min="2606" max="2606" width="4.85546875" customWidth="1"/>
    <col min="2607" max="2607" width="6.85546875" customWidth="1"/>
    <col min="2608" max="2609" width="0" hidden="1" customWidth="1"/>
    <col min="2610" max="2610" width="4.140625" customWidth="1"/>
    <col min="2611" max="2612" width="7" customWidth="1"/>
    <col min="2613" max="2613" width="8.85546875" customWidth="1"/>
    <col min="2614" max="2614" width="7.7109375" customWidth="1"/>
    <col min="2615" max="2615" width="9.42578125" customWidth="1"/>
    <col min="2817" max="2817" width="3.28515625" customWidth="1"/>
    <col min="2818" max="2818" width="5" customWidth="1"/>
    <col min="2819" max="2819" width="8.85546875" customWidth="1"/>
    <col min="2820" max="2837" width="0" hidden="1" customWidth="1"/>
    <col min="2838" max="2838" width="3" customWidth="1"/>
    <col min="2839" max="2839" width="7.7109375" customWidth="1"/>
    <col min="2840" max="2840" width="7.85546875" customWidth="1"/>
    <col min="2841" max="2842" width="7" customWidth="1"/>
    <col min="2843" max="2843" width="8" customWidth="1"/>
    <col min="2844" max="2845" width="0" hidden="1" customWidth="1"/>
    <col min="2846" max="2846" width="6.7109375" customWidth="1"/>
    <col min="2847" max="2848" width="0" hidden="1" customWidth="1"/>
    <col min="2849" max="2849" width="6.42578125" customWidth="1"/>
    <col min="2850" max="2850" width="6.7109375" customWidth="1"/>
    <col min="2851" max="2851" width="8.140625" customWidth="1"/>
    <col min="2852" max="2852" width="5.7109375" customWidth="1"/>
    <col min="2853" max="2853" width="6.85546875" customWidth="1"/>
    <col min="2854" max="2854" width="7.140625" customWidth="1"/>
    <col min="2855" max="2855" width="6.28515625" customWidth="1"/>
    <col min="2856" max="2856" width="0" hidden="1" customWidth="1"/>
    <col min="2857" max="2857" width="5.7109375" customWidth="1"/>
    <col min="2858" max="2858" width="4.7109375" customWidth="1"/>
    <col min="2859" max="2859" width="0" hidden="1" customWidth="1"/>
    <col min="2860" max="2861" width="5.7109375" customWidth="1"/>
    <col min="2862" max="2862" width="4.85546875" customWidth="1"/>
    <col min="2863" max="2863" width="6.85546875" customWidth="1"/>
    <col min="2864" max="2865" width="0" hidden="1" customWidth="1"/>
    <col min="2866" max="2866" width="4.140625" customWidth="1"/>
    <col min="2867" max="2868" width="7" customWidth="1"/>
    <col min="2869" max="2869" width="8.85546875" customWidth="1"/>
    <col min="2870" max="2870" width="7.7109375" customWidth="1"/>
    <col min="2871" max="2871" width="9.42578125" customWidth="1"/>
    <col min="3073" max="3073" width="3.28515625" customWidth="1"/>
    <col min="3074" max="3074" width="5" customWidth="1"/>
    <col min="3075" max="3075" width="8.85546875" customWidth="1"/>
    <col min="3076" max="3093" width="0" hidden="1" customWidth="1"/>
    <col min="3094" max="3094" width="3" customWidth="1"/>
    <col min="3095" max="3095" width="7.7109375" customWidth="1"/>
    <col min="3096" max="3096" width="7.85546875" customWidth="1"/>
    <col min="3097" max="3098" width="7" customWidth="1"/>
    <col min="3099" max="3099" width="8" customWidth="1"/>
    <col min="3100" max="3101" width="0" hidden="1" customWidth="1"/>
    <col min="3102" max="3102" width="6.7109375" customWidth="1"/>
    <col min="3103" max="3104" width="0" hidden="1" customWidth="1"/>
    <col min="3105" max="3105" width="6.42578125" customWidth="1"/>
    <col min="3106" max="3106" width="6.7109375" customWidth="1"/>
    <col min="3107" max="3107" width="8.140625" customWidth="1"/>
    <col min="3108" max="3108" width="5.7109375" customWidth="1"/>
    <col min="3109" max="3109" width="6.85546875" customWidth="1"/>
    <col min="3110" max="3110" width="7.140625" customWidth="1"/>
    <col min="3111" max="3111" width="6.28515625" customWidth="1"/>
    <col min="3112" max="3112" width="0" hidden="1" customWidth="1"/>
    <col min="3113" max="3113" width="5.7109375" customWidth="1"/>
    <col min="3114" max="3114" width="4.7109375" customWidth="1"/>
    <col min="3115" max="3115" width="0" hidden="1" customWidth="1"/>
    <col min="3116" max="3117" width="5.7109375" customWidth="1"/>
    <col min="3118" max="3118" width="4.85546875" customWidth="1"/>
    <col min="3119" max="3119" width="6.85546875" customWidth="1"/>
    <col min="3120" max="3121" width="0" hidden="1" customWidth="1"/>
    <col min="3122" max="3122" width="4.140625" customWidth="1"/>
    <col min="3123" max="3124" width="7" customWidth="1"/>
    <col min="3125" max="3125" width="8.85546875" customWidth="1"/>
    <col min="3126" max="3126" width="7.7109375" customWidth="1"/>
    <col min="3127" max="3127" width="9.42578125" customWidth="1"/>
    <col min="3329" max="3329" width="3.28515625" customWidth="1"/>
    <col min="3330" max="3330" width="5" customWidth="1"/>
    <col min="3331" max="3331" width="8.85546875" customWidth="1"/>
    <col min="3332" max="3349" width="0" hidden="1" customWidth="1"/>
    <col min="3350" max="3350" width="3" customWidth="1"/>
    <col min="3351" max="3351" width="7.7109375" customWidth="1"/>
    <col min="3352" max="3352" width="7.85546875" customWidth="1"/>
    <col min="3353" max="3354" width="7" customWidth="1"/>
    <col min="3355" max="3355" width="8" customWidth="1"/>
    <col min="3356" max="3357" width="0" hidden="1" customWidth="1"/>
    <col min="3358" max="3358" width="6.7109375" customWidth="1"/>
    <col min="3359" max="3360" width="0" hidden="1" customWidth="1"/>
    <col min="3361" max="3361" width="6.42578125" customWidth="1"/>
    <col min="3362" max="3362" width="6.7109375" customWidth="1"/>
    <col min="3363" max="3363" width="8.140625" customWidth="1"/>
    <col min="3364" max="3364" width="5.7109375" customWidth="1"/>
    <col min="3365" max="3365" width="6.85546875" customWidth="1"/>
    <col min="3366" max="3366" width="7.140625" customWidth="1"/>
    <col min="3367" max="3367" width="6.28515625" customWidth="1"/>
    <col min="3368" max="3368" width="0" hidden="1" customWidth="1"/>
    <col min="3369" max="3369" width="5.7109375" customWidth="1"/>
    <col min="3370" max="3370" width="4.7109375" customWidth="1"/>
    <col min="3371" max="3371" width="0" hidden="1" customWidth="1"/>
    <col min="3372" max="3373" width="5.7109375" customWidth="1"/>
    <col min="3374" max="3374" width="4.85546875" customWidth="1"/>
    <col min="3375" max="3375" width="6.85546875" customWidth="1"/>
    <col min="3376" max="3377" width="0" hidden="1" customWidth="1"/>
    <col min="3378" max="3378" width="4.140625" customWidth="1"/>
    <col min="3379" max="3380" width="7" customWidth="1"/>
    <col min="3381" max="3381" width="8.85546875" customWidth="1"/>
    <col min="3382" max="3382" width="7.7109375" customWidth="1"/>
    <col min="3383" max="3383" width="9.42578125" customWidth="1"/>
    <col min="3585" max="3585" width="3.28515625" customWidth="1"/>
    <col min="3586" max="3586" width="5" customWidth="1"/>
    <col min="3587" max="3587" width="8.85546875" customWidth="1"/>
    <col min="3588" max="3605" width="0" hidden="1" customWidth="1"/>
    <col min="3606" max="3606" width="3" customWidth="1"/>
    <col min="3607" max="3607" width="7.7109375" customWidth="1"/>
    <col min="3608" max="3608" width="7.85546875" customWidth="1"/>
    <col min="3609" max="3610" width="7" customWidth="1"/>
    <col min="3611" max="3611" width="8" customWidth="1"/>
    <col min="3612" max="3613" width="0" hidden="1" customWidth="1"/>
    <col min="3614" max="3614" width="6.7109375" customWidth="1"/>
    <col min="3615" max="3616" width="0" hidden="1" customWidth="1"/>
    <col min="3617" max="3617" width="6.42578125" customWidth="1"/>
    <col min="3618" max="3618" width="6.7109375" customWidth="1"/>
    <col min="3619" max="3619" width="8.140625" customWidth="1"/>
    <col min="3620" max="3620" width="5.7109375" customWidth="1"/>
    <col min="3621" max="3621" width="6.85546875" customWidth="1"/>
    <col min="3622" max="3622" width="7.140625" customWidth="1"/>
    <col min="3623" max="3623" width="6.28515625" customWidth="1"/>
    <col min="3624" max="3624" width="0" hidden="1" customWidth="1"/>
    <col min="3625" max="3625" width="5.7109375" customWidth="1"/>
    <col min="3626" max="3626" width="4.7109375" customWidth="1"/>
    <col min="3627" max="3627" width="0" hidden="1" customWidth="1"/>
    <col min="3628" max="3629" width="5.7109375" customWidth="1"/>
    <col min="3630" max="3630" width="4.85546875" customWidth="1"/>
    <col min="3631" max="3631" width="6.85546875" customWidth="1"/>
    <col min="3632" max="3633" width="0" hidden="1" customWidth="1"/>
    <col min="3634" max="3634" width="4.140625" customWidth="1"/>
    <col min="3635" max="3636" width="7" customWidth="1"/>
    <col min="3637" max="3637" width="8.85546875" customWidth="1"/>
    <col min="3638" max="3638" width="7.7109375" customWidth="1"/>
    <col min="3639" max="3639" width="9.42578125" customWidth="1"/>
    <col min="3841" max="3841" width="3.28515625" customWidth="1"/>
    <col min="3842" max="3842" width="5" customWidth="1"/>
    <col min="3843" max="3843" width="8.85546875" customWidth="1"/>
    <col min="3844" max="3861" width="0" hidden="1" customWidth="1"/>
    <col min="3862" max="3862" width="3" customWidth="1"/>
    <col min="3863" max="3863" width="7.7109375" customWidth="1"/>
    <col min="3864" max="3864" width="7.85546875" customWidth="1"/>
    <col min="3865" max="3866" width="7" customWidth="1"/>
    <col min="3867" max="3867" width="8" customWidth="1"/>
    <col min="3868" max="3869" width="0" hidden="1" customWidth="1"/>
    <col min="3870" max="3870" width="6.7109375" customWidth="1"/>
    <col min="3871" max="3872" width="0" hidden="1" customWidth="1"/>
    <col min="3873" max="3873" width="6.42578125" customWidth="1"/>
    <col min="3874" max="3874" width="6.7109375" customWidth="1"/>
    <col min="3875" max="3875" width="8.140625" customWidth="1"/>
    <col min="3876" max="3876" width="5.7109375" customWidth="1"/>
    <col min="3877" max="3877" width="6.85546875" customWidth="1"/>
    <col min="3878" max="3878" width="7.140625" customWidth="1"/>
    <col min="3879" max="3879" width="6.28515625" customWidth="1"/>
    <col min="3880" max="3880" width="0" hidden="1" customWidth="1"/>
    <col min="3881" max="3881" width="5.7109375" customWidth="1"/>
    <col min="3882" max="3882" width="4.7109375" customWidth="1"/>
    <col min="3883" max="3883" width="0" hidden="1" customWidth="1"/>
    <col min="3884" max="3885" width="5.7109375" customWidth="1"/>
    <col min="3886" max="3886" width="4.85546875" customWidth="1"/>
    <col min="3887" max="3887" width="6.85546875" customWidth="1"/>
    <col min="3888" max="3889" width="0" hidden="1" customWidth="1"/>
    <col min="3890" max="3890" width="4.140625" customWidth="1"/>
    <col min="3891" max="3892" width="7" customWidth="1"/>
    <col min="3893" max="3893" width="8.85546875" customWidth="1"/>
    <col min="3894" max="3894" width="7.7109375" customWidth="1"/>
    <col min="3895" max="3895" width="9.42578125" customWidth="1"/>
    <col min="4097" max="4097" width="3.28515625" customWidth="1"/>
    <col min="4098" max="4098" width="5" customWidth="1"/>
    <col min="4099" max="4099" width="8.85546875" customWidth="1"/>
    <col min="4100" max="4117" width="0" hidden="1" customWidth="1"/>
    <col min="4118" max="4118" width="3" customWidth="1"/>
    <col min="4119" max="4119" width="7.7109375" customWidth="1"/>
    <col min="4120" max="4120" width="7.85546875" customWidth="1"/>
    <col min="4121" max="4122" width="7" customWidth="1"/>
    <col min="4123" max="4123" width="8" customWidth="1"/>
    <col min="4124" max="4125" width="0" hidden="1" customWidth="1"/>
    <col min="4126" max="4126" width="6.7109375" customWidth="1"/>
    <col min="4127" max="4128" width="0" hidden="1" customWidth="1"/>
    <col min="4129" max="4129" width="6.42578125" customWidth="1"/>
    <col min="4130" max="4130" width="6.7109375" customWidth="1"/>
    <col min="4131" max="4131" width="8.140625" customWidth="1"/>
    <col min="4132" max="4132" width="5.7109375" customWidth="1"/>
    <col min="4133" max="4133" width="6.85546875" customWidth="1"/>
    <col min="4134" max="4134" width="7.140625" customWidth="1"/>
    <col min="4135" max="4135" width="6.28515625" customWidth="1"/>
    <col min="4136" max="4136" width="0" hidden="1" customWidth="1"/>
    <col min="4137" max="4137" width="5.7109375" customWidth="1"/>
    <col min="4138" max="4138" width="4.7109375" customWidth="1"/>
    <col min="4139" max="4139" width="0" hidden="1" customWidth="1"/>
    <col min="4140" max="4141" width="5.7109375" customWidth="1"/>
    <col min="4142" max="4142" width="4.85546875" customWidth="1"/>
    <col min="4143" max="4143" width="6.85546875" customWidth="1"/>
    <col min="4144" max="4145" width="0" hidden="1" customWidth="1"/>
    <col min="4146" max="4146" width="4.140625" customWidth="1"/>
    <col min="4147" max="4148" width="7" customWidth="1"/>
    <col min="4149" max="4149" width="8.85546875" customWidth="1"/>
    <col min="4150" max="4150" width="7.7109375" customWidth="1"/>
    <col min="4151" max="4151" width="9.42578125" customWidth="1"/>
    <col min="4353" max="4353" width="3.28515625" customWidth="1"/>
    <col min="4354" max="4354" width="5" customWidth="1"/>
    <col min="4355" max="4355" width="8.85546875" customWidth="1"/>
    <col min="4356" max="4373" width="0" hidden="1" customWidth="1"/>
    <col min="4374" max="4374" width="3" customWidth="1"/>
    <col min="4375" max="4375" width="7.7109375" customWidth="1"/>
    <col min="4376" max="4376" width="7.85546875" customWidth="1"/>
    <col min="4377" max="4378" width="7" customWidth="1"/>
    <col min="4379" max="4379" width="8" customWidth="1"/>
    <col min="4380" max="4381" width="0" hidden="1" customWidth="1"/>
    <col min="4382" max="4382" width="6.7109375" customWidth="1"/>
    <col min="4383" max="4384" width="0" hidden="1" customWidth="1"/>
    <col min="4385" max="4385" width="6.42578125" customWidth="1"/>
    <col min="4386" max="4386" width="6.7109375" customWidth="1"/>
    <col min="4387" max="4387" width="8.140625" customWidth="1"/>
    <col min="4388" max="4388" width="5.7109375" customWidth="1"/>
    <col min="4389" max="4389" width="6.85546875" customWidth="1"/>
    <col min="4390" max="4390" width="7.140625" customWidth="1"/>
    <col min="4391" max="4391" width="6.28515625" customWidth="1"/>
    <col min="4392" max="4392" width="0" hidden="1" customWidth="1"/>
    <col min="4393" max="4393" width="5.7109375" customWidth="1"/>
    <col min="4394" max="4394" width="4.7109375" customWidth="1"/>
    <col min="4395" max="4395" width="0" hidden="1" customWidth="1"/>
    <col min="4396" max="4397" width="5.7109375" customWidth="1"/>
    <col min="4398" max="4398" width="4.85546875" customWidth="1"/>
    <col min="4399" max="4399" width="6.85546875" customWidth="1"/>
    <col min="4400" max="4401" width="0" hidden="1" customWidth="1"/>
    <col min="4402" max="4402" width="4.140625" customWidth="1"/>
    <col min="4403" max="4404" width="7" customWidth="1"/>
    <col min="4405" max="4405" width="8.85546875" customWidth="1"/>
    <col min="4406" max="4406" width="7.7109375" customWidth="1"/>
    <col min="4407" max="4407" width="9.42578125" customWidth="1"/>
    <col min="4609" max="4609" width="3.28515625" customWidth="1"/>
    <col min="4610" max="4610" width="5" customWidth="1"/>
    <col min="4611" max="4611" width="8.85546875" customWidth="1"/>
    <col min="4612" max="4629" width="0" hidden="1" customWidth="1"/>
    <col min="4630" max="4630" width="3" customWidth="1"/>
    <col min="4631" max="4631" width="7.7109375" customWidth="1"/>
    <col min="4632" max="4632" width="7.85546875" customWidth="1"/>
    <col min="4633" max="4634" width="7" customWidth="1"/>
    <col min="4635" max="4635" width="8" customWidth="1"/>
    <col min="4636" max="4637" width="0" hidden="1" customWidth="1"/>
    <col min="4638" max="4638" width="6.7109375" customWidth="1"/>
    <col min="4639" max="4640" width="0" hidden="1" customWidth="1"/>
    <col min="4641" max="4641" width="6.42578125" customWidth="1"/>
    <col min="4642" max="4642" width="6.7109375" customWidth="1"/>
    <col min="4643" max="4643" width="8.140625" customWidth="1"/>
    <col min="4644" max="4644" width="5.7109375" customWidth="1"/>
    <col min="4645" max="4645" width="6.85546875" customWidth="1"/>
    <col min="4646" max="4646" width="7.140625" customWidth="1"/>
    <col min="4647" max="4647" width="6.28515625" customWidth="1"/>
    <col min="4648" max="4648" width="0" hidden="1" customWidth="1"/>
    <col min="4649" max="4649" width="5.7109375" customWidth="1"/>
    <col min="4650" max="4650" width="4.7109375" customWidth="1"/>
    <col min="4651" max="4651" width="0" hidden="1" customWidth="1"/>
    <col min="4652" max="4653" width="5.7109375" customWidth="1"/>
    <col min="4654" max="4654" width="4.85546875" customWidth="1"/>
    <col min="4655" max="4655" width="6.85546875" customWidth="1"/>
    <col min="4656" max="4657" width="0" hidden="1" customWidth="1"/>
    <col min="4658" max="4658" width="4.140625" customWidth="1"/>
    <col min="4659" max="4660" width="7" customWidth="1"/>
    <col min="4661" max="4661" width="8.85546875" customWidth="1"/>
    <col min="4662" max="4662" width="7.7109375" customWidth="1"/>
    <col min="4663" max="4663" width="9.42578125" customWidth="1"/>
    <col min="4865" max="4865" width="3.28515625" customWidth="1"/>
    <col min="4866" max="4866" width="5" customWidth="1"/>
    <col min="4867" max="4867" width="8.85546875" customWidth="1"/>
    <col min="4868" max="4885" width="0" hidden="1" customWidth="1"/>
    <col min="4886" max="4886" width="3" customWidth="1"/>
    <col min="4887" max="4887" width="7.7109375" customWidth="1"/>
    <col min="4888" max="4888" width="7.85546875" customWidth="1"/>
    <col min="4889" max="4890" width="7" customWidth="1"/>
    <col min="4891" max="4891" width="8" customWidth="1"/>
    <col min="4892" max="4893" width="0" hidden="1" customWidth="1"/>
    <col min="4894" max="4894" width="6.7109375" customWidth="1"/>
    <col min="4895" max="4896" width="0" hidden="1" customWidth="1"/>
    <col min="4897" max="4897" width="6.42578125" customWidth="1"/>
    <col min="4898" max="4898" width="6.7109375" customWidth="1"/>
    <col min="4899" max="4899" width="8.140625" customWidth="1"/>
    <col min="4900" max="4900" width="5.7109375" customWidth="1"/>
    <col min="4901" max="4901" width="6.85546875" customWidth="1"/>
    <col min="4902" max="4902" width="7.140625" customWidth="1"/>
    <col min="4903" max="4903" width="6.28515625" customWidth="1"/>
    <col min="4904" max="4904" width="0" hidden="1" customWidth="1"/>
    <col min="4905" max="4905" width="5.7109375" customWidth="1"/>
    <col min="4906" max="4906" width="4.7109375" customWidth="1"/>
    <col min="4907" max="4907" width="0" hidden="1" customWidth="1"/>
    <col min="4908" max="4909" width="5.7109375" customWidth="1"/>
    <col min="4910" max="4910" width="4.85546875" customWidth="1"/>
    <col min="4911" max="4911" width="6.85546875" customWidth="1"/>
    <col min="4912" max="4913" width="0" hidden="1" customWidth="1"/>
    <col min="4914" max="4914" width="4.140625" customWidth="1"/>
    <col min="4915" max="4916" width="7" customWidth="1"/>
    <col min="4917" max="4917" width="8.85546875" customWidth="1"/>
    <col min="4918" max="4918" width="7.7109375" customWidth="1"/>
    <col min="4919" max="4919" width="9.42578125" customWidth="1"/>
    <col min="5121" max="5121" width="3.28515625" customWidth="1"/>
    <col min="5122" max="5122" width="5" customWidth="1"/>
    <col min="5123" max="5123" width="8.85546875" customWidth="1"/>
    <col min="5124" max="5141" width="0" hidden="1" customWidth="1"/>
    <col min="5142" max="5142" width="3" customWidth="1"/>
    <col min="5143" max="5143" width="7.7109375" customWidth="1"/>
    <col min="5144" max="5144" width="7.85546875" customWidth="1"/>
    <col min="5145" max="5146" width="7" customWidth="1"/>
    <col min="5147" max="5147" width="8" customWidth="1"/>
    <col min="5148" max="5149" width="0" hidden="1" customWidth="1"/>
    <col min="5150" max="5150" width="6.7109375" customWidth="1"/>
    <col min="5151" max="5152" width="0" hidden="1" customWidth="1"/>
    <col min="5153" max="5153" width="6.42578125" customWidth="1"/>
    <col min="5154" max="5154" width="6.7109375" customWidth="1"/>
    <col min="5155" max="5155" width="8.140625" customWidth="1"/>
    <col min="5156" max="5156" width="5.7109375" customWidth="1"/>
    <col min="5157" max="5157" width="6.85546875" customWidth="1"/>
    <col min="5158" max="5158" width="7.140625" customWidth="1"/>
    <col min="5159" max="5159" width="6.28515625" customWidth="1"/>
    <col min="5160" max="5160" width="0" hidden="1" customWidth="1"/>
    <col min="5161" max="5161" width="5.7109375" customWidth="1"/>
    <col min="5162" max="5162" width="4.7109375" customWidth="1"/>
    <col min="5163" max="5163" width="0" hidden="1" customWidth="1"/>
    <col min="5164" max="5165" width="5.7109375" customWidth="1"/>
    <col min="5166" max="5166" width="4.85546875" customWidth="1"/>
    <col min="5167" max="5167" width="6.85546875" customWidth="1"/>
    <col min="5168" max="5169" width="0" hidden="1" customWidth="1"/>
    <col min="5170" max="5170" width="4.140625" customWidth="1"/>
    <col min="5171" max="5172" width="7" customWidth="1"/>
    <col min="5173" max="5173" width="8.85546875" customWidth="1"/>
    <col min="5174" max="5174" width="7.7109375" customWidth="1"/>
    <col min="5175" max="5175" width="9.42578125" customWidth="1"/>
    <col min="5377" max="5377" width="3.28515625" customWidth="1"/>
    <col min="5378" max="5378" width="5" customWidth="1"/>
    <col min="5379" max="5379" width="8.85546875" customWidth="1"/>
    <col min="5380" max="5397" width="0" hidden="1" customWidth="1"/>
    <col min="5398" max="5398" width="3" customWidth="1"/>
    <col min="5399" max="5399" width="7.7109375" customWidth="1"/>
    <col min="5400" max="5400" width="7.85546875" customWidth="1"/>
    <col min="5401" max="5402" width="7" customWidth="1"/>
    <col min="5403" max="5403" width="8" customWidth="1"/>
    <col min="5404" max="5405" width="0" hidden="1" customWidth="1"/>
    <col min="5406" max="5406" width="6.7109375" customWidth="1"/>
    <col min="5407" max="5408" width="0" hidden="1" customWidth="1"/>
    <col min="5409" max="5409" width="6.42578125" customWidth="1"/>
    <col min="5410" max="5410" width="6.7109375" customWidth="1"/>
    <col min="5411" max="5411" width="8.140625" customWidth="1"/>
    <col min="5412" max="5412" width="5.7109375" customWidth="1"/>
    <col min="5413" max="5413" width="6.85546875" customWidth="1"/>
    <col min="5414" max="5414" width="7.140625" customWidth="1"/>
    <col min="5415" max="5415" width="6.28515625" customWidth="1"/>
    <col min="5416" max="5416" width="0" hidden="1" customWidth="1"/>
    <col min="5417" max="5417" width="5.7109375" customWidth="1"/>
    <col min="5418" max="5418" width="4.7109375" customWidth="1"/>
    <col min="5419" max="5419" width="0" hidden="1" customWidth="1"/>
    <col min="5420" max="5421" width="5.7109375" customWidth="1"/>
    <col min="5422" max="5422" width="4.85546875" customWidth="1"/>
    <col min="5423" max="5423" width="6.85546875" customWidth="1"/>
    <col min="5424" max="5425" width="0" hidden="1" customWidth="1"/>
    <col min="5426" max="5426" width="4.140625" customWidth="1"/>
    <col min="5427" max="5428" width="7" customWidth="1"/>
    <col min="5429" max="5429" width="8.85546875" customWidth="1"/>
    <col min="5430" max="5430" width="7.7109375" customWidth="1"/>
    <col min="5431" max="5431" width="9.42578125" customWidth="1"/>
    <col min="5633" max="5633" width="3.28515625" customWidth="1"/>
    <col min="5634" max="5634" width="5" customWidth="1"/>
    <col min="5635" max="5635" width="8.85546875" customWidth="1"/>
    <col min="5636" max="5653" width="0" hidden="1" customWidth="1"/>
    <col min="5654" max="5654" width="3" customWidth="1"/>
    <col min="5655" max="5655" width="7.7109375" customWidth="1"/>
    <col min="5656" max="5656" width="7.85546875" customWidth="1"/>
    <col min="5657" max="5658" width="7" customWidth="1"/>
    <col min="5659" max="5659" width="8" customWidth="1"/>
    <col min="5660" max="5661" width="0" hidden="1" customWidth="1"/>
    <col min="5662" max="5662" width="6.7109375" customWidth="1"/>
    <col min="5663" max="5664" width="0" hidden="1" customWidth="1"/>
    <col min="5665" max="5665" width="6.42578125" customWidth="1"/>
    <col min="5666" max="5666" width="6.7109375" customWidth="1"/>
    <col min="5667" max="5667" width="8.140625" customWidth="1"/>
    <col min="5668" max="5668" width="5.7109375" customWidth="1"/>
    <col min="5669" max="5669" width="6.85546875" customWidth="1"/>
    <col min="5670" max="5670" width="7.140625" customWidth="1"/>
    <col min="5671" max="5671" width="6.28515625" customWidth="1"/>
    <col min="5672" max="5672" width="0" hidden="1" customWidth="1"/>
    <col min="5673" max="5673" width="5.7109375" customWidth="1"/>
    <col min="5674" max="5674" width="4.7109375" customWidth="1"/>
    <col min="5675" max="5675" width="0" hidden="1" customWidth="1"/>
    <col min="5676" max="5677" width="5.7109375" customWidth="1"/>
    <col min="5678" max="5678" width="4.85546875" customWidth="1"/>
    <col min="5679" max="5679" width="6.85546875" customWidth="1"/>
    <col min="5680" max="5681" width="0" hidden="1" customWidth="1"/>
    <col min="5682" max="5682" width="4.140625" customWidth="1"/>
    <col min="5683" max="5684" width="7" customWidth="1"/>
    <col min="5685" max="5685" width="8.85546875" customWidth="1"/>
    <col min="5686" max="5686" width="7.7109375" customWidth="1"/>
    <col min="5687" max="5687" width="9.42578125" customWidth="1"/>
    <col min="5889" max="5889" width="3.28515625" customWidth="1"/>
    <col min="5890" max="5890" width="5" customWidth="1"/>
    <col min="5891" max="5891" width="8.85546875" customWidth="1"/>
    <col min="5892" max="5909" width="0" hidden="1" customWidth="1"/>
    <col min="5910" max="5910" width="3" customWidth="1"/>
    <col min="5911" max="5911" width="7.7109375" customWidth="1"/>
    <col min="5912" max="5912" width="7.85546875" customWidth="1"/>
    <col min="5913" max="5914" width="7" customWidth="1"/>
    <col min="5915" max="5915" width="8" customWidth="1"/>
    <col min="5916" max="5917" width="0" hidden="1" customWidth="1"/>
    <col min="5918" max="5918" width="6.7109375" customWidth="1"/>
    <col min="5919" max="5920" width="0" hidden="1" customWidth="1"/>
    <col min="5921" max="5921" width="6.42578125" customWidth="1"/>
    <col min="5922" max="5922" width="6.7109375" customWidth="1"/>
    <col min="5923" max="5923" width="8.140625" customWidth="1"/>
    <col min="5924" max="5924" width="5.7109375" customWidth="1"/>
    <col min="5925" max="5925" width="6.85546875" customWidth="1"/>
    <col min="5926" max="5926" width="7.140625" customWidth="1"/>
    <col min="5927" max="5927" width="6.28515625" customWidth="1"/>
    <col min="5928" max="5928" width="0" hidden="1" customWidth="1"/>
    <col min="5929" max="5929" width="5.7109375" customWidth="1"/>
    <col min="5930" max="5930" width="4.7109375" customWidth="1"/>
    <col min="5931" max="5931" width="0" hidden="1" customWidth="1"/>
    <col min="5932" max="5933" width="5.7109375" customWidth="1"/>
    <col min="5934" max="5934" width="4.85546875" customWidth="1"/>
    <col min="5935" max="5935" width="6.85546875" customWidth="1"/>
    <col min="5936" max="5937" width="0" hidden="1" customWidth="1"/>
    <col min="5938" max="5938" width="4.140625" customWidth="1"/>
    <col min="5939" max="5940" width="7" customWidth="1"/>
    <col min="5941" max="5941" width="8.85546875" customWidth="1"/>
    <col min="5942" max="5942" width="7.7109375" customWidth="1"/>
    <col min="5943" max="5943" width="9.42578125" customWidth="1"/>
    <col min="6145" max="6145" width="3.28515625" customWidth="1"/>
    <col min="6146" max="6146" width="5" customWidth="1"/>
    <col min="6147" max="6147" width="8.85546875" customWidth="1"/>
    <col min="6148" max="6165" width="0" hidden="1" customWidth="1"/>
    <col min="6166" max="6166" width="3" customWidth="1"/>
    <col min="6167" max="6167" width="7.7109375" customWidth="1"/>
    <col min="6168" max="6168" width="7.85546875" customWidth="1"/>
    <col min="6169" max="6170" width="7" customWidth="1"/>
    <col min="6171" max="6171" width="8" customWidth="1"/>
    <col min="6172" max="6173" width="0" hidden="1" customWidth="1"/>
    <col min="6174" max="6174" width="6.7109375" customWidth="1"/>
    <col min="6175" max="6176" width="0" hidden="1" customWidth="1"/>
    <col min="6177" max="6177" width="6.42578125" customWidth="1"/>
    <col min="6178" max="6178" width="6.7109375" customWidth="1"/>
    <col min="6179" max="6179" width="8.140625" customWidth="1"/>
    <col min="6180" max="6180" width="5.7109375" customWidth="1"/>
    <col min="6181" max="6181" width="6.85546875" customWidth="1"/>
    <col min="6182" max="6182" width="7.140625" customWidth="1"/>
    <col min="6183" max="6183" width="6.28515625" customWidth="1"/>
    <col min="6184" max="6184" width="0" hidden="1" customWidth="1"/>
    <col min="6185" max="6185" width="5.7109375" customWidth="1"/>
    <col min="6186" max="6186" width="4.7109375" customWidth="1"/>
    <col min="6187" max="6187" width="0" hidden="1" customWidth="1"/>
    <col min="6188" max="6189" width="5.7109375" customWidth="1"/>
    <col min="6190" max="6190" width="4.85546875" customWidth="1"/>
    <col min="6191" max="6191" width="6.85546875" customWidth="1"/>
    <col min="6192" max="6193" width="0" hidden="1" customWidth="1"/>
    <col min="6194" max="6194" width="4.140625" customWidth="1"/>
    <col min="6195" max="6196" width="7" customWidth="1"/>
    <col min="6197" max="6197" width="8.85546875" customWidth="1"/>
    <col min="6198" max="6198" width="7.7109375" customWidth="1"/>
    <col min="6199" max="6199" width="9.42578125" customWidth="1"/>
    <col min="6401" max="6401" width="3.28515625" customWidth="1"/>
    <col min="6402" max="6402" width="5" customWidth="1"/>
    <col min="6403" max="6403" width="8.85546875" customWidth="1"/>
    <col min="6404" max="6421" width="0" hidden="1" customWidth="1"/>
    <col min="6422" max="6422" width="3" customWidth="1"/>
    <col min="6423" max="6423" width="7.7109375" customWidth="1"/>
    <col min="6424" max="6424" width="7.85546875" customWidth="1"/>
    <col min="6425" max="6426" width="7" customWidth="1"/>
    <col min="6427" max="6427" width="8" customWidth="1"/>
    <col min="6428" max="6429" width="0" hidden="1" customWidth="1"/>
    <col min="6430" max="6430" width="6.7109375" customWidth="1"/>
    <col min="6431" max="6432" width="0" hidden="1" customWidth="1"/>
    <col min="6433" max="6433" width="6.42578125" customWidth="1"/>
    <col min="6434" max="6434" width="6.7109375" customWidth="1"/>
    <col min="6435" max="6435" width="8.140625" customWidth="1"/>
    <col min="6436" max="6436" width="5.7109375" customWidth="1"/>
    <col min="6437" max="6437" width="6.85546875" customWidth="1"/>
    <col min="6438" max="6438" width="7.140625" customWidth="1"/>
    <col min="6439" max="6439" width="6.28515625" customWidth="1"/>
    <col min="6440" max="6440" width="0" hidden="1" customWidth="1"/>
    <col min="6441" max="6441" width="5.7109375" customWidth="1"/>
    <col min="6442" max="6442" width="4.7109375" customWidth="1"/>
    <col min="6443" max="6443" width="0" hidden="1" customWidth="1"/>
    <col min="6444" max="6445" width="5.7109375" customWidth="1"/>
    <col min="6446" max="6446" width="4.85546875" customWidth="1"/>
    <col min="6447" max="6447" width="6.85546875" customWidth="1"/>
    <col min="6448" max="6449" width="0" hidden="1" customWidth="1"/>
    <col min="6450" max="6450" width="4.140625" customWidth="1"/>
    <col min="6451" max="6452" width="7" customWidth="1"/>
    <col min="6453" max="6453" width="8.85546875" customWidth="1"/>
    <col min="6454" max="6454" width="7.7109375" customWidth="1"/>
    <col min="6455" max="6455" width="9.42578125" customWidth="1"/>
    <col min="6657" max="6657" width="3.28515625" customWidth="1"/>
    <col min="6658" max="6658" width="5" customWidth="1"/>
    <col min="6659" max="6659" width="8.85546875" customWidth="1"/>
    <col min="6660" max="6677" width="0" hidden="1" customWidth="1"/>
    <col min="6678" max="6678" width="3" customWidth="1"/>
    <col min="6679" max="6679" width="7.7109375" customWidth="1"/>
    <col min="6680" max="6680" width="7.85546875" customWidth="1"/>
    <col min="6681" max="6682" width="7" customWidth="1"/>
    <col min="6683" max="6683" width="8" customWidth="1"/>
    <col min="6684" max="6685" width="0" hidden="1" customWidth="1"/>
    <col min="6686" max="6686" width="6.7109375" customWidth="1"/>
    <col min="6687" max="6688" width="0" hidden="1" customWidth="1"/>
    <col min="6689" max="6689" width="6.42578125" customWidth="1"/>
    <col min="6690" max="6690" width="6.7109375" customWidth="1"/>
    <col min="6691" max="6691" width="8.140625" customWidth="1"/>
    <col min="6692" max="6692" width="5.7109375" customWidth="1"/>
    <col min="6693" max="6693" width="6.85546875" customWidth="1"/>
    <col min="6694" max="6694" width="7.140625" customWidth="1"/>
    <col min="6695" max="6695" width="6.28515625" customWidth="1"/>
    <col min="6696" max="6696" width="0" hidden="1" customWidth="1"/>
    <col min="6697" max="6697" width="5.7109375" customWidth="1"/>
    <col min="6698" max="6698" width="4.7109375" customWidth="1"/>
    <col min="6699" max="6699" width="0" hidden="1" customWidth="1"/>
    <col min="6700" max="6701" width="5.7109375" customWidth="1"/>
    <col min="6702" max="6702" width="4.85546875" customWidth="1"/>
    <col min="6703" max="6703" width="6.85546875" customWidth="1"/>
    <col min="6704" max="6705" width="0" hidden="1" customWidth="1"/>
    <col min="6706" max="6706" width="4.140625" customWidth="1"/>
    <col min="6707" max="6708" width="7" customWidth="1"/>
    <col min="6709" max="6709" width="8.85546875" customWidth="1"/>
    <col min="6710" max="6710" width="7.7109375" customWidth="1"/>
    <col min="6711" max="6711" width="9.42578125" customWidth="1"/>
    <col min="6913" max="6913" width="3.28515625" customWidth="1"/>
    <col min="6914" max="6914" width="5" customWidth="1"/>
    <col min="6915" max="6915" width="8.85546875" customWidth="1"/>
    <col min="6916" max="6933" width="0" hidden="1" customWidth="1"/>
    <col min="6934" max="6934" width="3" customWidth="1"/>
    <col min="6935" max="6935" width="7.7109375" customWidth="1"/>
    <col min="6936" max="6936" width="7.85546875" customWidth="1"/>
    <col min="6937" max="6938" width="7" customWidth="1"/>
    <col min="6939" max="6939" width="8" customWidth="1"/>
    <col min="6940" max="6941" width="0" hidden="1" customWidth="1"/>
    <col min="6942" max="6942" width="6.7109375" customWidth="1"/>
    <col min="6943" max="6944" width="0" hidden="1" customWidth="1"/>
    <col min="6945" max="6945" width="6.42578125" customWidth="1"/>
    <col min="6946" max="6946" width="6.7109375" customWidth="1"/>
    <col min="6947" max="6947" width="8.140625" customWidth="1"/>
    <col min="6948" max="6948" width="5.7109375" customWidth="1"/>
    <col min="6949" max="6949" width="6.85546875" customWidth="1"/>
    <col min="6950" max="6950" width="7.140625" customWidth="1"/>
    <col min="6951" max="6951" width="6.28515625" customWidth="1"/>
    <col min="6952" max="6952" width="0" hidden="1" customWidth="1"/>
    <col min="6953" max="6953" width="5.7109375" customWidth="1"/>
    <col min="6954" max="6954" width="4.7109375" customWidth="1"/>
    <col min="6955" max="6955" width="0" hidden="1" customWidth="1"/>
    <col min="6956" max="6957" width="5.7109375" customWidth="1"/>
    <col min="6958" max="6958" width="4.85546875" customWidth="1"/>
    <col min="6959" max="6959" width="6.85546875" customWidth="1"/>
    <col min="6960" max="6961" width="0" hidden="1" customWidth="1"/>
    <col min="6962" max="6962" width="4.140625" customWidth="1"/>
    <col min="6963" max="6964" width="7" customWidth="1"/>
    <col min="6965" max="6965" width="8.85546875" customWidth="1"/>
    <col min="6966" max="6966" width="7.7109375" customWidth="1"/>
    <col min="6967" max="6967" width="9.42578125" customWidth="1"/>
    <col min="7169" max="7169" width="3.28515625" customWidth="1"/>
    <col min="7170" max="7170" width="5" customWidth="1"/>
    <col min="7171" max="7171" width="8.85546875" customWidth="1"/>
    <col min="7172" max="7189" width="0" hidden="1" customWidth="1"/>
    <col min="7190" max="7190" width="3" customWidth="1"/>
    <col min="7191" max="7191" width="7.7109375" customWidth="1"/>
    <col min="7192" max="7192" width="7.85546875" customWidth="1"/>
    <col min="7193" max="7194" width="7" customWidth="1"/>
    <col min="7195" max="7195" width="8" customWidth="1"/>
    <col min="7196" max="7197" width="0" hidden="1" customWidth="1"/>
    <col min="7198" max="7198" width="6.7109375" customWidth="1"/>
    <col min="7199" max="7200" width="0" hidden="1" customWidth="1"/>
    <col min="7201" max="7201" width="6.42578125" customWidth="1"/>
    <col min="7202" max="7202" width="6.7109375" customWidth="1"/>
    <col min="7203" max="7203" width="8.140625" customWidth="1"/>
    <col min="7204" max="7204" width="5.7109375" customWidth="1"/>
    <col min="7205" max="7205" width="6.85546875" customWidth="1"/>
    <col min="7206" max="7206" width="7.140625" customWidth="1"/>
    <col min="7207" max="7207" width="6.28515625" customWidth="1"/>
    <col min="7208" max="7208" width="0" hidden="1" customWidth="1"/>
    <col min="7209" max="7209" width="5.7109375" customWidth="1"/>
    <col min="7210" max="7210" width="4.7109375" customWidth="1"/>
    <col min="7211" max="7211" width="0" hidden="1" customWidth="1"/>
    <col min="7212" max="7213" width="5.7109375" customWidth="1"/>
    <col min="7214" max="7214" width="4.85546875" customWidth="1"/>
    <col min="7215" max="7215" width="6.85546875" customWidth="1"/>
    <col min="7216" max="7217" width="0" hidden="1" customWidth="1"/>
    <col min="7218" max="7218" width="4.140625" customWidth="1"/>
    <col min="7219" max="7220" width="7" customWidth="1"/>
    <col min="7221" max="7221" width="8.85546875" customWidth="1"/>
    <col min="7222" max="7222" width="7.7109375" customWidth="1"/>
    <col min="7223" max="7223" width="9.42578125" customWidth="1"/>
    <col min="7425" max="7425" width="3.28515625" customWidth="1"/>
    <col min="7426" max="7426" width="5" customWidth="1"/>
    <col min="7427" max="7427" width="8.85546875" customWidth="1"/>
    <col min="7428" max="7445" width="0" hidden="1" customWidth="1"/>
    <col min="7446" max="7446" width="3" customWidth="1"/>
    <col min="7447" max="7447" width="7.7109375" customWidth="1"/>
    <col min="7448" max="7448" width="7.85546875" customWidth="1"/>
    <col min="7449" max="7450" width="7" customWidth="1"/>
    <col min="7451" max="7451" width="8" customWidth="1"/>
    <col min="7452" max="7453" width="0" hidden="1" customWidth="1"/>
    <col min="7454" max="7454" width="6.7109375" customWidth="1"/>
    <col min="7455" max="7456" width="0" hidden="1" customWidth="1"/>
    <col min="7457" max="7457" width="6.42578125" customWidth="1"/>
    <col min="7458" max="7458" width="6.7109375" customWidth="1"/>
    <col min="7459" max="7459" width="8.140625" customWidth="1"/>
    <col min="7460" max="7460" width="5.7109375" customWidth="1"/>
    <col min="7461" max="7461" width="6.85546875" customWidth="1"/>
    <col min="7462" max="7462" width="7.140625" customWidth="1"/>
    <col min="7463" max="7463" width="6.28515625" customWidth="1"/>
    <col min="7464" max="7464" width="0" hidden="1" customWidth="1"/>
    <col min="7465" max="7465" width="5.7109375" customWidth="1"/>
    <col min="7466" max="7466" width="4.7109375" customWidth="1"/>
    <col min="7467" max="7467" width="0" hidden="1" customWidth="1"/>
    <col min="7468" max="7469" width="5.7109375" customWidth="1"/>
    <col min="7470" max="7470" width="4.85546875" customWidth="1"/>
    <col min="7471" max="7471" width="6.85546875" customWidth="1"/>
    <col min="7472" max="7473" width="0" hidden="1" customWidth="1"/>
    <col min="7474" max="7474" width="4.140625" customWidth="1"/>
    <col min="7475" max="7476" width="7" customWidth="1"/>
    <col min="7477" max="7477" width="8.85546875" customWidth="1"/>
    <col min="7478" max="7478" width="7.7109375" customWidth="1"/>
    <col min="7479" max="7479" width="9.42578125" customWidth="1"/>
    <col min="7681" max="7681" width="3.28515625" customWidth="1"/>
    <col min="7682" max="7682" width="5" customWidth="1"/>
    <col min="7683" max="7683" width="8.85546875" customWidth="1"/>
    <col min="7684" max="7701" width="0" hidden="1" customWidth="1"/>
    <col min="7702" max="7702" width="3" customWidth="1"/>
    <col min="7703" max="7703" width="7.7109375" customWidth="1"/>
    <col min="7704" max="7704" width="7.85546875" customWidth="1"/>
    <col min="7705" max="7706" width="7" customWidth="1"/>
    <col min="7707" max="7707" width="8" customWidth="1"/>
    <col min="7708" max="7709" width="0" hidden="1" customWidth="1"/>
    <col min="7710" max="7710" width="6.7109375" customWidth="1"/>
    <col min="7711" max="7712" width="0" hidden="1" customWidth="1"/>
    <col min="7713" max="7713" width="6.42578125" customWidth="1"/>
    <col min="7714" max="7714" width="6.7109375" customWidth="1"/>
    <col min="7715" max="7715" width="8.140625" customWidth="1"/>
    <col min="7716" max="7716" width="5.7109375" customWidth="1"/>
    <col min="7717" max="7717" width="6.85546875" customWidth="1"/>
    <col min="7718" max="7718" width="7.140625" customWidth="1"/>
    <col min="7719" max="7719" width="6.28515625" customWidth="1"/>
    <col min="7720" max="7720" width="0" hidden="1" customWidth="1"/>
    <col min="7721" max="7721" width="5.7109375" customWidth="1"/>
    <col min="7722" max="7722" width="4.7109375" customWidth="1"/>
    <col min="7723" max="7723" width="0" hidden="1" customWidth="1"/>
    <col min="7724" max="7725" width="5.7109375" customWidth="1"/>
    <col min="7726" max="7726" width="4.85546875" customWidth="1"/>
    <col min="7727" max="7727" width="6.85546875" customWidth="1"/>
    <col min="7728" max="7729" width="0" hidden="1" customWidth="1"/>
    <col min="7730" max="7730" width="4.140625" customWidth="1"/>
    <col min="7731" max="7732" width="7" customWidth="1"/>
    <col min="7733" max="7733" width="8.85546875" customWidth="1"/>
    <col min="7734" max="7734" width="7.7109375" customWidth="1"/>
    <col min="7735" max="7735" width="9.42578125" customWidth="1"/>
    <col min="7937" max="7937" width="3.28515625" customWidth="1"/>
    <col min="7938" max="7938" width="5" customWidth="1"/>
    <col min="7939" max="7939" width="8.85546875" customWidth="1"/>
    <col min="7940" max="7957" width="0" hidden="1" customWidth="1"/>
    <col min="7958" max="7958" width="3" customWidth="1"/>
    <col min="7959" max="7959" width="7.7109375" customWidth="1"/>
    <col min="7960" max="7960" width="7.85546875" customWidth="1"/>
    <col min="7961" max="7962" width="7" customWidth="1"/>
    <col min="7963" max="7963" width="8" customWidth="1"/>
    <col min="7964" max="7965" width="0" hidden="1" customWidth="1"/>
    <col min="7966" max="7966" width="6.7109375" customWidth="1"/>
    <col min="7967" max="7968" width="0" hidden="1" customWidth="1"/>
    <col min="7969" max="7969" width="6.42578125" customWidth="1"/>
    <col min="7970" max="7970" width="6.7109375" customWidth="1"/>
    <col min="7971" max="7971" width="8.140625" customWidth="1"/>
    <col min="7972" max="7972" width="5.7109375" customWidth="1"/>
    <col min="7973" max="7973" width="6.85546875" customWidth="1"/>
    <col min="7974" max="7974" width="7.140625" customWidth="1"/>
    <col min="7975" max="7975" width="6.28515625" customWidth="1"/>
    <col min="7976" max="7976" width="0" hidden="1" customWidth="1"/>
    <col min="7977" max="7977" width="5.7109375" customWidth="1"/>
    <col min="7978" max="7978" width="4.7109375" customWidth="1"/>
    <col min="7979" max="7979" width="0" hidden="1" customWidth="1"/>
    <col min="7980" max="7981" width="5.7109375" customWidth="1"/>
    <col min="7982" max="7982" width="4.85546875" customWidth="1"/>
    <col min="7983" max="7983" width="6.85546875" customWidth="1"/>
    <col min="7984" max="7985" width="0" hidden="1" customWidth="1"/>
    <col min="7986" max="7986" width="4.140625" customWidth="1"/>
    <col min="7987" max="7988" width="7" customWidth="1"/>
    <col min="7989" max="7989" width="8.85546875" customWidth="1"/>
    <col min="7990" max="7990" width="7.7109375" customWidth="1"/>
    <col min="7991" max="7991" width="9.42578125" customWidth="1"/>
    <col min="8193" max="8193" width="3.28515625" customWidth="1"/>
    <col min="8194" max="8194" width="5" customWidth="1"/>
    <col min="8195" max="8195" width="8.85546875" customWidth="1"/>
    <col min="8196" max="8213" width="0" hidden="1" customWidth="1"/>
    <col min="8214" max="8214" width="3" customWidth="1"/>
    <col min="8215" max="8215" width="7.7109375" customWidth="1"/>
    <col min="8216" max="8216" width="7.85546875" customWidth="1"/>
    <col min="8217" max="8218" width="7" customWidth="1"/>
    <col min="8219" max="8219" width="8" customWidth="1"/>
    <col min="8220" max="8221" width="0" hidden="1" customWidth="1"/>
    <col min="8222" max="8222" width="6.7109375" customWidth="1"/>
    <col min="8223" max="8224" width="0" hidden="1" customWidth="1"/>
    <col min="8225" max="8225" width="6.42578125" customWidth="1"/>
    <col min="8226" max="8226" width="6.7109375" customWidth="1"/>
    <col min="8227" max="8227" width="8.140625" customWidth="1"/>
    <col min="8228" max="8228" width="5.7109375" customWidth="1"/>
    <col min="8229" max="8229" width="6.85546875" customWidth="1"/>
    <col min="8230" max="8230" width="7.140625" customWidth="1"/>
    <col min="8231" max="8231" width="6.28515625" customWidth="1"/>
    <col min="8232" max="8232" width="0" hidden="1" customWidth="1"/>
    <col min="8233" max="8233" width="5.7109375" customWidth="1"/>
    <col min="8234" max="8234" width="4.7109375" customWidth="1"/>
    <col min="8235" max="8235" width="0" hidden="1" customWidth="1"/>
    <col min="8236" max="8237" width="5.7109375" customWidth="1"/>
    <col min="8238" max="8238" width="4.85546875" customWidth="1"/>
    <col min="8239" max="8239" width="6.85546875" customWidth="1"/>
    <col min="8240" max="8241" width="0" hidden="1" customWidth="1"/>
    <col min="8242" max="8242" width="4.140625" customWidth="1"/>
    <col min="8243" max="8244" width="7" customWidth="1"/>
    <col min="8245" max="8245" width="8.85546875" customWidth="1"/>
    <col min="8246" max="8246" width="7.7109375" customWidth="1"/>
    <col min="8247" max="8247" width="9.42578125" customWidth="1"/>
    <col min="8449" max="8449" width="3.28515625" customWidth="1"/>
    <col min="8450" max="8450" width="5" customWidth="1"/>
    <col min="8451" max="8451" width="8.85546875" customWidth="1"/>
    <col min="8452" max="8469" width="0" hidden="1" customWidth="1"/>
    <col min="8470" max="8470" width="3" customWidth="1"/>
    <col min="8471" max="8471" width="7.7109375" customWidth="1"/>
    <col min="8472" max="8472" width="7.85546875" customWidth="1"/>
    <col min="8473" max="8474" width="7" customWidth="1"/>
    <col min="8475" max="8475" width="8" customWidth="1"/>
    <col min="8476" max="8477" width="0" hidden="1" customWidth="1"/>
    <col min="8478" max="8478" width="6.7109375" customWidth="1"/>
    <col min="8479" max="8480" width="0" hidden="1" customWidth="1"/>
    <col min="8481" max="8481" width="6.42578125" customWidth="1"/>
    <col min="8482" max="8482" width="6.7109375" customWidth="1"/>
    <col min="8483" max="8483" width="8.140625" customWidth="1"/>
    <col min="8484" max="8484" width="5.7109375" customWidth="1"/>
    <col min="8485" max="8485" width="6.85546875" customWidth="1"/>
    <col min="8486" max="8486" width="7.140625" customWidth="1"/>
    <col min="8487" max="8487" width="6.28515625" customWidth="1"/>
    <col min="8488" max="8488" width="0" hidden="1" customWidth="1"/>
    <col min="8489" max="8489" width="5.7109375" customWidth="1"/>
    <col min="8490" max="8490" width="4.7109375" customWidth="1"/>
    <col min="8491" max="8491" width="0" hidden="1" customWidth="1"/>
    <col min="8492" max="8493" width="5.7109375" customWidth="1"/>
    <col min="8494" max="8494" width="4.85546875" customWidth="1"/>
    <col min="8495" max="8495" width="6.85546875" customWidth="1"/>
    <col min="8496" max="8497" width="0" hidden="1" customWidth="1"/>
    <col min="8498" max="8498" width="4.140625" customWidth="1"/>
    <col min="8499" max="8500" width="7" customWidth="1"/>
    <col min="8501" max="8501" width="8.85546875" customWidth="1"/>
    <col min="8502" max="8502" width="7.7109375" customWidth="1"/>
    <col min="8503" max="8503" width="9.42578125" customWidth="1"/>
    <col min="8705" max="8705" width="3.28515625" customWidth="1"/>
    <col min="8706" max="8706" width="5" customWidth="1"/>
    <col min="8707" max="8707" width="8.85546875" customWidth="1"/>
    <col min="8708" max="8725" width="0" hidden="1" customWidth="1"/>
    <col min="8726" max="8726" width="3" customWidth="1"/>
    <col min="8727" max="8727" width="7.7109375" customWidth="1"/>
    <col min="8728" max="8728" width="7.85546875" customWidth="1"/>
    <col min="8729" max="8730" width="7" customWidth="1"/>
    <col min="8731" max="8731" width="8" customWidth="1"/>
    <col min="8732" max="8733" width="0" hidden="1" customWidth="1"/>
    <col min="8734" max="8734" width="6.7109375" customWidth="1"/>
    <col min="8735" max="8736" width="0" hidden="1" customWidth="1"/>
    <col min="8737" max="8737" width="6.42578125" customWidth="1"/>
    <col min="8738" max="8738" width="6.7109375" customWidth="1"/>
    <col min="8739" max="8739" width="8.140625" customWidth="1"/>
    <col min="8740" max="8740" width="5.7109375" customWidth="1"/>
    <col min="8741" max="8741" width="6.85546875" customWidth="1"/>
    <col min="8742" max="8742" width="7.140625" customWidth="1"/>
    <col min="8743" max="8743" width="6.28515625" customWidth="1"/>
    <col min="8744" max="8744" width="0" hidden="1" customWidth="1"/>
    <col min="8745" max="8745" width="5.7109375" customWidth="1"/>
    <col min="8746" max="8746" width="4.7109375" customWidth="1"/>
    <col min="8747" max="8747" width="0" hidden="1" customWidth="1"/>
    <col min="8748" max="8749" width="5.7109375" customWidth="1"/>
    <col min="8750" max="8750" width="4.85546875" customWidth="1"/>
    <col min="8751" max="8751" width="6.85546875" customWidth="1"/>
    <col min="8752" max="8753" width="0" hidden="1" customWidth="1"/>
    <col min="8754" max="8754" width="4.140625" customWidth="1"/>
    <col min="8755" max="8756" width="7" customWidth="1"/>
    <col min="8757" max="8757" width="8.85546875" customWidth="1"/>
    <col min="8758" max="8758" width="7.7109375" customWidth="1"/>
    <col min="8759" max="8759" width="9.42578125" customWidth="1"/>
    <col min="8961" max="8961" width="3.28515625" customWidth="1"/>
    <col min="8962" max="8962" width="5" customWidth="1"/>
    <col min="8963" max="8963" width="8.85546875" customWidth="1"/>
    <col min="8964" max="8981" width="0" hidden="1" customWidth="1"/>
    <col min="8982" max="8982" width="3" customWidth="1"/>
    <col min="8983" max="8983" width="7.7109375" customWidth="1"/>
    <col min="8984" max="8984" width="7.85546875" customWidth="1"/>
    <col min="8985" max="8986" width="7" customWidth="1"/>
    <col min="8987" max="8987" width="8" customWidth="1"/>
    <col min="8988" max="8989" width="0" hidden="1" customWidth="1"/>
    <col min="8990" max="8990" width="6.7109375" customWidth="1"/>
    <col min="8991" max="8992" width="0" hidden="1" customWidth="1"/>
    <col min="8993" max="8993" width="6.42578125" customWidth="1"/>
    <col min="8994" max="8994" width="6.7109375" customWidth="1"/>
    <col min="8995" max="8995" width="8.140625" customWidth="1"/>
    <col min="8996" max="8996" width="5.7109375" customWidth="1"/>
    <col min="8997" max="8997" width="6.85546875" customWidth="1"/>
    <col min="8998" max="8998" width="7.140625" customWidth="1"/>
    <col min="8999" max="8999" width="6.28515625" customWidth="1"/>
    <col min="9000" max="9000" width="0" hidden="1" customWidth="1"/>
    <col min="9001" max="9001" width="5.7109375" customWidth="1"/>
    <col min="9002" max="9002" width="4.7109375" customWidth="1"/>
    <col min="9003" max="9003" width="0" hidden="1" customWidth="1"/>
    <col min="9004" max="9005" width="5.7109375" customWidth="1"/>
    <col min="9006" max="9006" width="4.85546875" customWidth="1"/>
    <col min="9007" max="9007" width="6.85546875" customWidth="1"/>
    <col min="9008" max="9009" width="0" hidden="1" customWidth="1"/>
    <col min="9010" max="9010" width="4.140625" customWidth="1"/>
    <col min="9011" max="9012" width="7" customWidth="1"/>
    <col min="9013" max="9013" width="8.85546875" customWidth="1"/>
    <col min="9014" max="9014" width="7.7109375" customWidth="1"/>
    <col min="9015" max="9015" width="9.42578125" customWidth="1"/>
    <col min="9217" max="9217" width="3.28515625" customWidth="1"/>
    <col min="9218" max="9218" width="5" customWidth="1"/>
    <col min="9219" max="9219" width="8.85546875" customWidth="1"/>
    <col min="9220" max="9237" width="0" hidden="1" customWidth="1"/>
    <col min="9238" max="9238" width="3" customWidth="1"/>
    <col min="9239" max="9239" width="7.7109375" customWidth="1"/>
    <col min="9240" max="9240" width="7.85546875" customWidth="1"/>
    <col min="9241" max="9242" width="7" customWidth="1"/>
    <col min="9243" max="9243" width="8" customWidth="1"/>
    <col min="9244" max="9245" width="0" hidden="1" customWidth="1"/>
    <col min="9246" max="9246" width="6.7109375" customWidth="1"/>
    <col min="9247" max="9248" width="0" hidden="1" customWidth="1"/>
    <col min="9249" max="9249" width="6.42578125" customWidth="1"/>
    <col min="9250" max="9250" width="6.7109375" customWidth="1"/>
    <col min="9251" max="9251" width="8.140625" customWidth="1"/>
    <col min="9252" max="9252" width="5.7109375" customWidth="1"/>
    <col min="9253" max="9253" width="6.85546875" customWidth="1"/>
    <col min="9254" max="9254" width="7.140625" customWidth="1"/>
    <col min="9255" max="9255" width="6.28515625" customWidth="1"/>
    <col min="9256" max="9256" width="0" hidden="1" customWidth="1"/>
    <col min="9257" max="9257" width="5.7109375" customWidth="1"/>
    <col min="9258" max="9258" width="4.7109375" customWidth="1"/>
    <col min="9259" max="9259" width="0" hidden="1" customWidth="1"/>
    <col min="9260" max="9261" width="5.7109375" customWidth="1"/>
    <col min="9262" max="9262" width="4.85546875" customWidth="1"/>
    <col min="9263" max="9263" width="6.85546875" customWidth="1"/>
    <col min="9264" max="9265" width="0" hidden="1" customWidth="1"/>
    <col min="9266" max="9266" width="4.140625" customWidth="1"/>
    <col min="9267" max="9268" width="7" customWidth="1"/>
    <col min="9269" max="9269" width="8.85546875" customWidth="1"/>
    <col min="9270" max="9270" width="7.7109375" customWidth="1"/>
    <col min="9271" max="9271" width="9.42578125" customWidth="1"/>
    <col min="9473" max="9473" width="3.28515625" customWidth="1"/>
    <col min="9474" max="9474" width="5" customWidth="1"/>
    <col min="9475" max="9475" width="8.85546875" customWidth="1"/>
    <col min="9476" max="9493" width="0" hidden="1" customWidth="1"/>
    <col min="9494" max="9494" width="3" customWidth="1"/>
    <col min="9495" max="9495" width="7.7109375" customWidth="1"/>
    <col min="9496" max="9496" width="7.85546875" customWidth="1"/>
    <col min="9497" max="9498" width="7" customWidth="1"/>
    <col min="9499" max="9499" width="8" customWidth="1"/>
    <col min="9500" max="9501" width="0" hidden="1" customWidth="1"/>
    <col min="9502" max="9502" width="6.7109375" customWidth="1"/>
    <col min="9503" max="9504" width="0" hidden="1" customWidth="1"/>
    <col min="9505" max="9505" width="6.42578125" customWidth="1"/>
    <col min="9506" max="9506" width="6.7109375" customWidth="1"/>
    <col min="9507" max="9507" width="8.140625" customWidth="1"/>
    <col min="9508" max="9508" width="5.7109375" customWidth="1"/>
    <col min="9509" max="9509" width="6.85546875" customWidth="1"/>
    <col min="9510" max="9510" width="7.140625" customWidth="1"/>
    <col min="9511" max="9511" width="6.28515625" customWidth="1"/>
    <col min="9512" max="9512" width="0" hidden="1" customWidth="1"/>
    <col min="9513" max="9513" width="5.7109375" customWidth="1"/>
    <col min="9514" max="9514" width="4.7109375" customWidth="1"/>
    <col min="9515" max="9515" width="0" hidden="1" customWidth="1"/>
    <col min="9516" max="9517" width="5.7109375" customWidth="1"/>
    <col min="9518" max="9518" width="4.85546875" customWidth="1"/>
    <col min="9519" max="9519" width="6.85546875" customWidth="1"/>
    <col min="9520" max="9521" width="0" hidden="1" customWidth="1"/>
    <col min="9522" max="9522" width="4.140625" customWidth="1"/>
    <col min="9523" max="9524" width="7" customWidth="1"/>
    <col min="9525" max="9525" width="8.85546875" customWidth="1"/>
    <col min="9526" max="9526" width="7.7109375" customWidth="1"/>
    <col min="9527" max="9527" width="9.42578125" customWidth="1"/>
    <col min="9729" max="9729" width="3.28515625" customWidth="1"/>
    <col min="9730" max="9730" width="5" customWidth="1"/>
    <col min="9731" max="9731" width="8.85546875" customWidth="1"/>
    <col min="9732" max="9749" width="0" hidden="1" customWidth="1"/>
    <col min="9750" max="9750" width="3" customWidth="1"/>
    <col min="9751" max="9751" width="7.7109375" customWidth="1"/>
    <col min="9752" max="9752" width="7.85546875" customWidth="1"/>
    <col min="9753" max="9754" width="7" customWidth="1"/>
    <col min="9755" max="9755" width="8" customWidth="1"/>
    <col min="9756" max="9757" width="0" hidden="1" customWidth="1"/>
    <col min="9758" max="9758" width="6.7109375" customWidth="1"/>
    <col min="9759" max="9760" width="0" hidden="1" customWidth="1"/>
    <col min="9761" max="9761" width="6.42578125" customWidth="1"/>
    <col min="9762" max="9762" width="6.7109375" customWidth="1"/>
    <col min="9763" max="9763" width="8.140625" customWidth="1"/>
    <col min="9764" max="9764" width="5.7109375" customWidth="1"/>
    <col min="9765" max="9765" width="6.85546875" customWidth="1"/>
    <col min="9766" max="9766" width="7.140625" customWidth="1"/>
    <col min="9767" max="9767" width="6.28515625" customWidth="1"/>
    <col min="9768" max="9768" width="0" hidden="1" customWidth="1"/>
    <col min="9769" max="9769" width="5.7109375" customWidth="1"/>
    <col min="9770" max="9770" width="4.7109375" customWidth="1"/>
    <col min="9771" max="9771" width="0" hidden="1" customWidth="1"/>
    <col min="9772" max="9773" width="5.7109375" customWidth="1"/>
    <col min="9774" max="9774" width="4.85546875" customWidth="1"/>
    <col min="9775" max="9775" width="6.85546875" customWidth="1"/>
    <col min="9776" max="9777" width="0" hidden="1" customWidth="1"/>
    <col min="9778" max="9778" width="4.140625" customWidth="1"/>
    <col min="9779" max="9780" width="7" customWidth="1"/>
    <col min="9781" max="9781" width="8.85546875" customWidth="1"/>
    <col min="9782" max="9782" width="7.7109375" customWidth="1"/>
    <col min="9783" max="9783" width="9.42578125" customWidth="1"/>
    <col min="9985" max="9985" width="3.28515625" customWidth="1"/>
    <col min="9986" max="9986" width="5" customWidth="1"/>
    <col min="9987" max="9987" width="8.85546875" customWidth="1"/>
    <col min="9988" max="10005" width="0" hidden="1" customWidth="1"/>
    <col min="10006" max="10006" width="3" customWidth="1"/>
    <col min="10007" max="10007" width="7.7109375" customWidth="1"/>
    <col min="10008" max="10008" width="7.85546875" customWidth="1"/>
    <col min="10009" max="10010" width="7" customWidth="1"/>
    <col min="10011" max="10011" width="8" customWidth="1"/>
    <col min="10012" max="10013" width="0" hidden="1" customWidth="1"/>
    <col min="10014" max="10014" width="6.7109375" customWidth="1"/>
    <col min="10015" max="10016" width="0" hidden="1" customWidth="1"/>
    <col min="10017" max="10017" width="6.42578125" customWidth="1"/>
    <col min="10018" max="10018" width="6.7109375" customWidth="1"/>
    <col min="10019" max="10019" width="8.140625" customWidth="1"/>
    <col min="10020" max="10020" width="5.7109375" customWidth="1"/>
    <col min="10021" max="10021" width="6.85546875" customWidth="1"/>
    <col min="10022" max="10022" width="7.140625" customWidth="1"/>
    <col min="10023" max="10023" width="6.28515625" customWidth="1"/>
    <col min="10024" max="10024" width="0" hidden="1" customWidth="1"/>
    <col min="10025" max="10025" width="5.7109375" customWidth="1"/>
    <col min="10026" max="10026" width="4.7109375" customWidth="1"/>
    <col min="10027" max="10027" width="0" hidden="1" customWidth="1"/>
    <col min="10028" max="10029" width="5.7109375" customWidth="1"/>
    <col min="10030" max="10030" width="4.85546875" customWidth="1"/>
    <col min="10031" max="10031" width="6.85546875" customWidth="1"/>
    <col min="10032" max="10033" width="0" hidden="1" customWidth="1"/>
    <col min="10034" max="10034" width="4.140625" customWidth="1"/>
    <col min="10035" max="10036" width="7" customWidth="1"/>
    <col min="10037" max="10037" width="8.85546875" customWidth="1"/>
    <col min="10038" max="10038" width="7.7109375" customWidth="1"/>
    <col min="10039" max="10039" width="9.42578125" customWidth="1"/>
    <col min="10241" max="10241" width="3.28515625" customWidth="1"/>
    <col min="10242" max="10242" width="5" customWidth="1"/>
    <col min="10243" max="10243" width="8.85546875" customWidth="1"/>
    <col min="10244" max="10261" width="0" hidden="1" customWidth="1"/>
    <col min="10262" max="10262" width="3" customWidth="1"/>
    <col min="10263" max="10263" width="7.7109375" customWidth="1"/>
    <col min="10264" max="10264" width="7.85546875" customWidth="1"/>
    <col min="10265" max="10266" width="7" customWidth="1"/>
    <col min="10267" max="10267" width="8" customWidth="1"/>
    <col min="10268" max="10269" width="0" hidden="1" customWidth="1"/>
    <col min="10270" max="10270" width="6.7109375" customWidth="1"/>
    <col min="10271" max="10272" width="0" hidden="1" customWidth="1"/>
    <col min="10273" max="10273" width="6.42578125" customWidth="1"/>
    <col min="10274" max="10274" width="6.7109375" customWidth="1"/>
    <col min="10275" max="10275" width="8.140625" customWidth="1"/>
    <col min="10276" max="10276" width="5.7109375" customWidth="1"/>
    <col min="10277" max="10277" width="6.85546875" customWidth="1"/>
    <col min="10278" max="10278" width="7.140625" customWidth="1"/>
    <col min="10279" max="10279" width="6.28515625" customWidth="1"/>
    <col min="10280" max="10280" width="0" hidden="1" customWidth="1"/>
    <col min="10281" max="10281" width="5.7109375" customWidth="1"/>
    <col min="10282" max="10282" width="4.7109375" customWidth="1"/>
    <col min="10283" max="10283" width="0" hidden="1" customWidth="1"/>
    <col min="10284" max="10285" width="5.7109375" customWidth="1"/>
    <col min="10286" max="10286" width="4.85546875" customWidth="1"/>
    <col min="10287" max="10287" width="6.85546875" customWidth="1"/>
    <col min="10288" max="10289" width="0" hidden="1" customWidth="1"/>
    <col min="10290" max="10290" width="4.140625" customWidth="1"/>
    <col min="10291" max="10292" width="7" customWidth="1"/>
    <col min="10293" max="10293" width="8.85546875" customWidth="1"/>
    <col min="10294" max="10294" width="7.7109375" customWidth="1"/>
    <col min="10295" max="10295" width="9.42578125" customWidth="1"/>
    <col min="10497" max="10497" width="3.28515625" customWidth="1"/>
    <col min="10498" max="10498" width="5" customWidth="1"/>
    <col min="10499" max="10499" width="8.85546875" customWidth="1"/>
    <col min="10500" max="10517" width="0" hidden="1" customWidth="1"/>
    <col min="10518" max="10518" width="3" customWidth="1"/>
    <col min="10519" max="10519" width="7.7109375" customWidth="1"/>
    <col min="10520" max="10520" width="7.85546875" customWidth="1"/>
    <col min="10521" max="10522" width="7" customWidth="1"/>
    <col min="10523" max="10523" width="8" customWidth="1"/>
    <col min="10524" max="10525" width="0" hidden="1" customWidth="1"/>
    <col min="10526" max="10526" width="6.7109375" customWidth="1"/>
    <col min="10527" max="10528" width="0" hidden="1" customWidth="1"/>
    <col min="10529" max="10529" width="6.42578125" customWidth="1"/>
    <col min="10530" max="10530" width="6.7109375" customWidth="1"/>
    <col min="10531" max="10531" width="8.140625" customWidth="1"/>
    <col min="10532" max="10532" width="5.7109375" customWidth="1"/>
    <col min="10533" max="10533" width="6.85546875" customWidth="1"/>
    <col min="10534" max="10534" width="7.140625" customWidth="1"/>
    <col min="10535" max="10535" width="6.28515625" customWidth="1"/>
    <col min="10536" max="10536" width="0" hidden="1" customWidth="1"/>
    <col min="10537" max="10537" width="5.7109375" customWidth="1"/>
    <col min="10538" max="10538" width="4.7109375" customWidth="1"/>
    <col min="10539" max="10539" width="0" hidden="1" customWidth="1"/>
    <col min="10540" max="10541" width="5.7109375" customWidth="1"/>
    <col min="10542" max="10542" width="4.85546875" customWidth="1"/>
    <col min="10543" max="10543" width="6.85546875" customWidth="1"/>
    <col min="10544" max="10545" width="0" hidden="1" customWidth="1"/>
    <col min="10546" max="10546" width="4.140625" customWidth="1"/>
    <col min="10547" max="10548" width="7" customWidth="1"/>
    <col min="10549" max="10549" width="8.85546875" customWidth="1"/>
    <col min="10550" max="10550" width="7.7109375" customWidth="1"/>
    <col min="10551" max="10551" width="9.42578125" customWidth="1"/>
    <col min="10753" max="10753" width="3.28515625" customWidth="1"/>
    <col min="10754" max="10754" width="5" customWidth="1"/>
    <col min="10755" max="10755" width="8.85546875" customWidth="1"/>
    <col min="10756" max="10773" width="0" hidden="1" customWidth="1"/>
    <col min="10774" max="10774" width="3" customWidth="1"/>
    <col min="10775" max="10775" width="7.7109375" customWidth="1"/>
    <col min="10776" max="10776" width="7.85546875" customWidth="1"/>
    <col min="10777" max="10778" width="7" customWidth="1"/>
    <col min="10779" max="10779" width="8" customWidth="1"/>
    <col min="10780" max="10781" width="0" hidden="1" customWidth="1"/>
    <col min="10782" max="10782" width="6.7109375" customWidth="1"/>
    <col min="10783" max="10784" width="0" hidden="1" customWidth="1"/>
    <col min="10785" max="10785" width="6.42578125" customWidth="1"/>
    <col min="10786" max="10786" width="6.7109375" customWidth="1"/>
    <col min="10787" max="10787" width="8.140625" customWidth="1"/>
    <col min="10788" max="10788" width="5.7109375" customWidth="1"/>
    <col min="10789" max="10789" width="6.85546875" customWidth="1"/>
    <col min="10790" max="10790" width="7.140625" customWidth="1"/>
    <col min="10791" max="10791" width="6.28515625" customWidth="1"/>
    <col min="10792" max="10792" width="0" hidden="1" customWidth="1"/>
    <col min="10793" max="10793" width="5.7109375" customWidth="1"/>
    <col min="10794" max="10794" width="4.7109375" customWidth="1"/>
    <col min="10795" max="10795" width="0" hidden="1" customWidth="1"/>
    <col min="10796" max="10797" width="5.7109375" customWidth="1"/>
    <col min="10798" max="10798" width="4.85546875" customWidth="1"/>
    <col min="10799" max="10799" width="6.85546875" customWidth="1"/>
    <col min="10800" max="10801" width="0" hidden="1" customWidth="1"/>
    <col min="10802" max="10802" width="4.140625" customWidth="1"/>
    <col min="10803" max="10804" width="7" customWidth="1"/>
    <col min="10805" max="10805" width="8.85546875" customWidth="1"/>
    <col min="10806" max="10806" width="7.7109375" customWidth="1"/>
    <col min="10807" max="10807" width="9.42578125" customWidth="1"/>
    <col min="11009" max="11009" width="3.28515625" customWidth="1"/>
    <col min="11010" max="11010" width="5" customWidth="1"/>
    <col min="11011" max="11011" width="8.85546875" customWidth="1"/>
    <col min="11012" max="11029" width="0" hidden="1" customWidth="1"/>
    <col min="11030" max="11030" width="3" customWidth="1"/>
    <col min="11031" max="11031" width="7.7109375" customWidth="1"/>
    <col min="11032" max="11032" width="7.85546875" customWidth="1"/>
    <col min="11033" max="11034" width="7" customWidth="1"/>
    <col min="11035" max="11035" width="8" customWidth="1"/>
    <col min="11036" max="11037" width="0" hidden="1" customWidth="1"/>
    <col min="11038" max="11038" width="6.7109375" customWidth="1"/>
    <col min="11039" max="11040" width="0" hidden="1" customWidth="1"/>
    <col min="11041" max="11041" width="6.42578125" customWidth="1"/>
    <col min="11042" max="11042" width="6.7109375" customWidth="1"/>
    <col min="11043" max="11043" width="8.140625" customWidth="1"/>
    <col min="11044" max="11044" width="5.7109375" customWidth="1"/>
    <col min="11045" max="11045" width="6.85546875" customWidth="1"/>
    <col min="11046" max="11046" width="7.140625" customWidth="1"/>
    <col min="11047" max="11047" width="6.28515625" customWidth="1"/>
    <col min="11048" max="11048" width="0" hidden="1" customWidth="1"/>
    <col min="11049" max="11049" width="5.7109375" customWidth="1"/>
    <col min="11050" max="11050" width="4.7109375" customWidth="1"/>
    <col min="11051" max="11051" width="0" hidden="1" customWidth="1"/>
    <col min="11052" max="11053" width="5.7109375" customWidth="1"/>
    <col min="11054" max="11054" width="4.85546875" customWidth="1"/>
    <col min="11055" max="11055" width="6.85546875" customWidth="1"/>
    <col min="11056" max="11057" width="0" hidden="1" customWidth="1"/>
    <col min="11058" max="11058" width="4.140625" customWidth="1"/>
    <col min="11059" max="11060" width="7" customWidth="1"/>
    <col min="11061" max="11061" width="8.85546875" customWidth="1"/>
    <col min="11062" max="11062" width="7.7109375" customWidth="1"/>
    <col min="11063" max="11063" width="9.42578125" customWidth="1"/>
    <col min="11265" max="11265" width="3.28515625" customWidth="1"/>
    <col min="11266" max="11266" width="5" customWidth="1"/>
    <col min="11267" max="11267" width="8.85546875" customWidth="1"/>
    <col min="11268" max="11285" width="0" hidden="1" customWidth="1"/>
    <col min="11286" max="11286" width="3" customWidth="1"/>
    <col min="11287" max="11287" width="7.7109375" customWidth="1"/>
    <col min="11288" max="11288" width="7.85546875" customWidth="1"/>
    <col min="11289" max="11290" width="7" customWidth="1"/>
    <col min="11291" max="11291" width="8" customWidth="1"/>
    <col min="11292" max="11293" width="0" hidden="1" customWidth="1"/>
    <col min="11294" max="11294" width="6.7109375" customWidth="1"/>
    <col min="11295" max="11296" width="0" hidden="1" customWidth="1"/>
    <col min="11297" max="11297" width="6.42578125" customWidth="1"/>
    <col min="11298" max="11298" width="6.7109375" customWidth="1"/>
    <col min="11299" max="11299" width="8.140625" customWidth="1"/>
    <col min="11300" max="11300" width="5.7109375" customWidth="1"/>
    <col min="11301" max="11301" width="6.85546875" customWidth="1"/>
    <col min="11302" max="11302" width="7.140625" customWidth="1"/>
    <col min="11303" max="11303" width="6.28515625" customWidth="1"/>
    <col min="11304" max="11304" width="0" hidden="1" customWidth="1"/>
    <col min="11305" max="11305" width="5.7109375" customWidth="1"/>
    <col min="11306" max="11306" width="4.7109375" customWidth="1"/>
    <col min="11307" max="11307" width="0" hidden="1" customWidth="1"/>
    <col min="11308" max="11309" width="5.7109375" customWidth="1"/>
    <col min="11310" max="11310" width="4.85546875" customWidth="1"/>
    <col min="11311" max="11311" width="6.85546875" customWidth="1"/>
    <col min="11312" max="11313" width="0" hidden="1" customWidth="1"/>
    <col min="11314" max="11314" width="4.140625" customWidth="1"/>
    <col min="11315" max="11316" width="7" customWidth="1"/>
    <col min="11317" max="11317" width="8.85546875" customWidth="1"/>
    <col min="11318" max="11318" width="7.7109375" customWidth="1"/>
    <col min="11319" max="11319" width="9.42578125" customWidth="1"/>
    <col min="11521" max="11521" width="3.28515625" customWidth="1"/>
    <col min="11522" max="11522" width="5" customWidth="1"/>
    <col min="11523" max="11523" width="8.85546875" customWidth="1"/>
    <col min="11524" max="11541" width="0" hidden="1" customWidth="1"/>
    <col min="11542" max="11542" width="3" customWidth="1"/>
    <col min="11543" max="11543" width="7.7109375" customWidth="1"/>
    <col min="11544" max="11544" width="7.85546875" customWidth="1"/>
    <col min="11545" max="11546" width="7" customWidth="1"/>
    <col min="11547" max="11547" width="8" customWidth="1"/>
    <col min="11548" max="11549" width="0" hidden="1" customWidth="1"/>
    <col min="11550" max="11550" width="6.7109375" customWidth="1"/>
    <col min="11551" max="11552" width="0" hidden="1" customWidth="1"/>
    <col min="11553" max="11553" width="6.42578125" customWidth="1"/>
    <col min="11554" max="11554" width="6.7109375" customWidth="1"/>
    <col min="11555" max="11555" width="8.140625" customWidth="1"/>
    <col min="11556" max="11556" width="5.7109375" customWidth="1"/>
    <col min="11557" max="11557" width="6.85546875" customWidth="1"/>
    <col min="11558" max="11558" width="7.140625" customWidth="1"/>
    <col min="11559" max="11559" width="6.28515625" customWidth="1"/>
    <col min="11560" max="11560" width="0" hidden="1" customWidth="1"/>
    <col min="11561" max="11561" width="5.7109375" customWidth="1"/>
    <col min="11562" max="11562" width="4.7109375" customWidth="1"/>
    <col min="11563" max="11563" width="0" hidden="1" customWidth="1"/>
    <col min="11564" max="11565" width="5.7109375" customWidth="1"/>
    <col min="11566" max="11566" width="4.85546875" customWidth="1"/>
    <col min="11567" max="11567" width="6.85546875" customWidth="1"/>
    <col min="11568" max="11569" width="0" hidden="1" customWidth="1"/>
    <col min="11570" max="11570" width="4.140625" customWidth="1"/>
    <col min="11571" max="11572" width="7" customWidth="1"/>
    <col min="11573" max="11573" width="8.85546875" customWidth="1"/>
    <col min="11574" max="11574" width="7.7109375" customWidth="1"/>
    <col min="11575" max="11575" width="9.42578125" customWidth="1"/>
    <col min="11777" max="11777" width="3.28515625" customWidth="1"/>
    <col min="11778" max="11778" width="5" customWidth="1"/>
    <col min="11779" max="11779" width="8.85546875" customWidth="1"/>
    <col min="11780" max="11797" width="0" hidden="1" customWidth="1"/>
    <col min="11798" max="11798" width="3" customWidth="1"/>
    <col min="11799" max="11799" width="7.7109375" customWidth="1"/>
    <col min="11800" max="11800" width="7.85546875" customWidth="1"/>
    <col min="11801" max="11802" width="7" customWidth="1"/>
    <col min="11803" max="11803" width="8" customWidth="1"/>
    <col min="11804" max="11805" width="0" hidden="1" customWidth="1"/>
    <col min="11806" max="11806" width="6.7109375" customWidth="1"/>
    <col min="11807" max="11808" width="0" hidden="1" customWidth="1"/>
    <col min="11809" max="11809" width="6.42578125" customWidth="1"/>
    <col min="11810" max="11810" width="6.7109375" customWidth="1"/>
    <col min="11811" max="11811" width="8.140625" customWidth="1"/>
    <col min="11812" max="11812" width="5.7109375" customWidth="1"/>
    <col min="11813" max="11813" width="6.85546875" customWidth="1"/>
    <col min="11814" max="11814" width="7.140625" customWidth="1"/>
    <col min="11815" max="11815" width="6.28515625" customWidth="1"/>
    <col min="11816" max="11816" width="0" hidden="1" customWidth="1"/>
    <col min="11817" max="11817" width="5.7109375" customWidth="1"/>
    <col min="11818" max="11818" width="4.7109375" customWidth="1"/>
    <col min="11819" max="11819" width="0" hidden="1" customWidth="1"/>
    <col min="11820" max="11821" width="5.7109375" customWidth="1"/>
    <col min="11822" max="11822" width="4.85546875" customWidth="1"/>
    <col min="11823" max="11823" width="6.85546875" customWidth="1"/>
    <col min="11824" max="11825" width="0" hidden="1" customWidth="1"/>
    <col min="11826" max="11826" width="4.140625" customWidth="1"/>
    <col min="11827" max="11828" width="7" customWidth="1"/>
    <col min="11829" max="11829" width="8.85546875" customWidth="1"/>
    <col min="11830" max="11830" width="7.7109375" customWidth="1"/>
    <col min="11831" max="11831" width="9.42578125" customWidth="1"/>
    <col min="12033" max="12033" width="3.28515625" customWidth="1"/>
    <col min="12034" max="12034" width="5" customWidth="1"/>
    <col min="12035" max="12035" width="8.85546875" customWidth="1"/>
    <col min="12036" max="12053" width="0" hidden="1" customWidth="1"/>
    <col min="12054" max="12054" width="3" customWidth="1"/>
    <col min="12055" max="12055" width="7.7109375" customWidth="1"/>
    <col min="12056" max="12056" width="7.85546875" customWidth="1"/>
    <col min="12057" max="12058" width="7" customWidth="1"/>
    <col min="12059" max="12059" width="8" customWidth="1"/>
    <col min="12060" max="12061" width="0" hidden="1" customWidth="1"/>
    <col min="12062" max="12062" width="6.7109375" customWidth="1"/>
    <col min="12063" max="12064" width="0" hidden="1" customWidth="1"/>
    <col min="12065" max="12065" width="6.42578125" customWidth="1"/>
    <col min="12066" max="12066" width="6.7109375" customWidth="1"/>
    <col min="12067" max="12067" width="8.140625" customWidth="1"/>
    <col min="12068" max="12068" width="5.7109375" customWidth="1"/>
    <col min="12069" max="12069" width="6.85546875" customWidth="1"/>
    <col min="12070" max="12070" width="7.140625" customWidth="1"/>
    <col min="12071" max="12071" width="6.28515625" customWidth="1"/>
    <col min="12072" max="12072" width="0" hidden="1" customWidth="1"/>
    <col min="12073" max="12073" width="5.7109375" customWidth="1"/>
    <col min="12074" max="12074" width="4.7109375" customWidth="1"/>
    <col min="12075" max="12075" width="0" hidden="1" customWidth="1"/>
    <col min="12076" max="12077" width="5.7109375" customWidth="1"/>
    <col min="12078" max="12078" width="4.85546875" customWidth="1"/>
    <col min="12079" max="12079" width="6.85546875" customWidth="1"/>
    <col min="12080" max="12081" width="0" hidden="1" customWidth="1"/>
    <col min="12082" max="12082" width="4.140625" customWidth="1"/>
    <col min="12083" max="12084" width="7" customWidth="1"/>
    <col min="12085" max="12085" width="8.85546875" customWidth="1"/>
    <col min="12086" max="12086" width="7.7109375" customWidth="1"/>
    <col min="12087" max="12087" width="9.42578125" customWidth="1"/>
    <col min="12289" max="12289" width="3.28515625" customWidth="1"/>
    <col min="12290" max="12290" width="5" customWidth="1"/>
    <col min="12291" max="12291" width="8.85546875" customWidth="1"/>
    <col min="12292" max="12309" width="0" hidden="1" customWidth="1"/>
    <col min="12310" max="12310" width="3" customWidth="1"/>
    <col min="12311" max="12311" width="7.7109375" customWidth="1"/>
    <col min="12312" max="12312" width="7.85546875" customWidth="1"/>
    <col min="12313" max="12314" width="7" customWidth="1"/>
    <col min="12315" max="12315" width="8" customWidth="1"/>
    <col min="12316" max="12317" width="0" hidden="1" customWidth="1"/>
    <col min="12318" max="12318" width="6.7109375" customWidth="1"/>
    <col min="12319" max="12320" width="0" hidden="1" customWidth="1"/>
    <col min="12321" max="12321" width="6.42578125" customWidth="1"/>
    <col min="12322" max="12322" width="6.7109375" customWidth="1"/>
    <col min="12323" max="12323" width="8.140625" customWidth="1"/>
    <col min="12324" max="12324" width="5.7109375" customWidth="1"/>
    <col min="12325" max="12325" width="6.85546875" customWidth="1"/>
    <col min="12326" max="12326" width="7.140625" customWidth="1"/>
    <col min="12327" max="12327" width="6.28515625" customWidth="1"/>
    <col min="12328" max="12328" width="0" hidden="1" customWidth="1"/>
    <col min="12329" max="12329" width="5.7109375" customWidth="1"/>
    <col min="12330" max="12330" width="4.7109375" customWidth="1"/>
    <col min="12331" max="12331" width="0" hidden="1" customWidth="1"/>
    <col min="12332" max="12333" width="5.7109375" customWidth="1"/>
    <col min="12334" max="12334" width="4.85546875" customWidth="1"/>
    <col min="12335" max="12335" width="6.85546875" customWidth="1"/>
    <col min="12336" max="12337" width="0" hidden="1" customWidth="1"/>
    <col min="12338" max="12338" width="4.140625" customWidth="1"/>
    <col min="12339" max="12340" width="7" customWidth="1"/>
    <col min="12341" max="12341" width="8.85546875" customWidth="1"/>
    <col min="12342" max="12342" width="7.7109375" customWidth="1"/>
    <col min="12343" max="12343" width="9.42578125" customWidth="1"/>
    <col min="12545" max="12545" width="3.28515625" customWidth="1"/>
    <col min="12546" max="12546" width="5" customWidth="1"/>
    <col min="12547" max="12547" width="8.85546875" customWidth="1"/>
    <col min="12548" max="12565" width="0" hidden="1" customWidth="1"/>
    <col min="12566" max="12566" width="3" customWidth="1"/>
    <col min="12567" max="12567" width="7.7109375" customWidth="1"/>
    <col min="12568" max="12568" width="7.85546875" customWidth="1"/>
    <col min="12569" max="12570" width="7" customWidth="1"/>
    <col min="12571" max="12571" width="8" customWidth="1"/>
    <col min="12572" max="12573" width="0" hidden="1" customWidth="1"/>
    <col min="12574" max="12574" width="6.7109375" customWidth="1"/>
    <col min="12575" max="12576" width="0" hidden="1" customWidth="1"/>
    <col min="12577" max="12577" width="6.42578125" customWidth="1"/>
    <col min="12578" max="12578" width="6.7109375" customWidth="1"/>
    <col min="12579" max="12579" width="8.140625" customWidth="1"/>
    <col min="12580" max="12580" width="5.7109375" customWidth="1"/>
    <col min="12581" max="12581" width="6.85546875" customWidth="1"/>
    <col min="12582" max="12582" width="7.140625" customWidth="1"/>
    <col min="12583" max="12583" width="6.28515625" customWidth="1"/>
    <col min="12584" max="12584" width="0" hidden="1" customWidth="1"/>
    <col min="12585" max="12585" width="5.7109375" customWidth="1"/>
    <col min="12586" max="12586" width="4.7109375" customWidth="1"/>
    <col min="12587" max="12587" width="0" hidden="1" customWidth="1"/>
    <col min="12588" max="12589" width="5.7109375" customWidth="1"/>
    <col min="12590" max="12590" width="4.85546875" customWidth="1"/>
    <col min="12591" max="12591" width="6.85546875" customWidth="1"/>
    <col min="12592" max="12593" width="0" hidden="1" customWidth="1"/>
    <col min="12594" max="12594" width="4.140625" customWidth="1"/>
    <col min="12595" max="12596" width="7" customWidth="1"/>
    <col min="12597" max="12597" width="8.85546875" customWidth="1"/>
    <col min="12598" max="12598" width="7.7109375" customWidth="1"/>
    <col min="12599" max="12599" width="9.42578125" customWidth="1"/>
    <col min="12801" max="12801" width="3.28515625" customWidth="1"/>
    <col min="12802" max="12802" width="5" customWidth="1"/>
    <col min="12803" max="12803" width="8.85546875" customWidth="1"/>
    <col min="12804" max="12821" width="0" hidden="1" customWidth="1"/>
    <col min="12822" max="12822" width="3" customWidth="1"/>
    <col min="12823" max="12823" width="7.7109375" customWidth="1"/>
    <col min="12824" max="12824" width="7.85546875" customWidth="1"/>
    <col min="12825" max="12826" width="7" customWidth="1"/>
    <col min="12827" max="12827" width="8" customWidth="1"/>
    <col min="12828" max="12829" width="0" hidden="1" customWidth="1"/>
    <col min="12830" max="12830" width="6.7109375" customWidth="1"/>
    <col min="12831" max="12832" width="0" hidden="1" customWidth="1"/>
    <col min="12833" max="12833" width="6.42578125" customWidth="1"/>
    <col min="12834" max="12834" width="6.7109375" customWidth="1"/>
    <col min="12835" max="12835" width="8.140625" customWidth="1"/>
    <col min="12836" max="12836" width="5.7109375" customWidth="1"/>
    <col min="12837" max="12837" width="6.85546875" customWidth="1"/>
    <col min="12838" max="12838" width="7.140625" customWidth="1"/>
    <col min="12839" max="12839" width="6.28515625" customWidth="1"/>
    <col min="12840" max="12840" width="0" hidden="1" customWidth="1"/>
    <col min="12841" max="12841" width="5.7109375" customWidth="1"/>
    <col min="12842" max="12842" width="4.7109375" customWidth="1"/>
    <col min="12843" max="12843" width="0" hidden="1" customWidth="1"/>
    <col min="12844" max="12845" width="5.7109375" customWidth="1"/>
    <col min="12846" max="12846" width="4.85546875" customWidth="1"/>
    <col min="12847" max="12847" width="6.85546875" customWidth="1"/>
    <col min="12848" max="12849" width="0" hidden="1" customWidth="1"/>
    <col min="12850" max="12850" width="4.140625" customWidth="1"/>
    <col min="12851" max="12852" width="7" customWidth="1"/>
    <col min="12853" max="12853" width="8.85546875" customWidth="1"/>
    <col min="12854" max="12854" width="7.7109375" customWidth="1"/>
    <col min="12855" max="12855" width="9.42578125" customWidth="1"/>
    <col min="13057" max="13057" width="3.28515625" customWidth="1"/>
    <col min="13058" max="13058" width="5" customWidth="1"/>
    <col min="13059" max="13059" width="8.85546875" customWidth="1"/>
    <col min="13060" max="13077" width="0" hidden="1" customWidth="1"/>
    <col min="13078" max="13078" width="3" customWidth="1"/>
    <col min="13079" max="13079" width="7.7109375" customWidth="1"/>
    <col min="13080" max="13080" width="7.85546875" customWidth="1"/>
    <col min="13081" max="13082" width="7" customWidth="1"/>
    <col min="13083" max="13083" width="8" customWidth="1"/>
    <col min="13084" max="13085" width="0" hidden="1" customWidth="1"/>
    <col min="13086" max="13086" width="6.7109375" customWidth="1"/>
    <col min="13087" max="13088" width="0" hidden="1" customWidth="1"/>
    <col min="13089" max="13089" width="6.42578125" customWidth="1"/>
    <col min="13090" max="13090" width="6.7109375" customWidth="1"/>
    <col min="13091" max="13091" width="8.140625" customWidth="1"/>
    <col min="13092" max="13092" width="5.7109375" customWidth="1"/>
    <col min="13093" max="13093" width="6.85546875" customWidth="1"/>
    <col min="13094" max="13094" width="7.140625" customWidth="1"/>
    <col min="13095" max="13095" width="6.28515625" customWidth="1"/>
    <col min="13096" max="13096" width="0" hidden="1" customWidth="1"/>
    <col min="13097" max="13097" width="5.7109375" customWidth="1"/>
    <col min="13098" max="13098" width="4.7109375" customWidth="1"/>
    <col min="13099" max="13099" width="0" hidden="1" customWidth="1"/>
    <col min="13100" max="13101" width="5.7109375" customWidth="1"/>
    <col min="13102" max="13102" width="4.85546875" customWidth="1"/>
    <col min="13103" max="13103" width="6.85546875" customWidth="1"/>
    <col min="13104" max="13105" width="0" hidden="1" customWidth="1"/>
    <col min="13106" max="13106" width="4.140625" customWidth="1"/>
    <col min="13107" max="13108" width="7" customWidth="1"/>
    <col min="13109" max="13109" width="8.85546875" customWidth="1"/>
    <col min="13110" max="13110" width="7.7109375" customWidth="1"/>
    <col min="13111" max="13111" width="9.42578125" customWidth="1"/>
    <col min="13313" max="13313" width="3.28515625" customWidth="1"/>
    <col min="13314" max="13314" width="5" customWidth="1"/>
    <col min="13315" max="13315" width="8.85546875" customWidth="1"/>
    <col min="13316" max="13333" width="0" hidden="1" customWidth="1"/>
    <col min="13334" max="13334" width="3" customWidth="1"/>
    <col min="13335" max="13335" width="7.7109375" customWidth="1"/>
    <col min="13336" max="13336" width="7.85546875" customWidth="1"/>
    <col min="13337" max="13338" width="7" customWidth="1"/>
    <col min="13339" max="13339" width="8" customWidth="1"/>
    <col min="13340" max="13341" width="0" hidden="1" customWidth="1"/>
    <col min="13342" max="13342" width="6.7109375" customWidth="1"/>
    <col min="13343" max="13344" width="0" hidden="1" customWidth="1"/>
    <col min="13345" max="13345" width="6.42578125" customWidth="1"/>
    <col min="13346" max="13346" width="6.7109375" customWidth="1"/>
    <col min="13347" max="13347" width="8.140625" customWidth="1"/>
    <col min="13348" max="13348" width="5.7109375" customWidth="1"/>
    <col min="13349" max="13349" width="6.85546875" customWidth="1"/>
    <col min="13350" max="13350" width="7.140625" customWidth="1"/>
    <col min="13351" max="13351" width="6.28515625" customWidth="1"/>
    <col min="13352" max="13352" width="0" hidden="1" customWidth="1"/>
    <col min="13353" max="13353" width="5.7109375" customWidth="1"/>
    <col min="13354" max="13354" width="4.7109375" customWidth="1"/>
    <col min="13355" max="13355" width="0" hidden="1" customWidth="1"/>
    <col min="13356" max="13357" width="5.7109375" customWidth="1"/>
    <col min="13358" max="13358" width="4.85546875" customWidth="1"/>
    <col min="13359" max="13359" width="6.85546875" customWidth="1"/>
    <col min="13360" max="13361" width="0" hidden="1" customWidth="1"/>
    <col min="13362" max="13362" width="4.140625" customWidth="1"/>
    <col min="13363" max="13364" width="7" customWidth="1"/>
    <col min="13365" max="13365" width="8.85546875" customWidth="1"/>
    <col min="13366" max="13366" width="7.7109375" customWidth="1"/>
    <col min="13367" max="13367" width="9.42578125" customWidth="1"/>
    <col min="13569" max="13569" width="3.28515625" customWidth="1"/>
    <col min="13570" max="13570" width="5" customWidth="1"/>
    <col min="13571" max="13571" width="8.85546875" customWidth="1"/>
    <col min="13572" max="13589" width="0" hidden="1" customWidth="1"/>
    <col min="13590" max="13590" width="3" customWidth="1"/>
    <col min="13591" max="13591" width="7.7109375" customWidth="1"/>
    <col min="13592" max="13592" width="7.85546875" customWidth="1"/>
    <col min="13593" max="13594" width="7" customWidth="1"/>
    <col min="13595" max="13595" width="8" customWidth="1"/>
    <col min="13596" max="13597" width="0" hidden="1" customWidth="1"/>
    <col min="13598" max="13598" width="6.7109375" customWidth="1"/>
    <col min="13599" max="13600" width="0" hidden="1" customWidth="1"/>
    <col min="13601" max="13601" width="6.42578125" customWidth="1"/>
    <col min="13602" max="13602" width="6.7109375" customWidth="1"/>
    <col min="13603" max="13603" width="8.140625" customWidth="1"/>
    <col min="13604" max="13604" width="5.7109375" customWidth="1"/>
    <col min="13605" max="13605" width="6.85546875" customWidth="1"/>
    <col min="13606" max="13606" width="7.140625" customWidth="1"/>
    <col min="13607" max="13607" width="6.28515625" customWidth="1"/>
    <col min="13608" max="13608" width="0" hidden="1" customWidth="1"/>
    <col min="13609" max="13609" width="5.7109375" customWidth="1"/>
    <col min="13610" max="13610" width="4.7109375" customWidth="1"/>
    <col min="13611" max="13611" width="0" hidden="1" customWidth="1"/>
    <col min="13612" max="13613" width="5.7109375" customWidth="1"/>
    <col min="13614" max="13614" width="4.85546875" customWidth="1"/>
    <col min="13615" max="13615" width="6.85546875" customWidth="1"/>
    <col min="13616" max="13617" width="0" hidden="1" customWidth="1"/>
    <col min="13618" max="13618" width="4.140625" customWidth="1"/>
    <col min="13619" max="13620" width="7" customWidth="1"/>
    <col min="13621" max="13621" width="8.85546875" customWidth="1"/>
    <col min="13622" max="13622" width="7.7109375" customWidth="1"/>
    <col min="13623" max="13623" width="9.42578125" customWidth="1"/>
    <col min="13825" max="13825" width="3.28515625" customWidth="1"/>
    <col min="13826" max="13826" width="5" customWidth="1"/>
    <col min="13827" max="13827" width="8.85546875" customWidth="1"/>
    <col min="13828" max="13845" width="0" hidden="1" customWidth="1"/>
    <col min="13846" max="13846" width="3" customWidth="1"/>
    <col min="13847" max="13847" width="7.7109375" customWidth="1"/>
    <col min="13848" max="13848" width="7.85546875" customWidth="1"/>
    <col min="13849" max="13850" width="7" customWidth="1"/>
    <col min="13851" max="13851" width="8" customWidth="1"/>
    <col min="13852" max="13853" width="0" hidden="1" customWidth="1"/>
    <col min="13854" max="13854" width="6.7109375" customWidth="1"/>
    <col min="13855" max="13856" width="0" hidden="1" customWidth="1"/>
    <col min="13857" max="13857" width="6.42578125" customWidth="1"/>
    <col min="13858" max="13858" width="6.7109375" customWidth="1"/>
    <col min="13859" max="13859" width="8.140625" customWidth="1"/>
    <col min="13860" max="13860" width="5.7109375" customWidth="1"/>
    <col min="13861" max="13861" width="6.85546875" customWidth="1"/>
    <col min="13862" max="13862" width="7.140625" customWidth="1"/>
    <col min="13863" max="13863" width="6.28515625" customWidth="1"/>
    <col min="13864" max="13864" width="0" hidden="1" customWidth="1"/>
    <col min="13865" max="13865" width="5.7109375" customWidth="1"/>
    <col min="13866" max="13866" width="4.7109375" customWidth="1"/>
    <col min="13867" max="13867" width="0" hidden="1" customWidth="1"/>
    <col min="13868" max="13869" width="5.7109375" customWidth="1"/>
    <col min="13870" max="13870" width="4.85546875" customWidth="1"/>
    <col min="13871" max="13871" width="6.85546875" customWidth="1"/>
    <col min="13872" max="13873" width="0" hidden="1" customWidth="1"/>
    <col min="13874" max="13874" width="4.140625" customWidth="1"/>
    <col min="13875" max="13876" width="7" customWidth="1"/>
    <col min="13877" max="13877" width="8.85546875" customWidth="1"/>
    <col min="13878" max="13878" width="7.7109375" customWidth="1"/>
    <col min="13879" max="13879" width="9.42578125" customWidth="1"/>
    <col min="14081" max="14081" width="3.28515625" customWidth="1"/>
    <col min="14082" max="14082" width="5" customWidth="1"/>
    <col min="14083" max="14083" width="8.85546875" customWidth="1"/>
    <col min="14084" max="14101" width="0" hidden="1" customWidth="1"/>
    <col min="14102" max="14102" width="3" customWidth="1"/>
    <col min="14103" max="14103" width="7.7109375" customWidth="1"/>
    <col min="14104" max="14104" width="7.85546875" customWidth="1"/>
    <col min="14105" max="14106" width="7" customWidth="1"/>
    <col min="14107" max="14107" width="8" customWidth="1"/>
    <col min="14108" max="14109" width="0" hidden="1" customWidth="1"/>
    <col min="14110" max="14110" width="6.7109375" customWidth="1"/>
    <col min="14111" max="14112" width="0" hidden="1" customWidth="1"/>
    <col min="14113" max="14113" width="6.42578125" customWidth="1"/>
    <col min="14114" max="14114" width="6.7109375" customWidth="1"/>
    <col min="14115" max="14115" width="8.140625" customWidth="1"/>
    <col min="14116" max="14116" width="5.7109375" customWidth="1"/>
    <col min="14117" max="14117" width="6.85546875" customWidth="1"/>
    <col min="14118" max="14118" width="7.140625" customWidth="1"/>
    <col min="14119" max="14119" width="6.28515625" customWidth="1"/>
    <col min="14120" max="14120" width="0" hidden="1" customWidth="1"/>
    <col min="14121" max="14121" width="5.7109375" customWidth="1"/>
    <col min="14122" max="14122" width="4.7109375" customWidth="1"/>
    <col min="14123" max="14123" width="0" hidden="1" customWidth="1"/>
    <col min="14124" max="14125" width="5.7109375" customWidth="1"/>
    <col min="14126" max="14126" width="4.85546875" customWidth="1"/>
    <col min="14127" max="14127" width="6.85546875" customWidth="1"/>
    <col min="14128" max="14129" width="0" hidden="1" customWidth="1"/>
    <col min="14130" max="14130" width="4.140625" customWidth="1"/>
    <col min="14131" max="14132" width="7" customWidth="1"/>
    <col min="14133" max="14133" width="8.85546875" customWidth="1"/>
    <col min="14134" max="14134" width="7.7109375" customWidth="1"/>
    <col min="14135" max="14135" width="9.42578125" customWidth="1"/>
    <col min="14337" max="14337" width="3.28515625" customWidth="1"/>
    <col min="14338" max="14338" width="5" customWidth="1"/>
    <col min="14339" max="14339" width="8.85546875" customWidth="1"/>
    <col min="14340" max="14357" width="0" hidden="1" customWidth="1"/>
    <col min="14358" max="14358" width="3" customWidth="1"/>
    <col min="14359" max="14359" width="7.7109375" customWidth="1"/>
    <col min="14360" max="14360" width="7.85546875" customWidth="1"/>
    <col min="14361" max="14362" width="7" customWidth="1"/>
    <col min="14363" max="14363" width="8" customWidth="1"/>
    <col min="14364" max="14365" width="0" hidden="1" customWidth="1"/>
    <col min="14366" max="14366" width="6.7109375" customWidth="1"/>
    <col min="14367" max="14368" width="0" hidden="1" customWidth="1"/>
    <col min="14369" max="14369" width="6.42578125" customWidth="1"/>
    <col min="14370" max="14370" width="6.7109375" customWidth="1"/>
    <col min="14371" max="14371" width="8.140625" customWidth="1"/>
    <col min="14372" max="14372" width="5.7109375" customWidth="1"/>
    <col min="14373" max="14373" width="6.85546875" customWidth="1"/>
    <col min="14374" max="14374" width="7.140625" customWidth="1"/>
    <col min="14375" max="14375" width="6.28515625" customWidth="1"/>
    <col min="14376" max="14376" width="0" hidden="1" customWidth="1"/>
    <col min="14377" max="14377" width="5.7109375" customWidth="1"/>
    <col min="14378" max="14378" width="4.7109375" customWidth="1"/>
    <col min="14379" max="14379" width="0" hidden="1" customWidth="1"/>
    <col min="14380" max="14381" width="5.7109375" customWidth="1"/>
    <col min="14382" max="14382" width="4.85546875" customWidth="1"/>
    <col min="14383" max="14383" width="6.85546875" customWidth="1"/>
    <col min="14384" max="14385" width="0" hidden="1" customWidth="1"/>
    <col min="14386" max="14386" width="4.140625" customWidth="1"/>
    <col min="14387" max="14388" width="7" customWidth="1"/>
    <col min="14389" max="14389" width="8.85546875" customWidth="1"/>
    <col min="14390" max="14390" width="7.7109375" customWidth="1"/>
    <col min="14391" max="14391" width="9.42578125" customWidth="1"/>
    <col min="14593" max="14593" width="3.28515625" customWidth="1"/>
    <col min="14594" max="14594" width="5" customWidth="1"/>
    <col min="14595" max="14595" width="8.85546875" customWidth="1"/>
    <col min="14596" max="14613" width="0" hidden="1" customWidth="1"/>
    <col min="14614" max="14614" width="3" customWidth="1"/>
    <col min="14615" max="14615" width="7.7109375" customWidth="1"/>
    <col min="14616" max="14616" width="7.85546875" customWidth="1"/>
    <col min="14617" max="14618" width="7" customWidth="1"/>
    <col min="14619" max="14619" width="8" customWidth="1"/>
    <col min="14620" max="14621" width="0" hidden="1" customWidth="1"/>
    <col min="14622" max="14622" width="6.7109375" customWidth="1"/>
    <col min="14623" max="14624" width="0" hidden="1" customWidth="1"/>
    <col min="14625" max="14625" width="6.42578125" customWidth="1"/>
    <col min="14626" max="14626" width="6.7109375" customWidth="1"/>
    <col min="14627" max="14627" width="8.140625" customWidth="1"/>
    <col min="14628" max="14628" width="5.7109375" customWidth="1"/>
    <col min="14629" max="14629" width="6.85546875" customWidth="1"/>
    <col min="14630" max="14630" width="7.140625" customWidth="1"/>
    <col min="14631" max="14631" width="6.28515625" customWidth="1"/>
    <col min="14632" max="14632" width="0" hidden="1" customWidth="1"/>
    <col min="14633" max="14633" width="5.7109375" customWidth="1"/>
    <col min="14634" max="14634" width="4.7109375" customWidth="1"/>
    <col min="14635" max="14635" width="0" hidden="1" customWidth="1"/>
    <col min="14636" max="14637" width="5.7109375" customWidth="1"/>
    <col min="14638" max="14638" width="4.85546875" customWidth="1"/>
    <col min="14639" max="14639" width="6.85546875" customWidth="1"/>
    <col min="14640" max="14641" width="0" hidden="1" customWidth="1"/>
    <col min="14642" max="14642" width="4.140625" customWidth="1"/>
    <col min="14643" max="14644" width="7" customWidth="1"/>
    <col min="14645" max="14645" width="8.85546875" customWidth="1"/>
    <col min="14646" max="14646" width="7.7109375" customWidth="1"/>
    <col min="14647" max="14647" width="9.42578125" customWidth="1"/>
    <col min="14849" max="14849" width="3.28515625" customWidth="1"/>
    <col min="14850" max="14850" width="5" customWidth="1"/>
    <col min="14851" max="14851" width="8.85546875" customWidth="1"/>
    <col min="14852" max="14869" width="0" hidden="1" customWidth="1"/>
    <col min="14870" max="14870" width="3" customWidth="1"/>
    <col min="14871" max="14871" width="7.7109375" customWidth="1"/>
    <col min="14872" max="14872" width="7.85546875" customWidth="1"/>
    <col min="14873" max="14874" width="7" customWidth="1"/>
    <col min="14875" max="14875" width="8" customWidth="1"/>
    <col min="14876" max="14877" width="0" hidden="1" customWidth="1"/>
    <col min="14878" max="14878" width="6.7109375" customWidth="1"/>
    <col min="14879" max="14880" width="0" hidden="1" customWidth="1"/>
    <col min="14881" max="14881" width="6.42578125" customWidth="1"/>
    <col min="14882" max="14882" width="6.7109375" customWidth="1"/>
    <col min="14883" max="14883" width="8.140625" customWidth="1"/>
    <col min="14884" max="14884" width="5.7109375" customWidth="1"/>
    <col min="14885" max="14885" width="6.85546875" customWidth="1"/>
    <col min="14886" max="14886" width="7.140625" customWidth="1"/>
    <col min="14887" max="14887" width="6.28515625" customWidth="1"/>
    <col min="14888" max="14888" width="0" hidden="1" customWidth="1"/>
    <col min="14889" max="14889" width="5.7109375" customWidth="1"/>
    <col min="14890" max="14890" width="4.7109375" customWidth="1"/>
    <col min="14891" max="14891" width="0" hidden="1" customWidth="1"/>
    <col min="14892" max="14893" width="5.7109375" customWidth="1"/>
    <col min="14894" max="14894" width="4.85546875" customWidth="1"/>
    <col min="14895" max="14895" width="6.85546875" customWidth="1"/>
    <col min="14896" max="14897" width="0" hidden="1" customWidth="1"/>
    <col min="14898" max="14898" width="4.140625" customWidth="1"/>
    <col min="14899" max="14900" width="7" customWidth="1"/>
    <col min="14901" max="14901" width="8.85546875" customWidth="1"/>
    <col min="14902" max="14902" width="7.7109375" customWidth="1"/>
    <col min="14903" max="14903" width="9.42578125" customWidth="1"/>
    <col min="15105" max="15105" width="3.28515625" customWidth="1"/>
    <col min="15106" max="15106" width="5" customWidth="1"/>
    <col min="15107" max="15107" width="8.85546875" customWidth="1"/>
    <col min="15108" max="15125" width="0" hidden="1" customWidth="1"/>
    <col min="15126" max="15126" width="3" customWidth="1"/>
    <col min="15127" max="15127" width="7.7109375" customWidth="1"/>
    <col min="15128" max="15128" width="7.85546875" customWidth="1"/>
    <col min="15129" max="15130" width="7" customWidth="1"/>
    <col min="15131" max="15131" width="8" customWidth="1"/>
    <col min="15132" max="15133" width="0" hidden="1" customWidth="1"/>
    <col min="15134" max="15134" width="6.7109375" customWidth="1"/>
    <col min="15135" max="15136" width="0" hidden="1" customWidth="1"/>
    <col min="15137" max="15137" width="6.42578125" customWidth="1"/>
    <col min="15138" max="15138" width="6.7109375" customWidth="1"/>
    <col min="15139" max="15139" width="8.140625" customWidth="1"/>
    <col min="15140" max="15140" width="5.7109375" customWidth="1"/>
    <col min="15141" max="15141" width="6.85546875" customWidth="1"/>
    <col min="15142" max="15142" width="7.140625" customWidth="1"/>
    <col min="15143" max="15143" width="6.28515625" customWidth="1"/>
    <col min="15144" max="15144" width="0" hidden="1" customWidth="1"/>
    <col min="15145" max="15145" width="5.7109375" customWidth="1"/>
    <col min="15146" max="15146" width="4.7109375" customWidth="1"/>
    <col min="15147" max="15147" width="0" hidden="1" customWidth="1"/>
    <col min="15148" max="15149" width="5.7109375" customWidth="1"/>
    <col min="15150" max="15150" width="4.85546875" customWidth="1"/>
    <col min="15151" max="15151" width="6.85546875" customWidth="1"/>
    <col min="15152" max="15153" width="0" hidden="1" customWidth="1"/>
    <col min="15154" max="15154" width="4.140625" customWidth="1"/>
    <col min="15155" max="15156" width="7" customWidth="1"/>
    <col min="15157" max="15157" width="8.85546875" customWidth="1"/>
    <col min="15158" max="15158" width="7.7109375" customWidth="1"/>
    <col min="15159" max="15159" width="9.42578125" customWidth="1"/>
    <col min="15361" max="15361" width="3.28515625" customWidth="1"/>
    <col min="15362" max="15362" width="5" customWidth="1"/>
    <col min="15363" max="15363" width="8.85546875" customWidth="1"/>
    <col min="15364" max="15381" width="0" hidden="1" customWidth="1"/>
    <col min="15382" max="15382" width="3" customWidth="1"/>
    <col min="15383" max="15383" width="7.7109375" customWidth="1"/>
    <col min="15384" max="15384" width="7.85546875" customWidth="1"/>
    <col min="15385" max="15386" width="7" customWidth="1"/>
    <col min="15387" max="15387" width="8" customWidth="1"/>
    <col min="15388" max="15389" width="0" hidden="1" customWidth="1"/>
    <col min="15390" max="15390" width="6.7109375" customWidth="1"/>
    <col min="15391" max="15392" width="0" hidden="1" customWidth="1"/>
    <col min="15393" max="15393" width="6.42578125" customWidth="1"/>
    <col min="15394" max="15394" width="6.7109375" customWidth="1"/>
    <col min="15395" max="15395" width="8.140625" customWidth="1"/>
    <col min="15396" max="15396" width="5.7109375" customWidth="1"/>
    <col min="15397" max="15397" width="6.85546875" customWidth="1"/>
    <col min="15398" max="15398" width="7.140625" customWidth="1"/>
    <col min="15399" max="15399" width="6.28515625" customWidth="1"/>
    <col min="15400" max="15400" width="0" hidden="1" customWidth="1"/>
    <col min="15401" max="15401" width="5.7109375" customWidth="1"/>
    <col min="15402" max="15402" width="4.7109375" customWidth="1"/>
    <col min="15403" max="15403" width="0" hidden="1" customWidth="1"/>
    <col min="15404" max="15405" width="5.7109375" customWidth="1"/>
    <col min="15406" max="15406" width="4.85546875" customWidth="1"/>
    <col min="15407" max="15407" width="6.85546875" customWidth="1"/>
    <col min="15408" max="15409" width="0" hidden="1" customWidth="1"/>
    <col min="15410" max="15410" width="4.140625" customWidth="1"/>
    <col min="15411" max="15412" width="7" customWidth="1"/>
    <col min="15413" max="15413" width="8.85546875" customWidth="1"/>
    <col min="15414" max="15414" width="7.7109375" customWidth="1"/>
    <col min="15415" max="15415" width="9.42578125" customWidth="1"/>
    <col min="15617" max="15617" width="3.28515625" customWidth="1"/>
    <col min="15618" max="15618" width="5" customWidth="1"/>
    <col min="15619" max="15619" width="8.85546875" customWidth="1"/>
    <col min="15620" max="15637" width="0" hidden="1" customWidth="1"/>
    <col min="15638" max="15638" width="3" customWidth="1"/>
    <col min="15639" max="15639" width="7.7109375" customWidth="1"/>
    <col min="15640" max="15640" width="7.85546875" customWidth="1"/>
    <col min="15641" max="15642" width="7" customWidth="1"/>
    <col min="15643" max="15643" width="8" customWidth="1"/>
    <col min="15644" max="15645" width="0" hidden="1" customWidth="1"/>
    <col min="15646" max="15646" width="6.7109375" customWidth="1"/>
    <col min="15647" max="15648" width="0" hidden="1" customWidth="1"/>
    <col min="15649" max="15649" width="6.42578125" customWidth="1"/>
    <col min="15650" max="15650" width="6.7109375" customWidth="1"/>
    <col min="15651" max="15651" width="8.140625" customWidth="1"/>
    <col min="15652" max="15652" width="5.7109375" customWidth="1"/>
    <col min="15653" max="15653" width="6.85546875" customWidth="1"/>
    <col min="15654" max="15654" width="7.140625" customWidth="1"/>
    <col min="15655" max="15655" width="6.28515625" customWidth="1"/>
    <col min="15656" max="15656" width="0" hidden="1" customWidth="1"/>
    <col min="15657" max="15657" width="5.7109375" customWidth="1"/>
    <col min="15658" max="15658" width="4.7109375" customWidth="1"/>
    <col min="15659" max="15659" width="0" hidden="1" customWidth="1"/>
    <col min="15660" max="15661" width="5.7109375" customWidth="1"/>
    <col min="15662" max="15662" width="4.85546875" customWidth="1"/>
    <col min="15663" max="15663" width="6.85546875" customWidth="1"/>
    <col min="15664" max="15665" width="0" hidden="1" customWidth="1"/>
    <col min="15666" max="15666" width="4.140625" customWidth="1"/>
    <col min="15667" max="15668" width="7" customWidth="1"/>
    <col min="15669" max="15669" width="8.85546875" customWidth="1"/>
    <col min="15670" max="15670" width="7.7109375" customWidth="1"/>
    <col min="15671" max="15671" width="9.42578125" customWidth="1"/>
    <col min="15873" max="15873" width="3.28515625" customWidth="1"/>
    <col min="15874" max="15874" width="5" customWidth="1"/>
    <col min="15875" max="15875" width="8.85546875" customWidth="1"/>
    <col min="15876" max="15893" width="0" hidden="1" customWidth="1"/>
    <col min="15894" max="15894" width="3" customWidth="1"/>
    <col min="15895" max="15895" width="7.7109375" customWidth="1"/>
    <col min="15896" max="15896" width="7.85546875" customWidth="1"/>
    <col min="15897" max="15898" width="7" customWidth="1"/>
    <col min="15899" max="15899" width="8" customWidth="1"/>
    <col min="15900" max="15901" width="0" hidden="1" customWidth="1"/>
    <col min="15902" max="15902" width="6.7109375" customWidth="1"/>
    <col min="15903" max="15904" width="0" hidden="1" customWidth="1"/>
    <col min="15905" max="15905" width="6.42578125" customWidth="1"/>
    <col min="15906" max="15906" width="6.7109375" customWidth="1"/>
    <col min="15907" max="15907" width="8.140625" customWidth="1"/>
    <col min="15908" max="15908" width="5.7109375" customWidth="1"/>
    <col min="15909" max="15909" width="6.85546875" customWidth="1"/>
    <col min="15910" max="15910" width="7.140625" customWidth="1"/>
    <col min="15911" max="15911" width="6.28515625" customWidth="1"/>
    <col min="15912" max="15912" width="0" hidden="1" customWidth="1"/>
    <col min="15913" max="15913" width="5.7109375" customWidth="1"/>
    <col min="15914" max="15914" width="4.7109375" customWidth="1"/>
    <col min="15915" max="15915" width="0" hidden="1" customWidth="1"/>
    <col min="15916" max="15917" width="5.7109375" customWidth="1"/>
    <col min="15918" max="15918" width="4.85546875" customWidth="1"/>
    <col min="15919" max="15919" width="6.85546875" customWidth="1"/>
    <col min="15920" max="15921" width="0" hidden="1" customWidth="1"/>
    <col min="15922" max="15922" width="4.140625" customWidth="1"/>
    <col min="15923" max="15924" width="7" customWidth="1"/>
    <col min="15925" max="15925" width="8.85546875" customWidth="1"/>
    <col min="15926" max="15926" width="7.7109375" customWidth="1"/>
    <col min="15927" max="15927" width="9.42578125" customWidth="1"/>
    <col min="16129" max="16129" width="3.28515625" customWidth="1"/>
    <col min="16130" max="16130" width="5" customWidth="1"/>
    <col min="16131" max="16131" width="8.85546875" customWidth="1"/>
    <col min="16132" max="16149" width="0" hidden="1" customWidth="1"/>
    <col min="16150" max="16150" width="3" customWidth="1"/>
    <col min="16151" max="16151" width="7.7109375" customWidth="1"/>
    <col min="16152" max="16152" width="7.85546875" customWidth="1"/>
    <col min="16153" max="16154" width="7" customWidth="1"/>
    <col min="16155" max="16155" width="8" customWidth="1"/>
    <col min="16156" max="16157" width="0" hidden="1" customWidth="1"/>
    <col min="16158" max="16158" width="6.7109375" customWidth="1"/>
    <col min="16159" max="16160" width="0" hidden="1" customWidth="1"/>
    <col min="16161" max="16161" width="6.42578125" customWidth="1"/>
    <col min="16162" max="16162" width="6.7109375" customWidth="1"/>
    <col min="16163" max="16163" width="8.140625" customWidth="1"/>
    <col min="16164" max="16164" width="5.7109375" customWidth="1"/>
    <col min="16165" max="16165" width="6.85546875" customWidth="1"/>
    <col min="16166" max="16166" width="7.140625" customWidth="1"/>
    <col min="16167" max="16167" width="6.28515625" customWidth="1"/>
    <col min="16168" max="16168" width="0" hidden="1" customWidth="1"/>
    <col min="16169" max="16169" width="5.7109375" customWidth="1"/>
    <col min="16170" max="16170" width="4.7109375" customWidth="1"/>
    <col min="16171" max="16171" width="0" hidden="1" customWidth="1"/>
    <col min="16172" max="16173" width="5.7109375" customWidth="1"/>
    <col min="16174" max="16174" width="4.85546875" customWidth="1"/>
    <col min="16175" max="16175" width="6.85546875" customWidth="1"/>
    <col min="16176" max="16177" width="0" hidden="1" customWidth="1"/>
    <col min="16178" max="16178" width="4.140625" customWidth="1"/>
    <col min="16179" max="16180" width="7" customWidth="1"/>
    <col min="16181" max="16181" width="8.85546875" customWidth="1"/>
    <col min="16182" max="16182" width="7.7109375" customWidth="1"/>
    <col min="16183" max="16183" width="9.42578125" customWidth="1"/>
  </cols>
  <sheetData>
    <row r="1" spans="1:57" s="114" customFormat="1" ht="22.5" customHeight="1">
      <c r="A1" s="113" t="s">
        <v>77</v>
      </c>
      <c r="B1" s="113" t="s">
        <v>78</v>
      </c>
      <c r="C1" s="113" t="s">
        <v>79</v>
      </c>
      <c r="D1" s="113" t="s">
        <v>80</v>
      </c>
      <c r="E1" s="113" t="s">
        <v>81</v>
      </c>
      <c r="F1" s="113" t="s">
        <v>82</v>
      </c>
      <c r="G1" s="113" t="s">
        <v>83</v>
      </c>
      <c r="H1" s="113" t="s">
        <v>84</v>
      </c>
      <c r="I1" s="113" t="s">
        <v>85</v>
      </c>
      <c r="J1" s="113" t="s">
        <v>86</v>
      </c>
      <c r="K1" s="113" t="s">
        <v>87</v>
      </c>
      <c r="L1" s="113" t="s">
        <v>88</v>
      </c>
      <c r="M1" s="113" t="s">
        <v>89</v>
      </c>
      <c r="N1" s="113" t="s">
        <v>90</v>
      </c>
      <c r="O1" s="113" t="s">
        <v>91</v>
      </c>
      <c r="P1" s="113" t="s">
        <v>92</v>
      </c>
      <c r="Q1" s="113" t="s">
        <v>93</v>
      </c>
      <c r="R1" s="113" t="s">
        <v>94</v>
      </c>
      <c r="S1" s="113" t="s">
        <v>95</v>
      </c>
      <c r="T1" s="113" t="s">
        <v>96</v>
      </c>
      <c r="U1" s="113" t="s">
        <v>97</v>
      </c>
      <c r="V1" s="113" t="s">
        <v>98</v>
      </c>
      <c r="W1" s="135" t="s">
        <v>99</v>
      </c>
      <c r="X1" s="135" t="s">
        <v>100</v>
      </c>
      <c r="Y1" s="136" t="s">
        <v>101</v>
      </c>
      <c r="Z1" s="135" t="s">
        <v>102</v>
      </c>
      <c r="AA1" s="135" t="s">
        <v>103</v>
      </c>
      <c r="AB1" s="135" t="s">
        <v>40</v>
      </c>
      <c r="AC1" s="135" t="s">
        <v>104</v>
      </c>
      <c r="AD1" s="135" t="s">
        <v>105</v>
      </c>
      <c r="AE1" s="113" t="s">
        <v>106</v>
      </c>
      <c r="AF1" s="113" t="s">
        <v>107</v>
      </c>
      <c r="AG1" s="113" t="s">
        <v>108</v>
      </c>
      <c r="AH1" s="113" t="s">
        <v>109</v>
      </c>
      <c r="AI1" s="113" t="s">
        <v>110</v>
      </c>
      <c r="AJ1" s="113" t="s">
        <v>14</v>
      </c>
      <c r="AK1" s="135" t="s">
        <v>111</v>
      </c>
      <c r="AL1" s="113" t="s">
        <v>112</v>
      </c>
      <c r="AM1" s="113" t="s">
        <v>113</v>
      </c>
      <c r="AN1" s="113" t="s">
        <v>114</v>
      </c>
      <c r="AO1" s="113" t="s">
        <v>115</v>
      </c>
      <c r="AP1" s="113" t="s">
        <v>116</v>
      </c>
      <c r="AQ1" s="113" t="s">
        <v>117</v>
      </c>
      <c r="AR1" s="135" t="s">
        <v>118</v>
      </c>
      <c r="AS1" s="135" t="s">
        <v>119</v>
      </c>
      <c r="AT1" s="135" t="s">
        <v>120</v>
      </c>
      <c r="AU1" s="135" t="s">
        <v>121</v>
      </c>
      <c r="AV1" s="113" t="s">
        <v>122</v>
      </c>
      <c r="AW1" s="113" t="s">
        <v>123</v>
      </c>
      <c r="AX1" s="135" t="s">
        <v>124</v>
      </c>
      <c r="AY1" s="135" t="s">
        <v>125</v>
      </c>
      <c r="AZ1" s="135" t="s">
        <v>126</v>
      </c>
      <c r="BA1" s="113" t="s">
        <v>127</v>
      </c>
      <c r="BB1" s="135" t="s">
        <v>128</v>
      </c>
      <c r="BC1" s="113" t="s">
        <v>129</v>
      </c>
      <c r="BD1" s="114" t="s">
        <v>130</v>
      </c>
      <c r="BE1" s="114" t="s">
        <v>131</v>
      </c>
    </row>
    <row r="2" spans="1:57" ht="22.5" customHeight="1">
      <c r="A2" s="115"/>
      <c r="B2" s="115"/>
      <c r="C2" s="113" t="s">
        <v>132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</row>
    <row r="3" spans="1:57" ht="22.5" customHeight="1">
      <c r="A3" s="115"/>
      <c r="B3" s="115">
        <v>20</v>
      </c>
      <c r="C3" s="115" t="s">
        <v>133</v>
      </c>
      <c r="D3" s="115" t="s">
        <v>134</v>
      </c>
      <c r="E3" s="115" t="s">
        <v>135</v>
      </c>
      <c r="F3" s="115" t="s">
        <v>136</v>
      </c>
      <c r="G3" s="115">
        <v>1</v>
      </c>
      <c r="H3" s="115" t="s">
        <v>35</v>
      </c>
      <c r="I3" s="116">
        <v>33764</v>
      </c>
      <c r="J3" s="116">
        <v>23408</v>
      </c>
      <c r="K3" s="115">
        <v>608001036885</v>
      </c>
      <c r="L3" s="115" t="s">
        <v>137</v>
      </c>
      <c r="M3" s="115">
        <v>316</v>
      </c>
      <c r="N3" s="115"/>
      <c r="O3" s="115"/>
      <c r="P3" s="115"/>
      <c r="Q3" s="115"/>
      <c r="R3" s="115"/>
      <c r="S3" s="115"/>
      <c r="T3" s="115"/>
      <c r="U3" s="115" t="s">
        <v>138</v>
      </c>
      <c r="V3" s="115">
        <v>30</v>
      </c>
      <c r="W3" s="115">
        <v>84600</v>
      </c>
      <c r="X3" s="115">
        <v>44786</v>
      </c>
      <c r="Y3" s="115">
        <v>0</v>
      </c>
      <c r="Z3" s="115">
        <v>4500</v>
      </c>
      <c r="AA3" s="115">
        <v>15099</v>
      </c>
      <c r="AB3" s="115">
        <v>0</v>
      </c>
      <c r="AC3" s="115">
        <v>0</v>
      </c>
      <c r="AD3" s="115">
        <v>3000</v>
      </c>
      <c r="AE3" s="115">
        <v>0</v>
      </c>
      <c r="AF3" s="115">
        <v>0</v>
      </c>
      <c r="AG3" s="115">
        <v>200</v>
      </c>
      <c r="AH3" s="115">
        <v>25000</v>
      </c>
      <c r="AI3" s="115">
        <v>15526</v>
      </c>
      <c r="AJ3" s="115">
        <v>0</v>
      </c>
      <c r="AK3" s="115">
        <v>3650</v>
      </c>
      <c r="AL3" s="115">
        <v>1889</v>
      </c>
      <c r="AM3" s="115">
        <v>0</v>
      </c>
      <c r="AN3" s="115">
        <v>0</v>
      </c>
      <c r="AO3" s="115">
        <v>0</v>
      </c>
      <c r="AP3" s="115">
        <v>0</v>
      </c>
      <c r="AQ3" s="115">
        <v>0</v>
      </c>
      <c r="AR3" s="115">
        <v>0</v>
      </c>
      <c r="AS3" s="115">
        <v>935</v>
      </c>
      <c r="AT3" s="115">
        <v>0</v>
      </c>
      <c r="AU3" s="115">
        <v>8050</v>
      </c>
      <c r="AV3" s="115">
        <v>0</v>
      </c>
      <c r="AW3" s="115">
        <v>0</v>
      </c>
      <c r="AX3" s="115">
        <v>0</v>
      </c>
      <c r="AY3" s="115">
        <v>840</v>
      </c>
      <c r="AZ3" s="115">
        <v>1056</v>
      </c>
      <c r="BA3" s="115">
        <v>151985</v>
      </c>
      <c r="BB3" s="115">
        <v>57146</v>
      </c>
      <c r="BC3" s="115">
        <v>94839</v>
      </c>
      <c r="BD3" s="117">
        <v>42850</v>
      </c>
    </row>
    <row r="4" spans="1:57" ht="22.5" customHeight="1">
      <c r="A4" s="115" t="s">
        <v>139</v>
      </c>
      <c r="B4" s="115">
        <v>179</v>
      </c>
      <c r="C4" s="115" t="s">
        <v>140</v>
      </c>
      <c r="D4" s="115" t="s">
        <v>141</v>
      </c>
      <c r="E4" s="115" t="s">
        <v>142</v>
      </c>
      <c r="F4" s="115" t="s">
        <v>143</v>
      </c>
      <c r="G4" s="115">
        <v>1</v>
      </c>
      <c r="H4" s="115" t="s">
        <v>35</v>
      </c>
      <c r="I4" s="116">
        <v>33788</v>
      </c>
      <c r="J4" s="116">
        <v>23869</v>
      </c>
      <c r="K4" s="115">
        <v>608001042947</v>
      </c>
      <c r="L4" s="115" t="s">
        <v>137</v>
      </c>
      <c r="M4" s="115">
        <v>346</v>
      </c>
      <c r="N4" s="115"/>
      <c r="O4" s="115"/>
      <c r="P4" s="115"/>
      <c r="Q4" s="115"/>
      <c r="R4" s="115"/>
      <c r="S4" s="115"/>
      <c r="T4" s="115"/>
      <c r="U4" s="115" t="s">
        <v>144</v>
      </c>
      <c r="V4" s="115">
        <v>30</v>
      </c>
      <c r="W4" s="115">
        <v>59500</v>
      </c>
      <c r="X4" s="115">
        <v>44081</v>
      </c>
      <c r="Y4" s="115">
        <v>0</v>
      </c>
      <c r="Z4" s="115">
        <v>4300</v>
      </c>
      <c r="AA4" s="115">
        <v>12088</v>
      </c>
      <c r="AB4" s="115">
        <v>0</v>
      </c>
      <c r="AC4" s="115">
        <v>0</v>
      </c>
      <c r="AD4" s="115">
        <v>2900</v>
      </c>
      <c r="AE4" s="115">
        <v>0</v>
      </c>
      <c r="AF4" s="115">
        <v>0</v>
      </c>
      <c r="AG4" s="115">
        <v>200</v>
      </c>
      <c r="AH4" s="115">
        <v>13000</v>
      </c>
      <c r="AI4" s="115">
        <v>12430</v>
      </c>
      <c r="AJ4" s="115">
        <v>0</v>
      </c>
      <c r="AK4" s="115">
        <v>9676</v>
      </c>
      <c r="AL4" s="115">
        <v>0</v>
      </c>
      <c r="AM4" s="115">
        <v>0</v>
      </c>
      <c r="AN4" s="115">
        <v>0</v>
      </c>
      <c r="AO4" s="115">
        <v>1300</v>
      </c>
      <c r="AP4" s="115">
        <v>0</v>
      </c>
      <c r="AQ4" s="115">
        <v>0</v>
      </c>
      <c r="AR4" s="115">
        <v>0</v>
      </c>
      <c r="AS4" s="115">
        <v>2492</v>
      </c>
      <c r="AT4" s="115">
        <v>0</v>
      </c>
      <c r="AU4" s="115">
        <v>0</v>
      </c>
      <c r="AV4" s="115">
        <v>0</v>
      </c>
      <c r="AW4" s="115">
        <v>0</v>
      </c>
      <c r="AX4" s="115">
        <v>0</v>
      </c>
      <c r="AY4" s="115">
        <v>840</v>
      </c>
      <c r="AZ4" s="115">
        <v>561</v>
      </c>
      <c r="BA4" s="115">
        <v>122869</v>
      </c>
      <c r="BB4" s="115">
        <v>40499</v>
      </c>
      <c r="BC4" s="115">
        <v>82370</v>
      </c>
      <c r="BD4" s="117">
        <v>42850</v>
      </c>
    </row>
    <row r="5" spans="1:57" ht="22.5" customHeight="1">
      <c r="A5" s="115" t="s">
        <v>139</v>
      </c>
      <c r="B5" s="115">
        <v>376</v>
      </c>
      <c r="C5" s="115" t="s">
        <v>145</v>
      </c>
      <c r="D5" s="115" t="s">
        <v>141</v>
      </c>
      <c r="E5" s="115" t="s">
        <v>142</v>
      </c>
      <c r="F5" s="115" t="s">
        <v>143</v>
      </c>
      <c r="G5" s="115">
        <v>9</v>
      </c>
      <c r="H5" s="115" t="s">
        <v>35</v>
      </c>
      <c r="I5" s="116">
        <v>41555</v>
      </c>
      <c r="J5" s="116">
        <v>21776</v>
      </c>
      <c r="K5" s="115">
        <v>108000063359</v>
      </c>
      <c r="L5" s="115" t="s">
        <v>137</v>
      </c>
      <c r="M5" s="115"/>
      <c r="N5" s="115"/>
      <c r="O5" s="115"/>
      <c r="P5" s="115"/>
      <c r="Q5" s="115"/>
      <c r="R5" s="115"/>
      <c r="S5" s="115"/>
      <c r="T5" s="115"/>
      <c r="U5" s="115" t="s">
        <v>144</v>
      </c>
      <c r="V5" s="115">
        <v>30</v>
      </c>
      <c r="W5" s="115">
        <v>68700</v>
      </c>
      <c r="X5" s="115">
        <v>44081</v>
      </c>
      <c r="Y5" s="115">
        <v>0</v>
      </c>
      <c r="Z5" s="115">
        <v>4300</v>
      </c>
      <c r="AA5" s="115">
        <v>13162</v>
      </c>
      <c r="AB5" s="115">
        <v>0</v>
      </c>
      <c r="AC5" s="115">
        <v>0</v>
      </c>
      <c r="AD5" s="115">
        <v>2900</v>
      </c>
      <c r="AE5" s="115">
        <v>0</v>
      </c>
      <c r="AF5" s="115">
        <v>0</v>
      </c>
      <c r="AG5" s="115">
        <v>200</v>
      </c>
      <c r="AH5" s="115">
        <v>20000</v>
      </c>
      <c r="AI5" s="115">
        <v>0</v>
      </c>
      <c r="AJ5" s="115">
        <v>0</v>
      </c>
      <c r="AK5" s="115">
        <v>350</v>
      </c>
      <c r="AL5" s="115">
        <v>0</v>
      </c>
      <c r="AM5" s="115">
        <v>0</v>
      </c>
      <c r="AN5" s="115">
        <v>0</v>
      </c>
      <c r="AO5" s="115">
        <v>0</v>
      </c>
      <c r="AP5" s="115">
        <v>0</v>
      </c>
      <c r="AQ5" s="115">
        <v>0</v>
      </c>
      <c r="AR5" s="115">
        <v>0</v>
      </c>
      <c r="AS5" s="115">
        <v>0</v>
      </c>
      <c r="AT5" s="115">
        <v>0</v>
      </c>
      <c r="AU5" s="115">
        <v>0</v>
      </c>
      <c r="AV5" s="115">
        <v>0</v>
      </c>
      <c r="AW5" s="115">
        <v>0</v>
      </c>
      <c r="AX5" s="115">
        <v>0</v>
      </c>
      <c r="AY5" s="115">
        <v>840</v>
      </c>
      <c r="AZ5" s="115">
        <v>0</v>
      </c>
      <c r="BA5" s="115">
        <v>133143</v>
      </c>
      <c r="BB5" s="115">
        <v>21390</v>
      </c>
      <c r="BC5" s="115">
        <v>111753</v>
      </c>
      <c r="BD5" s="117">
        <v>42850</v>
      </c>
    </row>
    <row r="6" spans="1:57" ht="22.5" customHeight="1">
      <c r="A6" s="115" t="s">
        <v>139</v>
      </c>
      <c r="B6" s="115">
        <v>146</v>
      </c>
      <c r="C6" s="115" t="s">
        <v>146</v>
      </c>
      <c r="D6" s="115" t="s">
        <v>141</v>
      </c>
      <c r="E6" s="115" t="s">
        <v>147</v>
      </c>
      <c r="F6" s="115" t="s">
        <v>148</v>
      </c>
      <c r="G6" s="115">
        <v>4</v>
      </c>
      <c r="H6" s="115" t="s">
        <v>35</v>
      </c>
      <c r="I6" s="116">
        <v>33215</v>
      </c>
      <c r="J6" s="116">
        <v>25203</v>
      </c>
      <c r="K6" s="115">
        <v>608001041943</v>
      </c>
      <c r="L6" s="115" t="s">
        <v>137</v>
      </c>
      <c r="M6" s="115">
        <v>298</v>
      </c>
      <c r="N6" s="115"/>
      <c r="O6" s="115"/>
      <c r="P6" s="115"/>
      <c r="Q6" s="115"/>
      <c r="R6" s="115"/>
      <c r="S6" s="115"/>
      <c r="T6" s="115"/>
      <c r="U6" s="115" t="s">
        <v>149</v>
      </c>
      <c r="V6" s="115">
        <v>30</v>
      </c>
      <c r="W6" s="115">
        <v>35190</v>
      </c>
      <c r="X6" s="115">
        <v>43024</v>
      </c>
      <c r="Y6" s="115">
        <v>0</v>
      </c>
      <c r="Z6" s="115">
        <v>4100</v>
      </c>
      <c r="AA6" s="115">
        <v>9128</v>
      </c>
      <c r="AB6" s="115">
        <v>0</v>
      </c>
      <c r="AC6" s="115">
        <v>0</v>
      </c>
      <c r="AD6" s="115">
        <v>2463</v>
      </c>
      <c r="AE6" s="115">
        <v>0</v>
      </c>
      <c r="AF6" s="115">
        <v>0</v>
      </c>
      <c r="AG6" s="115">
        <v>200</v>
      </c>
      <c r="AH6" s="115">
        <v>9000</v>
      </c>
      <c r="AI6" s="115">
        <v>9386</v>
      </c>
      <c r="AJ6" s="115">
        <v>0</v>
      </c>
      <c r="AK6" s="115">
        <v>350</v>
      </c>
      <c r="AL6" s="115">
        <v>1618</v>
      </c>
      <c r="AM6" s="115">
        <v>1024</v>
      </c>
      <c r="AN6" s="115">
        <v>0</v>
      </c>
      <c r="AO6" s="115">
        <v>585</v>
      </c>
      <c r="AP6" s="115">
        <v>197</v>
      </c>
      <c r="AQ6" s="115">
        <v>0</v>
      </c>
      <c r="AR6" s="115">
        <v>0</v>
      </c>
      <c r="AS6" s="115">
        <v>0</v>
      </c>
      <c r="AT6" s="115">
        <v>0</v>
      </c>
      <c r="AU6" s="115">
        <v>0</v>
      </c>
      <c r="AV6" s="115">
        <v>0</v>
      </c>
      <c r="AW6" s="115">
        <v>0</v>
      </c>
      <c r="AX6" s="115">
        <v>0</v>
      </c>
      <c r="AY6" s="115">
        <v>840</v>
      </c>
      <c r="AZ6" s="115">
        <v>793</v>
      </c>
      <c r="BA6" s="115">
        <v>93905</v>
      </c>
      <c r="BB6" s="115">
        <v>23993</v>
      </c>
      <c r="BC6" s="115">
        <v>69912</v>
      </c>
      <c r="BD6" s="117">
        <v>42850</v>
      </c>
    </row>
    <row r="7" spans="1:57" ht="22.5" customHeight="1">
      <c r="A7" s="115" t="s">
        <v>139</v>
      </c>
      <c r="B7" s="115">
        <v>175</v>
      </c>
      <c r="C7" s="115" t="s">
        <v>150</v>
      </c>
      <c r="D7" s="115" t="s">
        <v>141</v>
      </c>
      <c r="E7" s="115" t="s">
        <v>147</v>
      </c>
      <c r="F7" s="115" t="s">
        <v>148</v>
      </c>
      <c r="G7" s="115">
        <v>1</v>
      </c>
      <c r="H7" s="115" t="s">
        <v>35</v>
      </c>
      <c r="I7" s="116">
        <v>33787</v>
      </c>
      <c r="J7" s="116">
        <v>25168</v>
      </c>
      <c r="K7" s="115">
        <v>608001017002</v>
      </c>
      <c r="L7" s="115" t="s">
        <v>137</v>
      </c>
      <c r="M7" s="115">
        <v>342</v>
      </c>
      <c r="N7" s="115"/>
      <c r="O7" s="115"/>
      <c r="P7" s="115"/>
      <c r="Q7" s="115"/>
      <c r="R7" s="115"/>
      <c r="S7" s="115"/>
      <c r="T7" s="115"/>
      <c r="U7" s="115" t="s">
        <v>149</v>
      </c>
      <c r="V7" s="115">
        <v>23</v>
      </c>
      <c r="W7" s="115">
        <v>24871</v>
      </c>
      <c r="X7" s="115">
        <v>32985</v>
      </c>
      <c r="Y7" s="115">
        <v>0</v>
      </c>
      <c r="Z7" s="115">
        <v>2985</v>
      </c>
      <c r="AA7" s="115">
        <v>6752</v>
      </c>
      <c r="AB7" s="115">
        <v>0</v>
      </c>
      <c r="AC7" s="115">
        <v>0</v>
      </c>
      <c r="AD7" s="115">
        <v>1741</v>
      </c>
      <c r="AE7" s="115">
        <v>0</v>
      </c>
      <c r="AF7" s="115">
        <v>0</v>
      </c>
      <c r="AG7" s="115">
        <v>200</v>
      </c>
      <c r="AH7" s="115">
        <v>9000</v>
      </c>
      <c r="AI7" s="115">
        <v>6943</v>
      </c>
      <c r="AJ7" s="115">
        <v>0</v>
      </c>
      <c r="AK7" s="115">
        <v>3767</v>
      </c>
      <c r="AL7" s="115">
        <v>0</v>
      </c>
      <c r="AM7" s="115">
        <v>0</v>
      </c>
      <c r="AN7" s="115">
        <v>0</v>
      </c>
      <c r="AO7" s="115">
        <v>0</v>
      </c>
      <c r="AP7" s="115">
        <v>0</v>
      </c>
      <c r="AQ7" s="115">
        <v>0</v>
      </c>
      <c r="AR7" s="115">
        <v>0</v>
      </c>
      <c r="AS7" s="115">
        <v>0</v>
      </c>
      <c r="AT7" s="115">
        <v>0</v>
      </c>
      <c r="AU7" s="115">
        <v>0</v>
      </c>
      <c r="AV7" s="115">
        <v>0</v>
      </c>
      <c r="AW7" s="115">
        <v>0</v>
      </c>
      <c r="AX7" s="115">
        <v>0</v>
      </c>
      <c r="AY7" s="115">
        <v>840</v>
      </c>
      <c r="AZ7" s="115">
        <v>0</v>
      </c>
      <c r="BA7" s="115">
        <v>69334</v>
      </c>
      <c r="BB7" s="115">
        <v>20750</v>
      </c>
      <c r="BC7" s="115">
        <v>48584</v>
      </c>
      <c r="BD7" s="117">
        <v>42850</v>
      </c>
    </row>
    <row r="8" spans="1:57" ht="22.5" customHeight="1">
      <c r="A8" s="115" t="s">
        <v>139</v>
      </c>
      <c r="B8" s="115">
        <v>362</v>
      </c>
      <c r="C8" s="115" t="s">
        <v>151</v>
      </c>
      <c r="D8" s="115" t="s">
        <v>141</v>
      </c>
      <c r="E8" s="115" t="s">
        <v>147</v>
      </c>
      <c r="F8" s="115" t="s">
        <v>148</v>
      </c>
      <c r="G8" s="115">
        <v>3</v>
      </c>
      <c r="H8" s="115" t="s">
        <v>35</v>
      </c>
      <c r="I8" s="116">
        <v>41039</v>
      </c>
      <c r="J8" s="116">
        <v>27689</v>
      </c>
      <c r="K8" s="115">
        <v>608001006645</v>
      </c>
      <c r="L8" s="115" t="s">
        <v>152</v>
      </c>
      <c r="M8" s="115">
        <v>491</v>
      </c>
      <c r="N8" s="115"/>
      <c r="O8" s="115"/>
      <c r="P8" s="115"/>
      <c r="Q8" s="115"/>
      <c r="R8" s="115"/>
      <c r="S8" s="115"/>
      <c r="T8" s="115"/>
      <c r="U8" s="115" t="s">
        <v>149</v>
      </c>
      <c r="V8" s="115">
        <v>30</v>
      </c>
      <c r="W8" s="115">
        <v>31530</v>
      </c>
      <c r="X8" s="115">
        <v>43024</v>
      </c>
      <c r="Y8" s="115">
        <v>0</v>
      </c>
      <c r="Z8" s="115">
        <v>3784</v>
      </c>
      <c r="AA8" s="115">
        <v>8700</v>
      </c>
      <c r="AB8" s="115">
        <v>0</v>
      </c>
      <c r="AC8" s="115">
        <v>0</v>
      </c>
      <c r="AD8" s="115">
        <v>2207</v>
      </c>
      <c r="AE8" s="115">
        <v>0</v>
      </c>
      <c r="AF8" s="115">
        <v>0</v>
      </c>
      <c r="AG8" s="115">
        <v>200</v>
      </c>
      <c r="AH8" s="115">
        <v>8000</v>
      </c>
      <c r="AI8" s="115">
        <v>8946</v>
      </c>
      <c r="AJ8" s="115">
        <v>0</v>
      </c>
      <c r="AK8" s="115">
        <v>350</v>
      </c>
      <c r="AL8" s="115">
        <v>0</v>
      </c>
      <c r="AM8" s="115">
        <v>0</v>
      </c>
      <c r="AN8" s="115">
        <v>0</v>
      </c>
      <c r="AO8" s="115">
        <v>0</v>
      </c>
      <c r="AP8" s="115">
        <v>0</v>
      </c>
      <c r="AQ8" s="115">
        <v>0</v>
      </c>
      <c r="AR8" s="115">
        <v>0</v>
      </c>
      <c r="AS8" s="115">
        <v>0</v>
      </c>
      <c r="AT8" s="115">
        <v>0</v>
      </c>
      <c r="AU8" s="115">
        <v>0</v>
      </c>
      <c r="AV8" s="115">
        <v>0</v>
      </c>
      <c r="AW8" s="115">
        <v>0</v>
      </c>
      <c r="AX8" s="115">
        <v>0</v>
      </c>
      <c r="AY8" s="115">
        <v>840</v>
      </c>
      <c r="AZ8" s="115">
        <v>0</v>
      </c>
      <c r="BA8" s="115">
        <v>89245</v>
      </c>
      <c r="BB8" s="115">
        <v>18336</v>
      </c>
      <c r="BC8" s="115">
        <v>70909</v>
      </c>
      <c r="BD8" s="117">
        <v>42850</v>
      </c>
    </row>
    <row r="9" spans="1:57" ht="22.5" customHeight="1">
      <c r="A9" s="115" t="s">
        <v>139</v>
      </c>
      <c r="B9" s="115">
        <v>463</v>
      </c>
      <c r="C9" s="115" t="s">
        <v>153</v>
      </c>
      <c r="D9" s="115" t="s">
        <v>141</v>
      </c>
      <c r="E9" s="115" t="s">
        <v>147</v>
      </c>
      <c r="F9" s="115" t="s">
        <v>148</v>
      </c>
      <c r="G9" s="115">
        <v>1</v>
      </c>
      <c r="H9" s="115" t="s">
        <v>35</v>
      </c>
      <c r="I9" s="116">
        <v>42020</v>
      </c>
      <c r="J9" s="116">
        <v>30432</v>
      </c>
      <c r="K9" s="115">
        <v>108000242283</v>
      </c>
      <c r="L9" s="115" t="s">
        <v>137</v>
      </c>
      <c r="M9" s="115">
        <v>592</v>
      </c>
      <c r="N9" s="115"/>
      <c r="O9" s="115"/>
      <c r="P9" s="115"/>
      <c r="Q9" s="115"/>
      <c r="R9" s="115"/>
      <c r="S9" s="115"/>
      <c r="T9" s="115"/>
      <c r="U9" s="115" t="s">
        <v>149</v>
      </c>
      <c r="V9" s="115">
        <v>30</v>
      </c>
      <c r="W9" s="115">
        <v>28800</v>
      </c>
      <c r="X9" s="115">
        <v>41665</v>
      </c>
      <c r="Y9" s="115">
        <v>0</v>
      </c>
      <c r="Z9" s="115">
        <v>3456</v>
      </c>
      <c r="AA9" s="115">
        <v>8223</v>
      </c>
      <c r="AB9" s="115">
        <v>0</v>
      </c>
      <c r="AC9" s="115">
        <v>0</v>
      </c>
      <c r="AD9" s="115">
        <v>2016</v>
      </c>
      <c r="AE9" s="115">
        <v>0</v>
      </c>
      <c r="AF9" s="115">
        <v>0</v>
      </c>
      <c r="AG9" s="115">
        <v>200</v>
      </c>
      <c r="AH9" s="115">
        <v>7000</v>
      </c>
      <c r="AI9" s="115">
        <v>8456</v>
      </c>
      <c r="AJ9" s="115">
        <v>0</v>
      </c>
      <c r="AK9" s="115">
        <v>350</v>
      </c>
      <c r="AL9" s="115">
        <v>0</v>
      </c>
      <c r="AM9" s="115">
        <v>0</v>
      </c>
      <c r="AN9" s="115">
        <v>0</v>
      </c>
      <c r="AO9" s="115">
        <v>0</v>
      </c>
      <c r="AP9" s="115">
        <v>0</v>
      </c>
      <c r="AQ9" s="115">
        <v>0</v>
      </c>
      <c r="AR9" s="115">
        <v>0</v>
      </c>
      <c r="AS9" s="115">
        <v>0</v>
      </c>
      <c r="AT9" s="115">
        <v>0</v>
      </c>
      <c r="AU9" s="115">
        <v>0</v>
      </c>
      <c r="AV9" s="115">
        <v>0</v>
      </c>
      <c r="AW9" s="115">
        <v>0</v>
      </c>
      <c r="AX9" s="115">
        <v>0</v>
      </c>
      <c r="AY9" s="115">
        <v>840</v>
      </c>
      <c r="AZ9" s="115">
        <v>0</v>
      </c>
      <c r="BA9" s="115">
        <v>84160</v>
      </c>
      <c r="BB9" s="115">
        <v>16846</v>
      </c>
      <c r="BC9" s="115">
        <v>67314</v>
      </c>
      <c r="BD9" s="117">
        <v>42850</v>
      </c>
    </row>
    <row r="10" spans="1:57" ht="22.5" customHeight="1">
      <c r="A10" s="115" t="s">
        <v>139</v>
      </c>
      <c r="B10" s="115">
        <v>464</v>
      </c>
      <c r="C10" s="115" t="s">
        <v>154</v>
      </c>
      <c r="D10" s="115" t="s">
        <v>141</v>
      </c>
      <c r="E10" s="115" t="s">
        <v>147</v>
      </c>
      <c r="F10" s="115" t="s">
        <v>148</v>
      </c>
      <c r="G10" s="115">
        <v>3</v>
      </c>
      <c r="H10" s="115" t="s">
        <v>35</v>
      </c>
      <c r="I10" s="116">
        <v>42020</v>
      </c>
      <c r="J10" s="116">
        <v>29103</v>
      </c>
      <c r="K10" s="115">
        <v>108000242363</v>
      </c>
      <c r="L10" s="115" t="s">
        <v>137</v>
      </c>
      <c r="M10" s="115">
        <v>593</v>
      </c>
      <c r="N10" s="115"/>
      <c r="O10" s="115"/>
      <c r="P10" s="115"/>
      <c r="Q10" s="115"/>
      <c r="R10" s="115"/>
      <c r="S10" s="115"/>
      <c r="T10" s="115"/>
      <c r="U10" s="115" t="s">
        <v>149</v>
      </c>
      <c r="V10" s="115">
        <v>30</v>
      </c>
      <c r="W10" s="115">
        <v>28800</v>
      </c>
      <c r="X10" s="115">
        <v>41665</v>
      </c>
      <c r="Y10" s="115">
        <v>0</v>
      </c>
      <c r="Z10" s="115">
        <v>3456</v>
      </c>
      <c r="AA10" s="115">
        <v>8223</v>
      </c>
      <c r="AB10" s="115">
        <v>0</v>
      </c>
      <c r="AC10" s="115">
        <v>0</v>
      </c>
      <c r="AD10" s="115">
        <v>2016</v>
      </c>
      <c r="AE10" s="115">
        <v>0</v>
      </c>
      <c r="AF10" s="115">
        <v>0</v>
      </c>
      <c r="AG10" s="115">
        <v>200</v>
      </c>
      <c r="AH10" s="115">
        <v>7000</v>
      </c>
      <c r="AI10" s="115">
        <v>8456</v>
      </c>
      <c r="AJ10" s="115">
        <v>0</v>
      </c>
      <c r="AK10" s="115">
        <v>350</v>
      </c>
      <c r="AL10" s="115">
        <v>0</v>
      </c>
      <c r="AM10" s="115">
        <v>0</v>
      </c>
      <c r="AN10" s="115">
        <v>0</v>
      </c>
      <c r="AO10" s="115">
        <v>0</v>
      </c>
      <c r="AP10" s="115">
        <v>0</v>
      </c>
      <c r="AQ10" s="115">
        <v>0</v>
      </c>
      <c r="AR10" s="115">
        <v>0</v>
      </c>
      <c r="AS10" s="115">
        <v>0</v>
      </c>
      <c r="AT10" s="115">
        <v>0</v>
      </c>
      <c r="AU10" s="115">
        <v>0</v>
      </c>
      <c r="AV10" s="115">
        <v>0</v>
      </c>
      <c r="AW10" s="115">
        <v>0</v>
      </c>
      <c r="AX10" s="115">
        <v>0</v>
      </c>
      <c r="AY10" s="115">
        <v>840</v>
      </c>
      <c r="AZ10" s="115">
        <v>0</v>
      </c>
      <c r="BA10" s="115">
        <v>84160</v>
      </c>
      <c r="BB10" s="115">
        <v>16846</v>
      </c>
      <c r="BC10" s="115">
        <v>67314</v>
      </c>
      <c r="BD10" s="117">
        <v>42850</v>
      </c>
    </row>
    <row r="11" spans="1:57" ht="22.5" customHeight="1">
      <c r="A11" s="115" t="s">
        <v>139</v>
      </c>
      <c r="B11" s="115">
        <v>501</v>
      </c>
      <c r="C11" s="115" t="s">
        <v>155</v>
      </c>
      <c r="D11" s="115" t="s">
        <v>141</v>
      </c>
      <c r="E11" s="115" t="s">
        <v>147</v>
      </c>
      <c r="F11" s="115" t="s">
        <v>148</v>
      </c>
      <c r="G11" s="115">
        <v>1</v>
      </c>
      <c r="H11" s="115" t="s">
        <v>35</v>
      </c>
      <c r="I11" s="116">
        <v>42430</v>
      </c>
      <c r="J11" s="116">
        <v>23928</v>
      </c>
      <c r="K11" s="115">
        <v>108000471835</v>
      </c>
      <c r="L11" s="115" t="s">
        <v>137</v>
      </c>
      <c r="M11" s="115">
        <v>630</v>
      </c>
      <c r="N11" s="115"/>
      <c r="O11" s="115"/>
      <c r="P11" s="115"/>
      <c r="Q11" s="115"/>
      <c r="R11" s="115"/>
      <c r="S11" s="115"/>
      <c r="T11" s="115"/>
      <c r="U11" s="115" t="s">
        <v>149</v>
      </c>
      <c r="V11" s="115">
        <v>30</v>
      </c>
      <c r="W11" s="115">
        <v>31530</v>
      </c>
      <c r="X11" s="115">
        <v>43024</v>
      </c>
      <c r="Y11" s="115">
        <v>0</v>
      </c>
      <c r="Z11" s="115">
        <v>3784</v>
      </c>
      <c r="AA11" s="115">
        <v>8700</v>
      </c>
      <c r="AB11" s="115">
        <v>0</v>
      </c>
      <c r="AC11" s="115">
        <v>0</v>
      </c>
      <c r="AD11" s="115">
        <v>2207</v>
      </c>
      <c r="AE11" s="115">
        <v>0</v>
      </c>
      <c r="AF11" s="115">
        <v>0</v>
      </c>
      <c r="AG11" s="115">
        <v>200</v>
      </c>
      <c r="AH11" s="115">
        <v>5000</v>
      </c>
      <c r="AI11" s="115">
        <v>8946</v>
      </c>
      <c r="AJ11" s="115">
        <v>0</v>
      </c>
      <c r="AK11" s="115">
        <v>350</v>
      </c>
      <c r="AL11" s="115">
        <v>0</v>
      </c>
      <c r="AM11" s="115">
        <v>0</v>
      </c>
      <c r="AN11" s="115">
        <v>0</v>
      </c>
      <c r="AO11" s="115">
        <v>0</v>
      </c>
      <c r="AP11" s="115">
        <v>0</v>
      </c>
      <c r="AQ11" s="115">
        <v>0</v>
      </c>
      <c r="AR11" s="115">
        <v>0</v>
      </c>
      <c r="AS11" s="115">
        <v>0</v>
      </c>
      <c r="AT11" s="115">
        <v>0</v>
      </c>
      <c r="AU11" s="115">
        <v>0</v>
      </c>
      <c r="AV11" s="115">
        <v>0</v>
      </c>
      <c r="AW11" s="115">
        <v>0</v>
      </c>
      <c r="AX11" s="115">
        <v>0</v>
      </c>
      <c r="AY11" s="115">
        <v>840</v>
      </c>
      <c r="AZ11" s="115">
        <v>0</v>
      </c>
      <c r="BA11" s="115">
        <v>89245</v>
      </c>
      <c r="BB11" s="115">
        <v>15336</v>
      </c>
      <c r="BC11" s="115">
        <v>73909</v>
      </c>
      <c r="BD11" s="117">
        <v>42850</v>
      </c>
    </row>
    <row r="12" spans="1:57" ht="22.5" customHeight="1">
      <c r="A12" s="115" t="s">
        <v>139</v>
      </c>
      <c r="B12" s="115">
        <v>18</v>
      </c>
      <c r="C12" s="115" t="s">
        <v>156</v>
      </c>
      <c r="D12" s="115" t="s">
        <v>157</v>
      </c>
      <c r="E12" s="115" t="s">
        <v>158</v>
      </c>
      <c r="F12" s="115" t="s">
        <v>159</v>
      </c>
      <c r="G12" s="115">
        <v>8</v>
      </c>
      <c r="H12" s="115" t="s">
        <v>35</v>
      </c>
      <c r="I12" s="116">
        <v>32182</v>
      </c>
      <c r="J12" s="116">
        <v>21702</v>
      </c>
      <c r="K12" s="115">
        <v>608001038805</v>
      </c>
      <c r="L12" s="115" t="s">
        <v>137</v>
      </c>
      <c r="M12" s="115">
        <v>292</v>
      </c>
      <c r="N12" s="115"/>
      <c r="O12" s="115"/>
      <c r="P12" s="115"/>
      <c r="Q12" s="115"/>
      <c r="R12" s="115"/>
      <c r="S12" s="115"/>
      <c r="T12" s="115"/>
      <c r="U12" s="115" t="s">
        <v>160</v>
      </c>
      <c r="V12" s="115">
        <v>30</v>
      </c>
      <c r="W12" s="115">
        <v>41025</v>
      </c>
      <c r="X12" s="115">
        <v>42269</v>
      </c>
      <c r="Y12" s="115">
        <v>1600</v>
      </c>
      <c r="Z12" s="115">
        <v>3200</v>
      </c>
      <c r="AA12" s="115">
        <v>9720</v>
      </c>
      <c r="AB12" s="115">
        <v>0</v>
      </c>
      <c r="AC12" s="115">
        <v>0</v>
      </c>
      <c r="AD12" s="115">
        <v>2000</v>
      </c>
      <c r="AE12" s="115">
        <v>0</v>
      </c>
      <c r="AF12" s="115">
        <v>0</v>
      </c>
      <c r="AG12" s="115">
        <v>200</v>
      </c>
      <c r="AH12" s="115">
        <v>0</v>
      </c>
      <c r="AI12" s="115">
        <v>9995</v>
      </c>
      <c r="AJ12" s="115">
        <v>0</v>
      </c>
      <c r="AK12" s="115">
        <v>450</v>
      </c>
      <c r="AL12" s="115">
        <v>0</v>
      </c>
      <c r="AM12" s="115">
        <v>0</v>
      </c>
      <c r="AN12" s="115">
        <v>0</v>
      </c>
      <c r="AO12" s="115">
        <v>0</v>
      </c>
      <c r="AP12" s="115">
        <v>0</v>
      </c>
      <c r="AQ12" s="115">
        <v>0</v>
      </c>
      <c r="AR12" s="115">
        <v>0</v>
      </c>
      <c r="AS12" s="115">
        <v>0</v>
      </c>
      <c r="AT12" s="115">
        <v>0</v>
      </c>
      <c r="AU12" s="115">
        <v>0</v>
      </c>
      <c r="AV12" s="115">
        <v>0</v>
      </c>
      <c r="AW12" s="115">
        <v>0</v>
      </c>
      <c r="AX12" s="115">
        <v>0</v>
      </c>
      <c r="AY12" s="115">
        <v>840</v>
      </c>
      <c r="AZ12" s="115">
        <v>0</v>
      </c>
      <c r="BA12" s="115">
        <v>99814</v>
      </c>
      <c r="BB12" s="115">
        <v>11485</v>
      </c>
      <c r="BC12" s="115">
        <v>88329</v>
      </c>
      <c r="BD12" s="117">
        <v>42850</v>
      </c>
    </row>
    <row r="13" spans="1:57" ht="22.5" customHeight="1">
      <c r="A13" s="115" t="s">
        <v>139</v>
      </c>
      <c r="B13" s="115">
        <v>149</v>
      </c>
      <c r="C13" s="115" t="s">
        <v>161</v>
      </c>
      <c r="D13" s="115" t="s">
        <v>157</v>
      </c>
      <c r="E13" s="115" t="s">
        <v>158</v>
      </c>
      <c r="F13" s="115" t="s">
        <v>159</v>
      </c>
      <c r="G13" s="115">
        <v>6</v>
      </c>
      <c r="H13" s="115" t="s">
        <v>35</v>
      </c>
      <c r="I13" s="116">
        <v>33231</v>
      </c>
      <c r="J13" s="116">
        <v>25173</v>
      </c>
      <c r="K13" s="115">
        <v>608001018051</v>
      </c>
      <c r="L13" s="115" t="s">
        <v>152</v>
      </c>
      <c r="M13" s="115">
        <v>302</v>
      </c>
      <c r="N13" s="115"/>
      <c r="O13" s="115"/>
      <c r="P13" s="115"/>
      <c r="Q13" s="115"/>
      <c r="R13" s="115"/>
      <c r="S13" s="115"/>
      <c r="T13" s="115"/>
      <c r="U13" s="115" t="s">
        <v>160</v>
      </c>
      <c r="V13" s="115">
        <v>30</v>
      </c>
      <c r="W13" s="115">
        <v>34675</v>
      </c>
      <c r="X13" s="115">
        <v>42269</v>
      </c>
      <c r="Y13" s="115">
        <v>1600</v>
      </c>
      <c r="Z13" s="115">
        <v>3200</v>
      </c>
      <c r="AA13" s="115">
        <v>8979</v>
      </c>
      <c r="AB13" s="115">
        <v>0</v>
      </c>
      <c r="AC13" s="115">
        <v>0</v>
      </c>
      <c r="AD13" s="115">
        <v>1734</v>
      </c>
      <c r="AE13" s="115">
        <v>0</v>
      </c>
      <c r="AF13" s="115">
        <v>0</v>
      </c>
      <c r="AG13" s="115">
        <v>200</v>
      </c>
      <c r="AH13" s="115">
        <v>8000</v>
      </c>
      <c r="AI13" s="115">
        <v>9233</v>
      </c>
      <c r="AJ13" s="115">
        <v>0</v>
      </c>
      <c r="AK13" s="115">
        <v>2350</v>
      </c>
      <c r="AL13" s="115">
        <v>0</v>
      </c>
      <c r="AM13" s="115">
        <v>0</v>
      </c>
      <c r="AN13" s="115">
        <v>0</v>
      </c>
      <c r="AO13" s="115">
        <v>0</v>
      </c>
      <c r="AP13" s="115">
        <v>0</v>
      </c>
      <c r="AQ13" s="115">
        <v>0</v>
      </c>
      <c r="AR13" s="115">
        <v>0</v>
      </c>
      <c r="AS13" s="115">
        <v>0</v>
      </c>
      <c r="AT13" s="115">
        <v>0</v>
      </c>
      <c r="AU13" s="115">
        <v>0</v>
      </c>
      <c r="AV13" s="115">
        <v>0</v>
      </c>
      <c r="AW13" s="115">
        <v>0</v>
      </c>
      <c r="AX13" s="115">
        <v>0</v>
      </c>
      <c r="AY13" s="115">
        <v>840</v>
      </c>
      <c r="AZ13" s="115">
        <v>0</v>
      </c>
      <c r="BA13" s="115">
        <v>92457</v>
      </c>
      <c r="BB13" s="115">
        <v>20623</v>
      </c>
      <c r="BC13" s="115">
        <v>71834</v>
      </c>
      <c r="BD13" s="117">
        <v>42850</v>
      </c>
    </row>
    <row r="14" spans="1:57" ht="22.5" customHeight="1">
      <c r="A14" s="115" t="s">
        <v>139</v>
      </c>
      <c r="B14" s="115">
        <v>150</v>
      </c>
      <c r="C14" s="115" t="s">
        <v>162</v>
      </c>
      <c r="D14" s="115" t="s">
        <v>157</v>
      </c>
      <c r="E14" s="115" t="s">
        <v>158</v>
      </c>
      <c r="F14" s="115" t="s">
        <v>159</v>
      </c>
      <c r="G14" s="115">
        <v>4</v>
      </c>
      <c r="H14" s="115" t="s">
        <v>35</v>
      </c>
      <c r="I14" s="116">
        <v>33255</v>
      </c>
      <c r="J14" s="116">
        <v>24183</v>
      </c>
      <c r="K14" s="115">
        <v>608001040983</v>
      </c>
      <c r="L14" s="115" t="s">
        <v>137</v>
      </c>
      <c r="M14" s="115">
        <v>304</v>
      </c>
      <c r="N14" s="115"/>
      <c r="O14" s="115"/>
      <c r="P14" s="115"/>
      <c r="Q14" s="115"/>
      <c r="R14" s="115"/>
      <c r="S14" s="115"/>
      <c r="T14" s="115"/>
      <c r="U14" s="115" t="s">
        <v>160</v>
      </c>
      <c r="V14" s="115">
        <v>30</v>
      </c>
      <c r="W14" s="115">
        <v>32870</v>
      </c>
      <c r="X14" s="115">
        <v>42269</v>
      </c>
      <c r="Y14" s="115">
        <v>1600</v>
      </c>
      <c r="Z14" s="115">
        <v>3200</v>
      </c>
      <c r="AA14" s="115">
        <v>8769</v>
      </c>
      <c r="AB14" s="115">
        <v>0</v>
      </c>
      <c r="AC14" s="115">
        <v>0</v>
      </c>
      <c r="AD14" s="115">
        <v>1644</v>
      </c>
      <c r="AE14" s="115">
        <v>0</v>
      </c>
      <c r="AF14" s="115">
        <v>0</v>
      </c>
      <c r="AG14" s="115">
        <v>200</v>
      </c>
      <c r="AH14" s="115">
        <v>7000</v>
      </c>
      <c r="AI14" s="115">
        <v>9017</v>
      </c>
      <c r="AJ14" s="115">
        <v>338</v>
      </c>
      <c r="AK14" s="115">
        <v>350</v>
      </c>
      <c r="AL14" s="115">
        <v>14898</v>
      </c>
      <c r="AM14" s="115">
        <v>0</v>
      </c>
      <c r="AN14" s="115">
        <v>0</v>
      </c>
      <c r="AO14" s="115">
        <v>0</v>
      </c>
      <c r="AP14" s="115">
        <v>0</v>
      </c>
      <c r="AQ14" s="115">
        <v>0</v>
      </c>
      <c r="AR14" s="115">
        <v>0</v>
      </c>
      <c r="AS14" s="115">
        <v>0</v>
      </c>
      <c r="AT14" s="115">
        <v>0</v>
      </c>
      <c r="AU14" s="115">
        <v>0</v>
      </c>
      <c r="AV14" s="115">
        <v>0</v>
      </c>
      <c r="AW14" s="115">
        <v>0</v>
      </c>
      <c r="AX14" s="115">
        <v>0</v>
      </c>
      <c r="AY14" s="115">
        <v>840</v>
      </c>
      <c r="AZ14" s="115">
        <v>100</v>
      </c>
      <c r="BA14" s="115">
        <v>90352</v>
      </c>
      <c r="BB14" s="115">
        <v>32743</v>
      </c>
      <c r="BC14" s="115">
        <v>57609</v>
      </c>
      <c r="BD14" s="117">
        <v>42850</v>
      </c>
    </row>
    <row r="15" spans="1:57" ht="22.5" customHeight="1">
      <c r="A15" s="115" t="s">
        <v>139</v>
      </c>
      <c r="B15" s="115">
        <v>151</v>
      </c>
      <c r="C15" s="115" t="s">
        <v>163</v>
      </c>
      <c r="D15" s="115" t="s">
        <v>157</v>
      </c>
      <c r="E15" s="115" t="s">
        <v>158</v>
      </c>
      <c r="F15" s="115" t="s">
        <v>159</v>
      </c>
      <c r="G15" s="115">
        <v>3</v>
      </c>
      <c r="H15" s="115" t="s">
        <v>35</v>
      </c>
      <c r="I15" s="116">
        <v>33271</v>
      </c>
      <c r="J15" s="116">
        <v>25234</v>
      </c>
      <c r="K15" s="115">
        <v>608001021121</v>
      </c>
      <c r="L15" s="115" t="s">
        <v>152</v>
      </c>
      <c r="M15" s="115">
        <v>311</v>
      </c>
      <c r="N15" s="115"/>
      <c r="O15" s="115"/>
      <c r="P15" s="115"/>
      <c r="Q15" s="115"/>
      <c r="R15" s="115"/>
      <c r="S15" s="115"/>
      <c r="T15" s="115"/>
      <c r="U15" s="115" t="s">
        <v>160</v>
      </c>
      <c r="V15" s="115">
        <v>30</v>
      </c>
      <c r="W15" s="115">
        <v>34675</v>
      </c>
      <c r="X15" s="115">
        <v>42269</v>
      </c>
      <c r="Y15" s="115">
        <v>1600</v>
      </c>
      <c r="Z15" s="115">
        <v>3200</v>
      </c>
      <c r="AA15" s="115">
        <v>8979</v>
      </c>
      <c r="AB15" s="115">
        <v>0</v>
      </c>
      <c r="AC15" s="115">
        <v>0</v>
      </c>
      <c r="AD15" s="115">
        <v>1734</v>
      </c>
      <c r="AE15" s="115">
        <v>0</v>
      </c>
      <c r="AF15" s="115">
        <v>0</v>
      </c>
      <c r="AG15" s="115">
        <v>200</v>
      </c>
      <c r="AH15" s="115">
        <v>5000</v>
      </c>
      <c r="AI15" s="115">
        <v>9233</v>
      </c>
      <c r="AJ15" s="115">
        <v>0</v>
      </c>
      <c r="AK15" s="115">
        <v>2750</v>
      </c>
      <c r="AL15" s="115">
        <v>0</v>
      </c>
      <c r="AM15" s="115">
        <v>0</v>
      </c>
      <c r="AN15" s="115">
        <v>0</v>
      </c>
      <c r="AO15" s="115">
        <v>0</v>
      </c>
      <c r="AP15" s="115">
        <v>0</v>
      </c>
      <c r="AQ15" s="115">
        <v>0</v>
      </c>
      <c r="AR15" s="115">
        <v>0</v>
      </c>
      <c r="AS15" s="115">
        <v>0</v>
      </c>
      <c r="AT15" s="115">
        <v>0</v>
      </c>
      <c r="AU15" s="115">
        <v>0</v>
      </c>
      <c r="AV15" s="115">
        <v>0</v>
      </c>
      <c r="AW15" s="115">
        <v>0</v>
      </c>
      <c r="AX15" s="115">
        <v>0</v>
      </c>
      <c r="AY15" s="115">
        <v>840</v>
      </c>
      <c r="AZ15" s="115">
        <v>0</v>
      </c>
      <c r="BA15" s="115">
        <v>92457</v>
      </c>
      <c r="BB15" s="115">
        <v>18023</v>
      </c>
      <c r="BC15" s="115">
        <v>74434</v>
      </c>
      <c r="BD15" s="117">
        <v>42850</v>
      </c>
    </row>
    <row r="16" spans="1:57" ht="22.5" customHeight="1">
      <c r="A16" s="115" t="s">
        <v>139</v>
      </c>
      <c r="B16" s="115">
        <v>155</v>
      </c>
      <c r="C16" s="115" t="s">
        <v>164</v>
      </c>
      <c r="D16" s="115" t="s">
        <v>157</v>
      </c>
      <c r="E16" s="115" t="s">
        <v>158</v>
      </c>
      <c r="F16" s="115" t="s">
        <v>159</v>
      </c>
      <c r="G16" s="115">
        <v>13</v>
      </c>
      <c r="H16" s="115" t="s">
        <v>35</v>
      </c>
      <c r="I16" s="116">
        <v>33786</v>
      </c>
      <c r="J16" s="116">
        <v>22609</v>
      </c>
      <c r="K16" s="115">
        <v>608001042630</v>
      </c>
      <c r="L16" s="115" t="s">
        <v>137</v>
      </c>
      <c r="M16" s="115">
        <v>319</v>
      </c>
      <c r="N16" s="115"/>
      <c r="O16" s="115"/>
      <c r="P16" s="115"/>
      <c r="Q16" s="115"/>
      <c r="R16" s="115"/>
      <c r="S16" s="115"/>
      <c r="T16" s="115"/>
      <c r="U16" s="115" t="s">
        <v>160</v>
      </c>
      <c r="V16" s="115">
        <v>30</v>
      </c>
      <c r="W16" s="115">
        <v>30170</v>
      </c>
      <c r="X16" s="115">
        <v>42269</v>
      </c>
      <c r="Y16" s="115">
        <v>1509</v>
      </c>
      <c r="Z16" s="115">
        <v>3200</v>
      </c>
      <c r="AA16" s="115">
        <v>8454</v>
      </c>
      <c r="AB16" s="115">
        <v>0</v>
      </c>
      <c r="AC16" s="115">
        <v>0</v>
      </c>
      <c r="AD16" s="115">
        <v>1509</v>
      </c>
      <c r="AE16" s="115">
        <v>0</v>
      </c>
      <c r="AF16" s="115">
        <v>0</v>
      </c>
      <c r="AG16" s="115">
        <v>200</v>
      </c>
      <c r="AH16" s="115">
        <v>8000</v>
      </c>
      <c r="AI16" s="115">
        <v>8693</v>
      </c>
      <c r="AJ16" s="115">
        <v>0</v>
      </c>
      <c r="AK16" s="115">
        <v>350</v>
      </c>
      <c r="AL16" s="115">
        <v>0</v>
      </c>
      <c r="AM16" s="115">
        <v>0</v>
      </c>
      <c r="AN16" s="115">
        <v>0</v>
      </c>
      <c r="AO16" s="115">
        <v>0</v>
      </c>
      <c r="AP16" s="115">
        <v>0</v>
      </c>
      <c r="AQ16" s="115">
        <v>0</v>
      </c>
      <c r="AR16" s="115">
        <v>0</v>
      </c>
      <c r="AS16" s="115">
        <v>0</v>
      </c>
      <c r="AT16" s="115">
        <v>0</v>
      </c>
      <c r="AU16" s="115">
        <v>0</v>
      </c>
      <c r="AV16" s="115">
        <v>0</v>
      </c>
      <c r="AW16" s="115">
        <v>0</v>
      </c>
      <c r="AX16" s="115">
        <v>0</v>
      </c>
      <c r="AY16" s="115">
        <v>840</v>
      </c>
      <c r="AZ16" s="115">
        <v>0</v>
      </c>
      <c r="BA16" s="115">
        <v>87111</v>
      </c>
      <c r="BB16" s="115">
        <v>18083</v>
      </c>
      <c r="BC16" s="115">
        <v>69028</v>
      </c>
      <c r="BD16" s="117">
        <v>42850</v>
      </c>
    </row>
    <row r="17" spans="1:56" ht="22.5" customHeight="1">
      <c r="A17" s="115" t="s">
        <v>139</v>
      </c>
      <c r="B17" s="115">
        <v>161</v>
      </c>
      <c r="C17" s="115" t="s">
        <v>165</v>
      </c>
      <c r="D17" s="115" t="s">
        <v>157</v>
      </c>
      <c r="E17" s="115" t="s">
        <v>158</v>
      </c>
      <c r="F17" s="115" t="s">
        <v>159</v>
      </c>
      <c r="G17" s="115">
        <v>1</v>
      </c>
      <c r="H17" s="115" t="s">
        <v>35</v>
      </c>
      <c r="I17" s="116">
        <v>33786</v>
      </c>
      <c r="J17" s="116">
        <v>24368</v>
      </c>
      <c r="K17" s="115">
        <v>608001019995</v>
      </c>
      <c r="L17" s="115" t="s">
        <v>137</v>
      </c>
      <c r="M17" s="115">
        <v>325</v>
      </c>
      <c r="N17" s="115"/>
      <c r="O17" s="115"/>
      <c r="P17" s="115"/>
      <c r="Q17" s="115"/>
      <c r="R17" s="115"/>
      <c r="S17" s="115"/>
      <c r="T17" s="115"/>
      <c r="U17" s="115" t="s">
        <v>160</v>
      </c>
      <c r="V17" s="115">
        <v>30</v>
      </c>
      <c r="W17" s="115">
        <v>31970</v>
      </c>
      <c r="X17" s="115">
        <v>42269</v>
      </c>
      <c r="Y17" s="115">
        <v>1599</v>
      </c>
      <c r="Z17" s="115">
        <v>3200</v>
      </c>
      <c r="AA17" s="115">
        <v>8664</v>
      </c>
      <c r="AB17" s="115">
        <v>0</v>
      </c>
      <c r="AC17" s="115">
        <v>0</v>
      </c>
      <c r="AD17" s="115">
        <v>1599</v>
      </c>
      <c r="AE17" s="115">
        <v>0</v>
      </c>
      <c r="AF17" s="115">
        <v>0</v>
      </c>
      <c r="AG17" s="115">
        <v>200</v>
      </c>
      <c r="AH17" s="115">
        <v>8000</v>
      </c>
      <c r="AI17" s="115">
        <v>8909</v>
      </c>
      <c r="AJ17" s="115">
        <v>0</v>
      </c>
      <c r="AK17" s="115">
        <v>6050</v>
      </c>
      <c r="AL17" s="115">
        <v>5236</v>
      </c>
      <c r="AM17" s="115">
        <v>0</v>
      </c>
      <c r="AN17" s="115">
        <v>0</v>
      </c>
      <c r="AO17" s="115">
        <v>0</v>
      </c>
      <c r="AP17" s="115">
        <v>0</v>
      </c>
      <c r="AQ17" s="115">
        <v>0</v>
      </c>
      <c r="AR17" s="115">
        <v>0</v>
      </c>
      <c r="AS17" s="115">
        <v>0</v>
      </c>
      <c r="AT17" s="115">
        <v>0</v>
      </c>
      <c r="AU17" s="115">
        <v>0</v>
      </c>
      <c r="AV17" s="115">
        <v>0</v>
      </c>
      <c r="AW17" s="115">
        <v>0</v>
      </c>
      <c r="AX17" s="115">
        <v>0</v>
      </c>
      <c r="AY17" s="115">
        <v>840</v>
      </c>
      <c r="AZ17" s="115">
        <v>21</v>
      </c>
      <c r="BA17" s="115">
        <v>89301</v>
      </c>
      <c r="BB17" s="115">
        <v>29256</v>
      </c>
      <c r="BC17" s="115">
        <v>60045</v>
      </c>
      <c r="BD17" s="117">
        <v>42850</v>
      </c>
    </row>
    <row r="18" spans="1:56" ht="22.5" customHeight="1">
      <c r="A18" s="115" t="s">
        <v>139</v>
      </c>
      <c r="B18" s="115">
        <v>164</v>
      </c>
      <c r="C18" s="115" t="s">
        <v>166</v>
      </c>
      <c r="D18" s="115" t="s">
        <v>157</v>
      </c>
      <c r="E18" s="115" t="s">
        <v>158</v>
      </c>
      <c r="F18" s="115" t="s">
        <v>159</v>
      </c>
      <c r="G18" s="115">
        <v>9</v>
      </c>
      <c r="H18" s="115" t="s">
        <v>35</v>
      </c>
      <c r="I18" s="116">
        <v>33786</v>
      </c>
      <c r="J18" s="116">
        <v>25054</v>
      </c>
      <c r="K18" s="115">
        <v>608001040428</v>
      </c>
      <c r="L18" s="115" t="s">
        <v>137</v>
      </c>
      <c r="M18" s="115">
        <v>328</v>
      </c>
      <c r="N18" s="115"/>
      <c r="O18" s="115"/>
      <c r="P18" s="115"/>
      <c r="Q18" s="115"/>
      <c r="R18" s="115"/>
      <c r="S18" s="115"/>
      <c r="T18" s="115"/>
      <c r="U18" s="115" t="s">
        <v>160</v>
      </c>
      <c r="V18" s="115">
        <v>30</v>
      </c>
      <c r="W18" s="115">
        <v>31970</v>
      </c>
      <c r="X18" s="115">
        <v>42269</v>
      </c>
      <c r="Y18" s="115">
        <v>1599</v>
      </c>
      <c r="Z18" s="115">
        <v>3200</v>
      </c>
      <c r="AA18" s="115">
        <v>8664</v>
      </c>
      <c r="AB18" s="115">
        <v>0</v>
      </c>
      <c r="AC18" s="115">
        <v>0</v>
      </c>
      <c r="AD18" s="115">
        <v>1599</v>
      </c>
      <c r="AE18" s="115">
        <v>0</v>
      </c>
      <c r="AF18" s="115">
        <v>0</v>
      </c>
      <c r="AG18" s="115">
        <v>200</v>
      </c>
      <c r="AH18" s="115">
        <v>7000</v>
      </c>
      <c r="AI18" s="115">
        <v>8909</v>
      </c>
      <c r="AJ18" s="115">
        <v>0</v>
      </c>
      <c r="AK18" s="115">
        <v>9276</v>
      </c>
      <c r="AL18" s="115">
        <v>12625</v>
      </c>
      <c r="AM18" s="115">
        <v>0</v>
      </c>
      <c r="AN18" s="115">
        <v>0</v>
      </c>
      <c r="AO18" s="115">
        <v>0</v>
      </c>
      <c r="AP18" s="115">
        <v>0</v>
      </c>
      <c r="AQ18" s="115">
        <v>0</v>
      </c>
      <c r="AR18" s="115">
        <v>0</v>
      </c>
      <c r="AS18" s="115">
        <v>0</v>
      </c>
      <c r="AT18" s="115">
        <v>0</v>
      </c>
      <c r="AU18" s="115">
        <v>0</v>
      </c>
      <c r="AV18" s="115">
        <v>0</v>
      </c>
      <c r="AW18" s="115">
        <v>0</v>
      </c>
      <c r="AX18" s="115">
        <v>0</v>
      </c>
      <c r="AY18" s="115">
        <v>840</v>
      </c>
      <c r="AZ18" s="115">
        <v>972</v>
      </c>
      <c r="BA18" s="115">
        <v>89301</v>
      </c>
      <c r="BB18" s="115">
        <v>39822</v>
      </c>
      <c r="BC18" s="115">
        <v>49479</v>
      </c>
      <c r="BD18" s="117">
        <v>42850</v>
      </c>
    </row>
    <row r="19" spans="1:56" ht="22.5" customHeight="1">
      <c r="A19" s="115" t="s">
        <v>139</v>
      </c>
      <c r="B19" s="115">
        <v>176</v>
      </c>
      <c r="C19" s="115" t="s">
        <v>167</v>
      </c>
      <c r="D19" s="115" t="s">
        <v>157</v>
      </c>
      <c r="E19" s="115" t="s">
        <v>158</v>
      </c>
      <c r="F19" s="115" t="s">
        <v>159</v>
      </c>
      <c r="G19" s="115">
        <v>4</v>
      </c>
      <c r="H19" s="115" t="s">
        <v>35</v>
      </c>
      <c r="I19" s="116">
        <v>33787</v>
      </c>
      <c r="J19" s="116">
        <v>25689</v>
      </c>
      <c r="K19" s="115">
        <v>608001043485</v>
      </c>
      <c r="L19" s="115" t="s">
        <v>137</v>
      </c>
      <c r="M19" s="115">
        <v>343</v>
      </c>
      <c r="N19" s="115"/>
      <c r="O19" s="115"/>
      <c r="P19" s="115"/>
      <c r="Q19" s="115"/>
      <c r="R19" s="115"/>
      <c r="S19" s="115"/>
      <c r="T19" s="115"/>
      <c r="U19" s="115" t="s">
        <v>160</v>
      </c>
      <c r="V19" s="115">
        <v>30</v>
      </c>
      <c r="W19" s="115">
        <v>30170</v>
      </c>
      <c r="X19" s="115">
        <v>42269</v>
      </c>
      <c r="Y19" s="115">
        <v>1509</v>
      </c>
      <c r="Z19" s="115">
        <v>3200</v>
      </c>
      <c r="AA19" s="115">
        <v>8454</v>
      </c>
      <c r="AB19" s="115">
        <v>0</v>
      </c>
      <c r="AC19" s="115">
        <v>0</v>
      </c>
      <c r="AD19" s="115">
        <v>1509</v>
      </c>
      <c r="AE19" s="115">
        <v>0</v>
      </c>
      <c r="AF19" s="115">
        <v>0</v>
      </c>
      <c r="AG19" s="115">
        <v>200</v>
      </c>
      <c r="AH19" s="115">
        <v>7000</v>
      </c>
      <c r="AI19" s="115">
        <v>8693</v>
      </c>
      <c r="AJ19" s="115">
        <v>0</v>
      </c>
      <c r="AK19" s="115">
        <v>7350</v>
      </c>
      <c r="AL19" s="115">
        <v>0</v>
      </c>
      <c r="AM19" s="115">
        <v>0</v>
      </c>
      <c r="AN19" s="115">
        <v>0</v>
      </c>
      <c r="AO19" s="115">
        <v>0</v>
      </c>
      <c r="AP19" s="115">
        <v>0</v>
      </c>
      <c r="AQ19" s="115">
        <v>0</v>
      </c>
      <c r="AR19" s="115">
        <v>0</v>
      </c>
      <c r="AS19" s="115">
        <v>0</v>
      </c>
      <c r="AT19" s="115">
        <v>0</v>
      </c>
      <c r="AU19" s="115">
        <v>0</v>
      </c>
      <c r="AV19" s="115">
        <v>0</v>
      </c>
      <c r="AW19" s="115">
        <v>0</v>
      </c>
      <c r="AX19" s="115">
        <v>0</v>
      </c>
      <c r="AY19" s="115">
        <v>840</v>
      </c>
      <c r="AZ19" s="115">
        <v>0</v>
      </c>
      <c r="BA19" s="115">
        <v>87111</v>
      </c>
      <c r="BB19" s="115">
        <v>24083</v>
      </c>
      <c r="BC19" s="115">
        <v>63028</v>
      </c>
      <c r="BD19" s="117">
        <v>42850</v>
      </c>
    </row>
    <row r="20" spans="1:56" ht="22.5" customHeight="1">
      <c r="A20" s="115" t="s">
        <v>139</v>
      </c>
      <c r="B20" s="115">
        <v>177</v>
      </c>
      <c r="C20" s="115" t="s">
        <v>168</v>
      </c>
      <c r="D20" s="115" t="s">
        <v>157</v>
      </c>
      <c r="E20" s="115" t="s">
        <v>158</v>
      </c>
      <c r="F20" s="115" t="s">
        <v>159</v>
      </c>
      <c r="G20" s="115">
        <v>2</v>
      </c>
      <c r="H20" s="115" t="s">
        <v>35</v>
      </c>
      <c r="I20" s="116">
        <v>33787</v>
      </c>
      <c r="J20" s="116">
        <v>25777</v>
      </c>
      <c r="K20" s="115">
        <v>608001017159</v>
      </c>
      <c r="L20" s="115" t="s">
        <v>137</v>
      </c>
      <c r="M20" s="115">
        <v>344</v>
      </c>
      <c r="N20" s="115"/>
      <c r="O20" s="115"/>
      <c r="P20" s="115"/>
      <c r="Q20" s="115"/>
      <c r="R20" s="115"/>
      <c r="S20" s="115"/>
      <c r="T20" s="115"/>
      <c r="U20" s="115" t="s">
        <v>160</v>
      </c>
      <c r="V20" s="115">
        <v>30</v>
      </c>
      <c r="W20" s="115">
        <v>31970</v>
      </c>
      <c r="X20" s="115">
        <v>42269</v>
      </c>
      <c r="Y20" s="115">
        <v>1599</v>
      </c>
      <c r="Z20" s="115">
        <v>3200</v>
      </c>
      <c r="AA20" s="115">
        <v>8664</v>
      </c>
      <c r="AB20" s="115">
        <v>0</v>
      </c>
      <c r="AC20" s="115">
        <v>0</v>
      </c>
      <c r="AD20" s="115">
        <v>1599</v>
      </c>
      <c r="AE20" s="115">
        <v>0</v>
      </c>
      <c r="AF20" s="115">
        <v>0</v>
      </c>
      <c r="AG20" s="115">
        <v>200</v>
      </c>
      <c r="AH20" s="115">
        <v>5000</v>
      </c>
      <c r="AI20" s="115">
        <v>8909</v>
      </c>
      <c r="AJ20" s="115">
        <v>0</v>
      </c>
      <c r="AK20" s="115">
        <v>9376</v>
      </c>
      <c r="AL20" s="115">
        <v>0</v>
      </c>
      <c r="AM20" s="115">
        <v>0</v>
      </c>
      <c r="AN20" s="115">
        <v>0</v>
      </c>
      <c r="AO20" s="115">
        <v>0</v>
      </c>
      <c r="AP20" s="115">
        <v>0</v>
      </c>
      <c r="AQ20" s="115">
        <v>0</v>
      </c>
      <c r="AR20" s="115">
        <v>0</v>
      </c>
      <c r="AS20" s="115">
        <v>0</v>
      </c>
      <c r="AT20" s="115">
        <v>0</v>
      </c>
      <c r="AU20" s="115">
        <v>0</v>
      </c>
      <c r="AV20" s="115">
        <v>0</v>
      </c>
      <c r="AW20" s="115">
        <v>0</v>
      </c>
      <c r="AX20" s="115">
        <v>0</v>
      </c>
      <c r="AY20" s="115">
        <v>840</v>
      </c>
      <c r="AZ20" s="115">
        <v>1453</v>
      </c>
      <c r="BA20" s="115">
        <v>89301</v>
      </c>
      <c r="BB20" s="115">
        <v>25778</v>
      </c>
      <c r="BC20" s="115">
        <v>63523</v>
      </c>
      <c r="BD20" s="117">
        <v>42850</v>
      </c>
    </row>
    <row r="21" spans="1:56" ht="22.5" customHeight="1">
      <c r="A21" s="115" t="s">
        <v>139</v>
      </c>
      <c r="B21" s="115">
        <v>178</v>
      </c>
      <c r="C21" s="115" t="s">
        <v>169</v>
      </c>
      <c r="D21" s="115" t="s">
        <v>157</v>
      </c>
      <c r="E21" s="115" t="s">
        <v>158</v>
      </c>
      <c r="F21" s="115" t="s">
        <v>159</v>
      </c>
      <c r="G21" s="115">
        <v>5</v>
      </c>
      <c r="H21" s="115" t="s">
        <v>35</v>
      </c>
      <c r="I21" s="116">
        <v>33788</v>
      </c>
      <c r="J21" s="116">
        <v>23858</v>
      </c>
      <c r="K21" s="115">
        <v>608001040462</v>
      </c>
      <c r="L21" s="115" t="s">
        <v>137</v>
      </c>
      <c r="M21" s="115">
        <v>345</v>
      </c>
      <c r="N21" s="115"/>
      <c r="O21" s="115"/>
      <c r="P21" s="115"/>
      <c r="Q21" s="115"/>
      <c r="R21" s="115"/>
      <c r="S21" s="115"/>
      <c r="T21" s="115"/>
      <c r="U21" s="115" t="s">
        <v>160</v>
      </c>
      <c r="V21" s="115">
        <v>30</v>
      </c>
      <c r="W21" s="115">
        <v>30170</v>
      </c>
      <c r="X21" s="115">
        <v>42269</v>
      </c>
      <c r="Y21" s="115">
        <v>1509</v>
      </c>
      <c r="Z21" s="115">
        <v>3200</v>
      </c>
      <c r="AA21" s="115">
        <v>8454</v>
      </c>
      <c r="AB21" s="115">
        <v>0</v>
      </c>
      <c r="AC21" s="115">
        <v>0</v>
      </c>
      <c r="AD21" s="115">
        <v>1509</v>
      </c>
      <c r="AE21" s="115">
        <v>0</v>
      </c>
      <c r="AF21" s="115">
        <v>0</v>
      </c>
      <c r="AG21" s="115">
        <v>200</v>
      </c>
      <c r="AH21" s="115">
        <v>4000</v>
      </c>
      <c r="AI21" s="115">
        <v>8693</v>
      </c>
      <c r="AJ21" s="115">
        <v>0</v>
      </c>
      <c r="AK21" s="115">
        <v>9276</v>
      </c>
      <c r="AL21" s="115">
        <v>0</v>
      </c>
      <c r="AM21" s="115">
        <v>0</v>
      </c>
      <c r="AN21" s="115">
        <v>0</v>
      </c>
      <c r="AO21" s="115">
        <v>0</v>
      </c>
      <c r="AP21" s="115">
        <v>0</v>
      </c>
      <c r="AQ21" s="115">
        <v>0</v>
      </c>
      <c r="AR21" s="115">
        <v>0</v>
      </c>
      <c r="AS21" s="115">
        <v>0</v>
      </c>
      <c r="AT21" s="115">
        <v>0</v>
      </c>
      <c r="AU21" s="115">
        <v>0</v>
      </c>
      <c r="AV21" s="115">
        <v>0</v>
      </c>
      <c r="AW21" s="115">
        <v>0</v>
      </c>
      <c r="AX21" s="115">
        <v>0</v>
      </c>
      <c r="AY21" s="115">
        <v>840</v>
      </c>
      <c r="AZ21" s="115">
        <v>1201</v>
      </c>
      <c r="BA21" s="115">
        <v>87111</v>
      </c>
      <c r="BB21" s="115">
        <v>24210</v>
      </c>
      <c r="BC21" s="115">
        <v>62901</v>
      </c>
      <c r="BD21" s="117">
        <v>42850</v>
      </c>
    </row>
    <row r="22" spans="1:56" ht="22.5" customHeight="1">
      <c r="A22" s="115" t="s">
        <v>139</v>
      </c>
      <c r="B22" s="115">
        <v>181</v>
      </c>
      <c r="C22" s="115" t="s">
        <v>170</v>
      </c>
      <c r="D22" s="115" t="s">
        <v>157</v>
      </c>
      <c r="E22" s="115" t="s">
        <v>158</v>
      </c>
      <c r="F22" s="115" t="s">
        <v>159</v>
      </c>
      <c r="G22" s="115">
        <v>11</v>
      </c>
      <c r="H22" s="115" t="s">
        <v>35</v>
      </c>
      <c r="I22" s="116">
        <v>33791</v>
      </c>
      <c r="J22" s="116">
        <v>24567</v>
      </c>
      <c r="K22" s="115">
        <v>608001017193</v>
      </c>
      <c r="L22" s="115" t="s">
        <v>137</v>
      </c>
      <c r="M22" s="115">
        <v>349</v>
      </c>
      <c r="N22" s="115"/>
      <c r="O22" s="115"/>
      <c r="P22" s="115"/>
      <c r="Q22" s="115"/>
      <c r="R22" s="115"/>
      <c r="S22" s="115"/>
      <c r="T22" s="115"/>
      <c r="U22" s="115" t="s">
        <v>160</v>
      </c>
      <c r="V22" s="115">
        <v>30</v>
      </c>
      <c r="W22" s="115">
        <v>30170</v>
      </c>
      <c r="X22" s="115">
        <v>42269</v>
      </c>
      <c r="Y22" s="115">
        <v>1509</v>
      </c>
      <c r="Z22" s="115">
        <v>3200</v>
      </c>
      <c r="AA22" s="115">
        <v>8454</v>
      </c>
      <c r="AB22" s="115">
        <v>0</v>
      </c>
      <c r="AC22" s="115">
        <v>0</v>
      </c>
      <c r="AD22" s="115">
        <v>1509</v>
      </c>
      <c r="AE22" s="115">
        <v>0</v>
      </c>
      <c r="AF22" s="115">
        <v>0</v>
      </c>
      <c r="AG22" s="115">
        <v>200</v>
      </c>
      <c r="AH22" s="115">
        <v>8000</v>
      </c>
      <c r="AI22" s="115">
        <v>8693</v>
      </c>
      <c r="AJ22" s="115">
        <v>0</v>
      </c>
      <c r="AK22" s="115">
        <v>3750</v>
      </c>
      <c r="AL22" s="115">
        <v>0</v>
      </c>
      <c r="AM22" s="115">
        <v>0</v>
      </c>
      <c r="AN22" s="115">
        <v>0</v>
      </c>
      <c r="AO22" s="115">
        <v>0</v>
      </c>
      <c r="AP22" s="115">
        <v>0</v>
      </c>
      <c r="AQ22" s="115">
        <v>0</v>
      </c>
      <c r="AR22" s="115">
        <v>0</v>
      </c>
      <c r="AS22" s="115">
        <v>0</v>
      </c>
      <c r="AT22" s="115">
        <v>0</v>
      </c>
      <c r="AU22" s="115">
        <v>0</v>
      </c>
      <c r="AV22" s="115">
        <v>0</v>
      </c>
      <c r="AW22" s="115">
        <v>0</v>
      </c>
      <c r="AX22" s="115">
        <v>0</v>
      </c>
      <c r="AY22" s="115">
        <v>840</v>
      </c>
      <c r="AZ22" s="115">
        <v>0</v>
      </c>
      <c r="BA22" s="115">
        <v>87111</v>
      </c>
      <c r="BB22" s="115">
        <v>21483</v>
      </c>
      <c r="BC22" s="115">
        <v>65628</v>
      </c>
      <c r="BD22" s="117">
        <v>42850</v>
      </c>
    </row>
    <row r="23" spans="1:56" ht="22.5" customHeight="1">
      <c r="A23" s="115" t="s">
        <v>139</v>
      </c>
      <c r="B23" s="115">
        <v>191</v>
      </c>
      <c r="C23" s="115" t="s">
        <v>171</v>
      </c>
      <c r="D23" s="115" t="s">
        <v>157</v>
      </c>
      <c r="E23" s="115" t="s">
        <v>158</v>
      </c>
      <c r="F23" s="115" t="s">
        <v>159</v>
      </c>
      <c r="G23" s="115">
        <v>10</v>
      </c>
      <c r="H23" s="115" t="s">
        <v>35</v>
      </c>
      <c r="I23" s="116">
        <v>34524</v>
      </c>
      <c r="J23" s="116">
        <v>24708</v>
      </c>
      <c r="K23" s="115">
        <v>608001016246</v>
      </c>
      <c r="L23" s="115" t="s">
        <v>137</v>
      </c>
      <c r="M23" s="115">
        <v>379</v>
      </c>
      <c r="N23" s="115"/>
      <c r="O23" s="115"/>
      <c r="P23" s="115"/>
      <c r="Q23" s="115"/>
      <c r="R23" s="115"/>
      <c r="S23" s="115"/>
      <c r="T23" s="115"/>
      <c r="U23" s="115" t="s">
        <v>160</v>
      </c>
      <c r="V23" s="115">
        <v>30</v>
      </c>
      <c r="W23" s="115">
        <v>28375</v>
      </c>
      <c r="X23" s="115">
        <v>41451</v>
      </c>
      <c r="Y23" s="115">
        <v>1419</v>
      </c>
      <c r="Z23" s="115">
        <v>3200</v>
      </c>
      <c r="AA23" s="115">
        <v>8149</v>
      </c>
      <c r="AB23" s="115">
        <v>0</v>
      </c>
      <c r="AC23" s="115">
        <v>0</v>
      </c>
      <c r="AD23" s="115">
        <v>1419</v>
      </c>
      <c r="AE23" s="115">
        <v>0</v>
      </c>
      <c r="AF23" s="115">
        <v>0</v>
      </c>
      <c r="AG23" s="115">
        <v>200</v>
      </c>
      <c r="AH23" s="115">
        <v>7000</v>
      </c>
      <c r="AI23" s="115">
        <v>8379</v>
      </c>
      <c r="AJ23" s="115">
        <v>0</v>
      </c>
      <c r="AK23" s="115">
        <v>9376</v>
      </c>
      <c r="AL23" s="115">
        <v>0</v>
      </c>
      <c r="AM23" s="115">
        <v>0</v>
      </c>
      <c r="AN23" s="115">
        <v>0</v>
      </c>
      <c r="AO23" s="115">
        <v>3415</v>
      </c>
      <c r="AP23" s="115">
        <v>0</v>
      </c>
      <c r="AQ23" s="115">
        <v>0</v>
      </c>
      <c r="AR23" s="115">
        <v>1210</v>
      </c>
      <c r="AS23" s="115">
        <v>1765</v>
      </c>
      <c r="AT23" s="115">
        <v>0</v>
      </c>
      <c r="AU23" s="115">
        <v>6296</v>
      </c>
      <c r="AV23" s="115">
        <v>0</v>
      </c>
      <c r="AW23" s="115">
        <v>0</v>
      </c>
      <c r="AX23" s="115">
        <v>0</v>
      </c>
      <c r="AY23" s="115">
        <v>840</v>
      </c>
      <c r="AZ23" s="115">
        <v>1480</v>
      </c>
      <c r="BA23" s="115">
        <v>84013</v>
      </c>
      <c r="BB23" s="115">
        <v>39961</v>
      </c>
      <c r="BC23" s="115">
        <v>44052</v>
      </c>
      <c r="BD23" s="117">
        <v>42850</v>
      </c>
    </row>
    <row r="24" spans="1:56" ht="22.5" customHeight="1">
      <c r="A24" s="115" t="s">
        <v>139</v>
      </c>
      <c r="B24" s="115">
        <v>530</v>
      </c>
      <c r="C24" s="115" t="s">
        <v>172</v>
      </c>
      <c r="D24" s="115" t="s">
        <v>157</v>
      </c>
      <c r="E24" s="115" t="s">
        <v>158</v>
      </c>
      <c r="F24" s="115" t="s">
        <v>159</v>
      </c>
      <c r="G24" s="115">
        <v>1</v>
      </c>
      <c r="H24" s="115" t="s">
        <v>35</v>
      </c>
      <c r="I24" s="116">
        <v>42522</v>
      </c>
      <c r="J24" s="116">
        <v>27141</v>
      </c>
      <c r="K24" s="115">
        <v>108000520839</v>
      </c>
      <c r="L24" s="115" t="s">
        <v>152</v>
      </c>
      <c r="M24" s="115">
        <v>659</v>
      </c>
      <c r="N24" s="115"/>
      <c r="O24" s="115"/>
      <c r="P24" s="115"/>
      <c r="Q24" s="115"/>
      <c r="R24" s="115"/>
      <c r="S24" s="115"/>
      <c r="T24" s="115"/>
      <c r="U24" s="115" t="s">
        <v>160</v>
      </c>
      <c r="V24" s="115">
        <v>30</v>
      </c>
      <c r="W24" s="115">
        <v>19540</v>
      </c>
      <c r="X24" s="115">
        <v>33276</v>
      </c>
      <c r="Y24" s="115">
        <v>977</v>
      </c>
      <c r="Z24" s="115">
        <v>2345</v>
      </c>
      <c r="AA24" s="115">
        <v>6164</v>
      </c>
      <c r="AB24" s="115">
        <v>0</v>
      </c>
      <c r="AC24" s="115">
        <v>0</v>
      </c>
      <c r="AD24" s="115">
        <v>977</v>
      </c>
      <c r="AE24" s="115">
        <v>0</v>
      </c>
      <c r="AF24" s="115">
        <v>0</v>
      </c>
      <c r="AG24" s="115">
        <v>200</v>
      </c>
      <c r="AH24" s="115">
        <v>3000</v>
      </c>
      <c r="AI24" s="115">
        <v>6338</v>
      </c>
      <c r="AJ24" s="115">
        <v>0</v>
      </c>
      <c r="AK24" s="115">
        <v>0</v>
      </c>
      <c r="AL24" s="115">
        <v>0</v>
      </c>
      <c r="AM24" s="115">
        <v>0</v>
      </c>
      <c r="AN24" s="115">
        <v>0</v>
      </c>
      <c r="AO24" s="115">
        <v>0</v>
      </c>
      <c r="AP24" s="115">
        <v>0</v>
      </c>
      <c r="AQ24" s="115">
        <v>0</v>
      </c>
      <c r="AR24" s="115">
        <v>0</v>
      </c>
      <c r="AS24" s="115">
        <v>0</v>
      </c>
      <c r="AT24" s="115">
        <v>0</v>
      </c>
      <c r="AU24" s="115">
        <v>0</v>
      </c>
      <c r="AV24" s="115">
        <v>0</v>
      </c>
      <c r="AW24" s="115">
        <v>0</v>
      </c>
      <c r="AX24" s="115">
        <v>0</v>
      </c>
      <c r="AY24" s="115">
        <v>840</v>
      </c>
      <c r="AZ24" s="115">
        <v>0</v>
      </c>
      <c r="BA24" s="115">
        <v>63279</v>
      </c>
      <c r="BB24" s="115">
        <v>10378</v>
      </c>
      <c r="BC24" s="115">
        <v>52901</v>
      </c>
      <c r="BD24" s="117">
        <v>42850</v>
      </c>
    </row>
    <row r="25" spans="1:56" ht="22.5" customHeight="1">
      <c r="A25" s="115" t="s">
        <v>139</v>
      </c>
      <c r="B25" s="115">
        <v>535</v>
      </c>
      <c r="C25" s="115" t="s">
        <v>173</v>
      </c>
      <c r="D25" s="115" t="s">
        <v>157</v>
      </c>
      <c r="E25" s="115" t="s">
        <v>158</v>
      </c>
      <c r="F25" s="115" t="s">
        <v>159</v>
      </c>
      <c r="G25" s="115">
        <v>1</v>
      </c>
      <c r="H25" s="115" t="s">
        <v>35</v>
      </c>
      <c r="I25" s="116">
        <v>42537</v>
      </c>
      <c r="J25" s="116">
        <v>29488</v>
      </c>
      <c r="K25" s="115">
        <v>108000522292</v>
      </c>
      <c r="L25" s="115" t="s">
        <v>137</v>
      </c>
      <c r="M25" s="115">
        <v>664</v>
      </c>
      <c r="N25" s="115"/>
      <c r="O25" s="115"/>
      <c r="P25" s="115"/>
      <c r="Q25" s="115"/>
      <c r="R25" s="115"/>
      <c r="S25" s="115"/>
      <c r="T25" s="115"/>
      <c r="U25" s="115" t="s">
        <v>160</v>
      </c>
      <c r="V25" s="115">
        <v>30</v>
      </c>
      <c r="W25" s="115">
        <v>23910</v>
      </c>
      <c r="X25" s="115">
        <v>38904</v>
      </c>
      <c r="Y25" s="115">
        <v>1196</v>
      </c>
      <c r="Z25" s="115">
        <v>2869</v>
      </c>
      <c r="AA25" s="115">
        <v>7330</v>
      </c>
      <c r="AB25" s="115">
        <v>0</v>
      </c>
      <c r="AC25" s="115">
        <v>0</v>
      </c>
      <c r="AD25" s="115">
        <v>1196</v>
      </c>
      <c r="AE25" s="115">
        <v>0</v>
      </c>
      <c r="AF25" s="115">
        <v>0</v>
      </c>
      <c r="AG25" s="115">
        <v>200</v>
      </c>
      <c r="AH25" s="115">
        <v>4000</v>
      </c>
      <c r="AI25" s="115">
        <v>7538</v>
      </c>
      <c r="AJ25" s="115">
        <v>0</v>
      </c>
      <c r="AK25" s="115">
        <v>0</v>
      </c>
      <c r="AL25" s="115">
        <v>0</v>
      </c>
      <c r="AM25" s="115">
        <v>0</v>
      </c>
      <c r="AN25" s="115">
        <v>0</v>
      </c>
      <c r="AO25" s="115">
        <v>0</v>
      </c>
      <c r="AP25" s="115">
        <v>0</v>
      </c>
      <c r="AQ25" s="115">
        <v>0</v>
      </c>
      <c r="AR25" s="115">
        <v>0</v>
      </c>
      <c r="AS25" s="115">
        <v>0</v>
      </c>
      <c r="AT25" s="115">
        <v>0</v>
      </c>
      <c r="AU25" s="115">
        <v>0</v>
      </c>
      <c r="AV25" s="115">
        <v>0</v>
      </c>
      <c r="AW25" s="115">
        <v>0</v>
      </c>
      <c r="AX25" s="115">
        <v>0</v>
      </c>
      <c r="AY25" s="115">
        <v>840</v>
      </c>
      <c r="AZ25" s="115">
        <v>0</v>
      </c>
      <c r="BA25" s="115">
        <v>75405</v>
      </c>
      <c r="BB25" s="115">
        <v>12578</v>
      </c>
      <c r="BC25" s="115">
        <v>62827</v>
      </c>
      <c r="BD25" s="117">
        <v>42850</v>
      </c>
    </row>
    <row r="26" spans="1:56" ht="22.5" customHeight="1">
      <c r="A26" s="115" t="s">
        <v>139</v>
      </c>
      <c r="B26" s="115">
        <v>139</v>
      </c>
      <c r="C26" s="115" t="s">
        <v>174</v>
      </c>
      <c r="D26" s="115" t="s">
        <v>157</v>
      </c>
      <c r="E26" s="115" t="s">
        <v>175</v>
      </c>
      <c r="F26" s="115" t="s">
        <v>176</v>
      </c>
      <c r="G26" s="115">
        <v>8</v>
      </c>
      <c r="H26" s="115" t="s">
        <v>35</v>
      </c>
      <c r="I26" s="116">
        <v>31282</v>
      </c>
      <c r="J26" s="116">
        <v>22068</v>
      </c>
      <c r="K26" s="115">
        <v>608001040790</v>
      </c>
      <c r="L26" s="115" t="s">
        <v>137</v>
      </c>
      <c r="M26" s="115">
        <v>287</v>
      </c>
      <c r="N26" s="115"/>
      <c r="O26" s="115"/>
      <c r="P26" s="115"/>
      <c r="Q26" s="115"/>
      <c r="R26" s="115"/>
      <c r="S26" s="115"/>
      <c r="T26" s="115"/>
      <c r="U26" s="115" t="s">
        <v>177</v>
      </c>
      <c r="V26" s="115">
        <v>30</v>
      </c>
      <c r="W26" s="115">
        <v>34215</v>
      </c>
      <c r="X26" s="115">
        <v>39676</v>
      </c>
      <c r="Y26" s="115">
        <v>1600</v>
      </c>
      <c r="Z26" s="115">
        <v>3050</v>
      </c>
      <c r="AA26" s="115">
        <v>8623</v>
      </c>
      <c r="AB26" s="115">
        <v>0</v>
      </c>
      <c r="AC26" s="115">
        <v>0</v>
      </c>
      <c r="AD26" s="115">
        <v>1711</v>
      </c>
      <c r="AE26" s="115">
        <v>0</v>
      </c>
      <c r="AF26" s="115">
        <v>0</v>
      </c>
      <c r="AG26" s="115">
        <v>200</v>
      </c>
      <c r="AH26" s="115">
        <v>7000</v>
      </c>
      <c r="AI26" s="115">
        <v>8867</v>
      </c>
      <c r="AJ26" s="115">
        <v>0</v>
      </c>
      <c r="AK26" s="115">
        <v>12750</v>
      </c>
      <c r="AL26" s="115">
        <v>0</v>
      </c>
      <c r="AM26" s="115">
        <v>0</v>
      </c>
      <c r="AN26" s="115">
        <v>0</v>
      </c>
      <c r="AO26" s="115">
        <v>0</v>
      </c>
      <c r="AP26" s="115">
        <v>0</v>
      </c>
      <c r="AQ26" s="115">
        <v>0</v>
      </c>
      <c r="AR26" s="115">
        <v>0</v>
      </c>
      <c r="AS26" s="115">
        <v>0</v>
      </c>
      <c r="AT26" s="115">
        <v>0</v>
      </c>
      <c r="AU26" s="115">
        <v>0</v>
      </c>
      <c r="AV26" s="115">
        <v>0</v>
      </c>
      <c r="AW26" s="115">
        <v>0</v>
      </c>
      <c r="AX26" s="115">
        <v>0</v>
      </c>
      <c r="AY26" s="115">
        <v>840</v>
      </c>
      <c r="AZ26" s="115">
        <v>0</v>
      </c>
      <c r="BA26" s="115">
        <v>88875</v>
      </c>
      <c r="BB26" s="115">
        <v>29657</v>
      </c>
      <c r="BC26" s="115">
        <v>59218</v>
      </c>
      <c r="BD26" s="117">
        <v>42850</v>
      </c>
    </row>
    <row r="27" spans="1:56" ht="21" customHeight="1">
      <c r="A27" s="115" t="s">
        <v>139</v>
      </c>
      <c r="B27" s="115">
        <v>140</v>
      </c>
      <c r="C27" s="115" t="s">
        <v>178</v>
      </c>
      <c r="D27" s="115" t="s">
        <v>157</v>
      </c>
      <c r="E27" s="115" t="s">
        <v>175</v>
      </c>
      <c r="F27" s="115" t="s">
        <v>176</v>
      </c>
      <c r="G27" s="115">
        <v>8</v>
      </c>
      <c r="H27" s="115" t="s">
        <v>35</v>
      </c>
      <c r="I27" s="116">
        <v>31293</v>
      </c>
      <c r="J27" s="116">
        <v>21702</v>
      </c>
      <c r="K27" s="115">
        <v>608001017910</v>
      </c>
      <c r="L27" s="115" t="s">
        <v>137</v>
      </c>
      <c r="M27" s="115">
        <v>288</v>
      </c>
      <c r="N27" s="115"/>
      <c r="O27" s="115"/>
      <c r="P27" s="115"/>
      <c r="Q27" s="115"/>
      <c r="R27" s="115"/>
      <c r="S27" s="115"/>
      <c r="T27" s="115"/>
      <c r="U27" s="115" t="s">
        <v>177</v>
      </c>
      <c r="V27" s="115">
        <v>30</v>
      </c>
      <c r="W27" s="115">
        <v>34215</v>
      </c>
      <c r="X27" s="115">
        <v>39676</v>
      </c>
      <c r="Y27" s="115">
        <v>1600</v>
      </c>
      <c r="Z27" s="115">
        <v>3050</v>
      </c>
      <c r="AA27" s="115">
        <v>8623</v>
      </c>
      <c r="AB27" s="115">
        <v>0</v>
      </c>
      <c r="AC27" s="115">
        <v>0</v>
      </c>
      <c r="AD27" s="115">
        <v>1711</v>
      </c>
      <c r="AE27" s="115">
        <v>0</v>
      </c>
      <c r="AF27" s="115">
        <v>0</v>
      </c>
      <c r="AG27" s="115">
        <v>200</v>
      </c>
      <c r="AH27" s="115">
        <v>0</v>
      </c>
      <c r="AI27" s="115">
        <v>8867</v>
      </c>
      <c r="AJ27" s="115">
        <v>444</v>
      </c>
      <c r="AK27" s="115">
        <v>3650</v>
      </c>
      <c r="AL27" s="115">
        <v>0</v>
      </c>
      <c r="AM27" s="115">
        <v>0</v>
      </c>
      <c r="AN27" s="115">
        <v>0</v>
      </c>
      <c r="AO27" s="115">
        <v>0</v>
      </c>
      <c r="AP27" s="115">
        <v>0</v>
      </c>
      <c r="AQ27" s="115">
        <v>0</v>
      </c>
      <c r="AR27" s="115">
        <v>0</v>
      </c>
      <c r="AS27" s="115">
        <v>0</v>
      </c>
      <c r="AT27" s="115">
        <v>0</v>
      </c>
      <c r="AU27" s="115">
        <v>0</v>
      </c>
      <c r="AV27" s="115">
        <v>0</v>
      </c>
      <c r="AW27" s="115">
        <v>0</v>
      </c>
      <c r="AX27" s="115">
        <v>0</v>
      </c>
      <c r="AY27" s="115">
        <v>840</v>
      </c>
      <c r="AZ27" s="115">
        <v>0</v>
      </c>
      <c r="BA27" s="115">
        <v>88875</v>
      </c>
      <c r="BB27" s="115">
        <v>14001</v>
      </c>
      <c r="BC27" s="115">
        <v>74874</v>
      </c>
      <c r="BD27" s="117">
        <v>42850</v>
      </c>
    </row>
    <row r="28" spans="1:56" ht="22.5" hidden="1" customHeight="1">
      <c r="A28" s="115" t="s">
        <v>139</v>
      </c>
      <c r="B28" s="115">
        <v>145</v>
      </c>
      <c r="C28" s="115" t="s">
        <v>179</v>
      </c>
      <c r="D28" s="115" t="s">
        <v>157</v>
      </c>
      <c r="E28" s="115" t="s">
        <v>175</v>
      </c>
      <c r="F28" s="115" t="s">
        <v>176</v>
      </c>
      <c r="G28" s="115">
        <v>7</v>
      </c>
      <c r="H28" s="115" t="s">
        <v>35</v>
      </c>
      <c r="I28" s="116">
        <v>33215</v>
      </c>
      <c r="J28" s="116">
        <v>25179</v>
      </c>
      <c r="K28" s="115">
        <v>608001039886</v>
      </c>
      <c r="L28" s="115" t="s">
        <v>137</v>
      </c>
      <c r="M28" s="115">
        <v>297</v>
      </c>
      <c r="N28" s="115"/>
      <c r="O28" s="115"/>
      <c r="P28" s="115"/>
      <c r="Q28" s="115"/>
      <c r="R28" s="115"/>
      <c r="S28" s="115"/>
      <c r="T28" s="115"/>
      <c r="U28" s="115" t="s">
        <v>177</v>
      </c>
      <c r="V28" s="115">
        <v>0</v>
      </c>
      <c r="W28" s="115">
        <v>0</v>
      </c>
      <c r="X28" s="115">
        <v>0</v>
      </c>
      <c r="Y28" s="115">
        <v>0</v>
      </c>
      <c r="Z28" s="115">
        <v>0</v>
      </c>
      <c r="AA28" s="115">
        <v>0</v>
      </c>
      <c r="AB28" s="115">
        <v>0</v>
      </c>
      <c r="AC28" s="115">
        <v>0</v>
      </c>
      <c r="AD28" s="115">
        <v>0</v>
      </c>
      <c r="AE28" s="115">
        <v>0</v>
      </c>
      <c r="AF28" s="115">
        <v>0</v>
      </c>
      <c r="AG28" s="115">
        <v>0</v>
      </c>
      <c r="AH28" s="115">
        <v>0</v>
      </c>
      <c r="AI28" s="115">
        <v>0</v>
      </c>
      <c r="AJ28" s="115">
        <v>0</v>
      </c>
      <c r="AK28" s="115">
        <v>0</v>
      </c>
      <c r="AL28" s="115">
        <v>0</v>
      </c>
      <c r="AM28" s="115">
        <v>0</v>
      </c>
      <c r="AN28" s="115">
        <v>0</v>
      </c>
      <c r="AO28" s="115">
        <v>0</v>
      </c>
      <c r="AP28" s="115">
        <v>0</v>
      </c>
      <c r="AQ28" s="115">
        <v>0</v>
      </c>
      <c r="AR28" s="115">
        <v>0</v>
      </c>
      <c r="AS28" s="115">
        <v>0</v>
      </c>
      <c r="AT28" s="115">
        <v>0</v>
      </c>
      <c r="AU28" s="115">
        <v>0</v>
      </c>
      <c r="AV28" s="115">
        <v>0</v>
      </c>
      <c r="AW28" s="115">
        <v>0</v>
      </c>
      <c r="AX28" s="115">
        <v>0</v>
      </c>
      <c r="AY28" s="115">
        <v>0</v>
      </c>
      <c r="AZ28" s="115">
        <v>0</v>
      </c>
      <c r="BA28" s="115">
        <v>0</v>
      </c>
      <c r="BB28" s="115">
        <v>0</v>
      </c>
      <c r="BC28" s="115">
        <v>0</v>
      </c>
      <c r="BD28" s="117">
        <v>42850</v>
      </c>
    </row>
    <row r="29" spans="1:56" ht="22.5" customHeight="1">
      <c r="A29" s="115" t="s">
        <v>139</v>
      </c>
      <c r="B29" s="115">
        <v>148</v>
      </c>
      <c r="C29" s="115" t="s">
        <v>180</v>
      </c>
      <c r="D29" s="115" t="s">
        <v>157</v>
      </c>
      <c r="E29" s="115" t="s">
        <v>175</v>
      </c>
      <c r="F29" s="115" t="s">
        <v>176</v>
      </c>
      <c r="G29" s="115">
        <v>7</v>
      </c>
      <c r="H29" s="115" t="s">
        <v>35</v>
      </c>
      <c r="I29" s="116">
        <v>33217</v>
      </c>
      <c r="J29" s="116">
        <v>25225</v>
      </c>
      <c r="K29" s="115">
        <v>608001044490</v>
      </c>
      <c r="L29" s="115" t="s">
        <v>137</v>
      </c>
      <c r="M29" s="115">
        <v>301</v>
      </c>
      <c r="N29" s="115"/>
      <c r="O29" s="115"/>
      <c r="P29" s="115"/>
      <c r="Q29" s="115"/>
      <c r="R29" s="115"/>
      <c r="S29" s="115"/>
      <c r="T29" s="115"/>
      <c r="U29" s="115" t="s">
        <v>177</v>
      </c>
      <c r="V29" s="115">
        <v>30</v>
      </c>
      <c r="W29" s="115">
        <v>30715</v>
      </c>
      <c r="X29" s="115">
        <v>39676</v>
      </c>
      <c r="Y29" s="115">
        <v>1536</v>
      </c>
      <c r="Z29" s="115">
        <v>3050</v>
      </c>
      <c r="AA29" s="115">
        <v>8215</v>
      </c>
      <c r="AB29" s="115">
        <v>0</v>
      </c>
      <c r="AC29" s="115">
        <v>0</v>
      </c>
      <c r="AD29" s="115">
        <v>1536</v>
      </c>
      <c r="AE29" s="115">
        <v>0</v>
      </c>
      <c r="AF29" s="115">
        <v>0</v>
      </c>
      <c r="AG29" s="115">
        <v>200</v>
      </c>
      <c r="AH29" s="115">
        <v>7000</v>
      </c>
      <c r="AI29" s="115">
        <v>8447</v>
      </c>
      <c r="AJ29" s="115">
        <v>0</v>
      </c>
      <c r="AK29" s="115">
        <v>1650</v>
      </c>
      <c r="AL29" s="115">
        <v>0</v>
      </c>
      <c r="AM29" s="115">
        <v>0</v>
      </c>
      <c r="AN29" s="115">
        <v>0</v>
      </c>
      <c r="AO29" s="115">
        <v>0</v>
      </c>
      <c r="AP29" s="115">
        <v>0</v>
      </c>
      <c r="AQ29" s="115">
        <v>0</v>
      </c>
      <c r="AR29" s="115">
        <v>0</v>
      </c>
      <c r="AS29" s="115">
        <v>0</v>
      </c>
      <c r="AT29" s="115">
        <v>0</v>
      </c>
      <c r="AU29" s="115">
        <v>0</v>
      </c>
      <c r="AV29" s="115">
        <v>0</v>
      </c>
      <c r="AW29" s="115">
        <v>0</v>
      </c>
      <c r="AX29" s="115">
        <v>0</v>
      </c>
      <c r="AY29" s="115">
        <v>840</v>
      </c>
      <c r="AZ29" s="115">
        <v>0</v>
      </c>
      <c r="BA29" s="115">
        <v>84728</v>
      </c>
      <c r="BB29" s="115">
        <v>18137</v>
      </c>
      <c r="BC29" s="115">
        <v>66591</v>
      </c>
      <c r="BD29" s="117">
        <v>42850</v>
      </c>
    </row>
    <row r="30" spans="1:56" ht="22.5" customHeight="1">
      <c r="A30" s="115" t="s">
        <v>139</v>
      </c>
      <c r="B30" s="115">
        <v>153</v>
      </c>
      <c r="C30" s="115" t="s">
        <v>181</v>
      </c>
      <c r="D30" s="115" t="s">
        <v>157</v>
      </c>
      <c r="E30" s="115" t="s">
        <v>175</v>
      </c>
      <c r="F30" s="115" t="s">
        <v>176</v>
      </c>
      <c r="G30" s="115">
        <v>2</v>
      </c>
      <c r="H30" s="115" t="s">
        <v>35</v>
      </c>
      <c r="I30" s="116">
        <v>33786</v>
      </c>
      <c r="J30" s="116">
        <v>22426</v>
      </c>
      <c r="K30" s="115">
        <v>608001021290</v>
      </c>
      <c r="L30" s="115" t="s">
        <v>152</v>
      </c>
      <c r="M30" s="115">
        <v>317</v>
      </c>
      <c r="N30" s="115"/>
      <c r="O30" s="115"/>
      <c r="P30" s="115"/>
      <c r="Q30" s="115"/>
      <c r="R30" s="115"/>
      <c r="S30" s="115"/>
      <c r="T30" s="115"/>
      <c r="U30" s="115" t="s">
        <v>177</v>
      </c>
      <c r="V30" s="115">
        <v>30</v>
      </c>
      <c r="W30" s="115">
        <v>28965</v>
      </c>
      <c r="X30" s="115">
        <v>39676</v>
      </c>
      <c r="Y30" s="115">
        <v>1448</v>
      </c>
      <c r="Z30" s="115">
        <v>3050</v>
      </c>
      <c r="AA30" s="115">
        <v>8010</v>
      </c>
      <c r="AB30" s="115">
        <v>0</v>
      </c>
      <c r="AC30" s="115">
        <v>0</v>
      </c>
      <c r="AD30" s="115">
        <v>1448</v>
      </c>
      <c r="AE30" s="115">
        <v>0</v>
      </c>
      <c r="AF30" s="115">
        <v>0</v>
      </c>
      <c r="AG30" s="115">
        <v>200</v>
      </c>
      <c r="AH30" s="115">
        <v>4000</v>
      </c>
      <c r="AI30" s="115">
        <v>8237</v>
      </c>
      <c r="AJ30" s="115">
        <v>0</v>
      </c>
      <c r="AK30" s="115">
        <v>650</v>
      </c>
      <c r="AL30" s="115">
        <v>0</v>
      </c>
      <c r="AM30" s="115">
        <v>0</v>
      </c>
      <c r="AN30" s="115">
        <v>0</v>
      </c>
      <c r="AO30" s="115">
        <v>0</v>
      </c>
      <c r="AP30" s="115">
        <v>0</v>
      </c>
      <c r="AQ30" s="115">
        <v>0</v>
      </c>
      <c r="AR30" s="115">
        <v>0</v>
      </c>
      <c r="AS30" s="115">
        <v>0</v>
      </c>
      <c r="AT30" s="115">
        <v>0</v>
      </c>
      <c r="AU30" s="115">
        <v>0</v>
      </c>
      <c r="AV30" s="115">
        <v>0</v>
      </c>
      <c r="AW30" s="115">
        <v>0</v>
      </c>
      <c r="AX30" s="115">
        <v>0</v>
      </c>
      <c r="AY30" s="115">
        <v>840</v>
      </c>
      <c r="AZ30" s="115">
        <v>0</v>
      </c>
      <c r="BA30" s="115">
        <v>82597</v>
      </c>
      <c r="BB30" s="115">
        <v>13927</v>
      </c>
      <c r="BC30" s="115">
        <v>68670</v>
      </c>
      <c r="BD30" s="117">
        <v>42850</v>
      </c>
    </row>
    <row r="31" spans="1:56" ht="22.5" customHeight="1">
      <c r="A31" s="115" t="s">
        <v>139</v>
      </c>
      <c r="B31" s="115">
        <v>158</v>
      </c>
      <c r="C31" s="115" t="s">
        <v>182</v>
      </c>
      <c r="D31" s="115" t="s">
        <v>157</v>
      </c>
      <c r="E31" s="115" t="s">
        <v>175</v>
      </c>
      <c r="F31" s="115" t="s">
        <v>176</v>
      </c>
      <c r="G31" s="115">
        <v>1</v>
      </c>
      <c r="H31" s="115" t="s">
        <v>35</v>
      </c>
      <c r="I31" s="116">
        <v>33786</v>
      </c>
      <c r="J31" s="116">
        <v>23747</v>
      </c>
      <c r="K31" s="115">
        <v>608001018834</v>
      </c>
      <c r="L31" s="115" t="s">
        <v>137</v>
      </c>
      <c r="M31" s="115">
        <v>322</v>
      </c>
      <c r="N31" s="115"/>
      <c r="O31" s="115"/>
      <c r="P31" s="115"/>
      <c r="Q31" s="115"/>
      <c r="R31" s="115"/>
      <c r="S31" s="115"/>
      <c r="T31" s="115"/>
      <c r="U31" s="115" t="s">
        <v>177</v>
      </c>
      <c r="V31" s="115">
        <v>30</v>
      </c>
      <c r="W31" s="115">
        <v>28965</v>
      </c>
      <c r="X31" s="115">
        <v>39676</v>
      </c>
      <c r="Y31" s="115">
        <v>1448</v>
      </c>
      <c r="Z31" s="115">
        <v>3050</v>
      </c>
      <c r="AA31" s="115">
        <v>8010</v>
      </c>
      <c r="AB31" s="115">
        <v>0</v>
      </c>
      <c r="AC31" s="115">
        <v>0</v>
      </c>
      <c r="AD31" s="115">
        <v>1448</v>
      </c>
      <c r="AE31" s="115">
        <v>0</v>
      </c>
      <c r="AF31" s="115">
        <v>0</v>
      </c>
      <c r="AG31" s="115">
        <v>200</v>
      </c>
      <c r="AH31" s="115">
        <v>6000</v>
      </c>
      <c r="AI31" s="115">
        <v>8237</v>
      </c>
      <c r="AJ31" s="115">
        <v>224</v>
      </c>
      <c r="AK31" s="115">
        <v>2750</v>
      </c>
      <c r="AL31" s="115">
        <v>8000</v>
      </c>
      <c r="AM31" s="115">
        <v>2000</v>
      </c>
      <c r="AN31" s="115">
        <v>0</v>
      </c>
      <c r="AO31" s="115">
        <v>0</v>
      </c>
      <c r="AP31" s="115">
        <v>0</v>
      </c>
      <c r="AQ31" s="115">
        <v>0</v>
      </c>
      <c r="AR31" s="115">
        <v>0</v>
      </c>
      <c r="AS31" s="115">
        <v>0</v>
      </c>
      <c r="AT31" s="115">
        <v>0</v>
      </c>
      <c r="AU31" s="115">
        <v>0</v>
      </c>
      <c r="AV31" s="115">
        <v>0</v>
      </c>
      <c r="AW31" s="115">
        <v>0</v>
      </c>
      <c r="AX31" s="115">
        <v>0</v>
      </c>
      <c r="AY31" s="115">
        <v>840</v>
      </c>
      <c r="AZ31" s="115">
        <v>0</v>
      </c>
      <c r="BA31" s="115">
        <v>82597</v>
      </c>
      <c r="BB31" s="115">
        <v>28251</v>
      </c>
      <c r="BC31" s="115">
        <v>54346</v>
      </c>
      <c r="BD31" s="117">
        <v>42850</v>
      </c>
    </row>
    <row r="32" spans="1:56" ht="22.5" customHeight="1">
      <c r="A32" s="115" t="s">
        <v>139</v>
      </c>
      <c r="B32" s="115">
        <v>162</v>
      </c>
      <c r="C32" s="115" t="s">
        <v>183</v>
      </c>
      <c r="D32" s="115" t="s">
        <v>157</v>
      </c>
      <c r="E32" s="115" t="s">
        <v>175</v>
      </c>
      <c r="F32" s="115" t="s">
        <v>176</v>
      </c>
      <c r="G32" s="115">
        <v>1</v>
      </c>
      <c r="H32" s="115" t="s">
        <v>35</v>
      </c>
      <c r="I32" s="116">
        <v>33786</v>
      </c>
      <c r="J32" s="116">
        <v>24689</v>
      </c>
      <c r="K32" s="115">
        <v>608001016961</v>
      </c>
      <c r="L32" s="115" t="s">
        <v>137</v>
      </c>
      <c r="M32" s="115">
        <v>326</v>
      </c>
      <c r="N32" s="115"/>
      <c r="O32" s="115"/>
      <c r="P32" s="115"/>
      <c r="Q32" s="115"/>
      <c r="R32" s="115"/>
      <c r="S32" s="115"/>
      <c r="T32" s="115"/>
      <c r="U32" s="115" t="s">
        <v>177</v>
      </c>
      <c r="V32" s="115">
        <v>30</v>
      </c>
      <c r="W32" s="115">
        <v>30715</v>
      </c>
      <c r="X32" s="115">
        <v>39676</v>
      </c>
      <c r="Y32" s="115">
        <v>1536</v>
      </c>
      <c r="Z32" s="115">
        <v>3050</v>
      </c>
      <c r="AA32" s="115">
        <v>8215</v>
      </c>
      <c r="AB32" s="115">
        <v>0</v>
      </c>
      <c r="AC32" s="115">
        <v>0</v>
      </c>
      <c r="AD32" s="115">
        <v>1536</v>
      </c>
      <c r="AE32" s="115">
        <v>0</v>
      </c>
      <c r="AF32" s="115">
        <v>0</v>
      </c>
      <c r="AG32" s="115">
        <v>200</v>
      </c>
      <c r="AH32" s="115">
        <v>7000</v>
      </c>
      <c r="AI32" s="115">
        <v>8447</v>
      </c>
      <c r="AJ32" s="115">
        <v>146</v>
      </c>
      <c r="AK32" s="115">
        <v>3650</v>
      </c>
      <c r="AL32" s="115">
        <v>0</v>
      </c>
      <c r="AM32" s="115">
        <v>0</v>
      </c>
      <c r="AN32" s="115">
        <v>0</v>
      </c>
      <c r="AO32" s="115">
        <v>0</v>
      </c>
      <c r="AP32" s="115">
        <v>0</v>
      </c>
      <c r="AQ32" s="115">
        <v>0</v>
      </c>
      <c r="AR32" s="115">
        <v>0</v>
      </c>
      <c r="AS32" s="115">
        <v>0</v>
      </c>
      <c r="AT32" s="115">
        <v>0</v>
      </c>
      <c r="AU32" s="115">
        <v>0</v>
      </c>
      <c r="AV32" s="115">
        <v>0</v>
      </c>
      <c r="AW32" s="115">
        <v>0</v>
      </c>
      <c r="AX32" s="115">
        <v>0</v>
      </c>
      <c r="AY32" s="115">
        <v>840</v>
      </c>
      <c r="AZ32" s="115">
        <v>0</v>
      </c>
      <c r="BA32" s="115">
        <v>84728</v>
      </c>
      <c r="BB32" s="115">
        <v>20283</v>
      </c>
      <c r="BC32" s="115">
        <v>64445</v>
      </c>
      <c r="BD32" s="117">
        <v>42850</v>
      </c>
    </row>
    <row r="33" spans="1:56" ht="22.5" customHeight="1">
      <c r="A33" s="115" t="s">
        <v>139</v>
      </c>
      <c r="B33" s="115">
        <v>173</v>
      </c>
      <c r="C33" s="115" t="s">
        <v>184</v>
      </c>
      <c r="D33" s="115" t="s">
        <v>157</v>
      </c>
      <c r="E33" s="115" t="s">
        <v>175</v>
      </c>
      <c r="F33" s="115" t="s">
        <v>176</v>
      </c>
      <c r="G33" s="115">
        <v>11</v>
      </c>
      <c r="H33" s="115" t="s">
        <v>35</v>
      </c>
      <c r="I33" s="116">
        <v>33787</v>
      </c>
      <c r="J33" s="116">
        <v>25078</v>
      </c>
      <c r="K33" s="115">
        <v>608001019225</v>
      </c>
      <c r="L33" s="115" t="s">
        <v>137</v>
      </c>
      <c r="M33" s="115">
        <v>340</v>
      </c>
      <c r="N33" s="115"/>
      <c r="O33" s="115"/>
      <c r="P33" s="115"/>
      <c r="Q33" s="115"/>
      <c r="R33" s="115"/>
      <c r="S33" s="115"/>
      <c r="T33" s="115"/>
      <c r="U33" s="115" t="s">
        <v>177</v>
      </c>
      <c r="V33" s="115">
        <v>30</v>
      </c>
      <c r="W33" s="115">
        <v>28965</v>
      </c>
      <c r="X33" s="115">
        <v>39676</v>
      </c>
      <c r="Y33" s="115">
        <v>1448</v>
      </c>
      <c r="Z33" s="115">
        <v>3050</v>
      </c>
      <c r="AA33" s="115">
        <v>8010</v>
      </c>
      <c r="AB33" s="115">
        <v>0</v>
      </c>
      <c r="AC33" s="115">
        <v>0</v>
      </c>
      <c r="AD33" s="115">
        <v>1448</v>
      </c>
      <c r="AE33" s="115">
        <v>0</v>
      </c>
      <c r="AF33" s="115">
        <v>0</v>
      </c>
      <c r="AG33" s="115">
        <v>200</v>
      </c>
      <c r="AH33" s="115">
        <v>6000</v>
      </c>
      <c r="AI33" s="115">
        <v>8237</v>
      </c>
      <c r="AJ33" s="115">
        <v>0</v>
      </c>
      <c r="AK33" s="115">
        <v>3650</v>
      </c>
      <c r="AL33" s="115">
        <v>6500</v>
      </c>
      <c r="AM33" s="115">
        <v>1600</v>
      </c>
      <c r="AN33" s="115">
        <v>0</v>
      </c>
      <c r="AO33" s="115">
        <v>1600</v>
      </c>
      <c r="AP33" s="115">
        <v>1300</v>
      </c>
      <c r="AQ33" s="115">
        <v>0</v>
      </c>
      <c r="AR33" s="115">
        <v>0</v>
      </c>
      <c r="AS33" s="115">
        <v>0</v>
      </c>
      <c r="AT33" s="115">
        <v>0</v>
      </c>
      <c r="AU33" s="115">
        <v>0</v>
      </c>
      <c r="AV33" s="115">
        <v>0</v>
      </c>
      <c r="AW33" s="115">
        <v>0</v>
      </c>
      <c r="AX33" s="115">
        <v>0</v>
      </c>
      <c r="AY33" s="115">
        <v>840</v>
      </c>
      <c r="AZ33" s="115">
        <v>0</v>
      </c>
      <c r="BA33" s="115">
        <v>82597</v>
      </c>
      <c r="BB33" s="115">
        <v>29927</v>
      </c>
      <c r="BC33" s="115">
        <v>52670</v>
      </c>
      <c r="BD33" s="117">
        <v>42850</v>
      </c>
    </row>
    <row r="34" spans="1:56" ht="22.5" customHeight="1">
      <c r="A34" s="115" t="s">
        <v>139</v>
      </c>
      <c r="B34" s="115">
        <v>189</v>
      </c>
      <c r="C34" s="115" t="s">
        <v>185</v>
      </c>
      <c r="D34" s="115" t="s">
        <v>157</v>
      </c>
      <c r="E34" s="115" t="s">
        <v>175</v>
      </c>
      <c r="F34" s="115" t="s">
        <v>176</v>
      </c>
      <c r="G34" s="115">
        <v>6</v>
      </c>
      <c r="H34" s="115" t="s">
        <v>35</v>
      </c>
      <c r="I34" s="116">
        <v>34193</v>
      </c>
      <c r="J34" s="116">
        <v>24279</v>
      </c>
      <c r="K34" s="115">
        <v>608001020172</v>
      </c>
      <c r="L34" s="115" t="s">
        <v>137</v>
      </c>
      <c r="M34" s="115">
        <v>370</v>
      </c>
      <c r="N34" s="115"/>
      <c r="O34" s="115"/>
      <c r="P34" s="115"/>
      <c r="Q34" s="115"/>
      <c r="R34" s="115"/>
      <c r="S34" s="115"/>
      <c r="T34" s="115"/>
      <c r="U34" s="115" t="s">
        <v>177</v>
      </c>
      <c r="V34" s="115">
        <v>30</v>
      </c>
      <c r="W34" s="115">
        <v>28965</v>
      </c>
      <c r="X34" s="115">
        <v>39676</v>
      </c>
      <c r="Y34" s="115">
        <v>1448</v>
      </c>
      <c r="Z34" s="115">
        <v>3050</v>
      </c>
      <c r="AA34" s="115">
        <v>8010</v>
      </c>
      <c r="AB34" s="115">
        <v>0</v>
      </c>
      <c r="AC34" s="115">
        <v>0</v>
      </c>
      <c r="AD34" s="115">
        <v>1448</v>
      </c>
      <c r="AE34" s="115">
        <v>0</v>
      </c>
      <c r="AF34" s="115">
        <v>0</v>
      </c>
      <c r="AG34" s="115">
        <v>200</v>
      </c>
      <c r="AH34" s="115">
        <v>6000</v>
      </c>
      <c r="AI34" s="115">
        <v>8237</v>
      </c>
      <c r="AJ34" s="115">
        <v>0</v>
      </c>
      <c r="AK34" s="115">
        <v>8882</v>
      </c>
      <c r="AL34" s="115">
        <v>3137</v>
      </c>
      <c r="AM34" s="115">
        <v>680</v>
      </c>
      <c r="AN34" s="115">
        <v>0</v>
      </c>
      <c r="AO34" s="115">
        <v>0</v>
      </c>
      <c r="AP34" s="115">
        <v>0</v>
      </c>
      <c r="AQ34" s="115">
        <v>0</v>
      </c>
      <c r="AR34" s="115">
        <v>0</v>
      </c>
      <c r="AS34" s="115">
        <v>0</v>
      </c>
      <c r="AT34" s="115">
        <v>0</v>
      </c>
      <c r="AU34" s="115">
        <v>5087</v>
      </c>
      <c r="AV34" s="115">
        <v>0</v>
      </c>
      <c r="AW34" s="115">
        <v>0</v>
      </c>
      <c r="AX34" s="115">
        <v>0</v>
      </c>
      <c r="AY34" s="115">
        <v>840</v>
      </c>
      <c r="AZ34" s="115">
        <v>1411</v>
      </c>
      <c r="BA34" s="115">
        <v>82597</v>
      </c>
      <c r="BB34" s="115">
        <v>34474</v>
      </c>
      <c r="BC34" s="115">
        <v>48123</v>
      </c>
      <c r="BD34" s="117">
        <v>42850</v>
      </c>
    </row>
    <row r="35" spans="1:56" ht="22.5" customHeight="1">
      <c r="A35" s="115" t="s">
        <v>139</v>
      </c>
      <c r="B35" s="115">
        <v>193</v>
      </c>
      <c r="C35" s="115" t="s">
        <v>186</v>
      </c>
      <c r="D35" s="115" t="s">
        <v>157</v>
      </c>
      <c r="E35" s="115" t="s">
        <v>175</v>
      </c>
      <c r="F35" s="115" t="s">
        <v>176</v>
      </c>
      <c r="G35" s="115">
        <v>11</v>
      </c>
      <c r="H35" s="115" t="s">
        <v>35</v>
      </c>
      <c r="I35" s="116">
        <v>34524</v>
      </c>
      <c r="J35" s="116">
        <v>26520</v>
      </c>
      <c r="K35" s="115">
        <v>608001018641</v>
      </c>
      <c r="L35" s="115" t="s">
        <v>137</v>
      </c>
      <c r="M35" s="115">
        <v>381</v>
      </c>
      <c r="N35" s="115"/>
      <c r="O35" s="115"/>
      <c r="P35" s="115"/>
      <c r="Q35" s="115"/>
      <c r="R35" s="115"/>
      <c r="S35" s="115"/>
      <c r="T35" s="115"/>
      <c r="U35" s="115" t="s">
        <v>177</v>
      </c>
      <c r="V35" s="115">
        <v>30</v>
      </c>
      <c r="W35" s="115">
        <v>28095</v>
      </c>
      <c r="X35" s="115">
        <v>39676</v>
      </c>
      <c r="Y35" s="115">
        <v>1405</v>
      </c>
      <c r="Z35" s="115">
        <v>3050</v>
      </c>
      <c r="AA35" s="115">
        <v>7909</v>
      </c>
      <c r="AB35" s="115">
        <v>0</v>
      </c>
      <c r="AC35" s="115">
        <v>0</v>
      </c>
      <c r="AD35" s="115">
        <v>1405</v>
      </c>
      <c r="AE35" s="115">
        <v>0</v>
      </c>
      <c r="AF35" s="115">
        <v>0</v>
      </c>
      <c r="AG35" s="115">
        <v>200</v>
      </c>
      <c r="AH35" s="115">
        <v>6000</v>
      </c>
      <c r="AI35" s="115">
        <v>8133</v>
      </c>
      <c r="AJ35" s="115">
        <v>199</v>
      </c>
      <c r="AK35" s="115">
        <v>7650</v>
      </c>
      <c r="AL35" s="115">
        <v>0</v>
      </c>
      <c r="AM35" s="115">
        <v>0</v>
      </c>
      <c r="AN35" s="115">
        <v>0</v>
      </c>
      <c r="AO35" s="115">
        <v>0</v>
      </c>
      <c r="AP35" s="115">
        <v>0</v>
      </c>
      <c r="AQ35" s="115">
        <v>0</v>
      </c>
      <c r="AR35" s="115">
        <v>0</v>
      </c>
      <c r="AS35" s="115">
        <v>0</v>
      </c>
      <c r="AT35" s="115">
        <v>0</v>
      </c>
      <c r="AU35" s="115">
        <v>0</v>
      </c>
      <c r="AV35" s="115">
        <v>0</v>
      </c>
      <c r="AW35" s="115">
        <v>0</v>
      </c>
      <c r="AX35" s="115">
        <v>0</v>
      </c>
      <c r="AY35" s="115">
        <v>840</v>
      </c>
      <c r="AZ35" s="115">
        <v>0</v>
      </c>
      <c r="BA35" s="115">
        <v>81540</v>
      </c>
      <c r="BB35" s="115">
        <v>23022</v>
      </c>
      <c r="BC35" s="115">
        <v>58518</v>
      </c>
      <c r="BD35" s="117">
        <v>42850</v>
      </c>
    </row>
    <row r="36" spans="1:56" ht="21.75" customHeight="1">
      <c r="A36" s="115" t="s">
        <v>139</v>
      </c>
      <c r="B36" s="115">
        <v>200</v>
      </c>
      <c r="C36" s="115" t="s">
        <v>187</v>
      </c>
      <c r="D36" s="115" t="s">
        <v>157</v>
      </c>
      <c r="E36" s="115" t="s">
        <v>175</v>
      </c>
      <c r="F36" s="115" t="s">
        <v>176</v>
      </c>
      <c r="G36" s="115">
        <v>1</v>
      </c>
      <c r="H36" s="115" t="s">
        <v>35</v>
      </c>
      <c r="I36" s="116">
        <v>34466</v>
      </c>
      <c r="J36" s="116">
        <v>27512</v>
      </c>
      <c r="K36" s="115">
        <v>608001018506</v>
      </c>
      <c r="L36" s="115" t="s">
        <v>137</v>
      </c>
      <c r="M36" s="115">
        <v>375</v>
      </c>
      <c r="N36" s="115"/>
      <c r="O36" s="115"/>
      <c r="P36" s="115"/>
      <c r="Q36" s="115"/>
      <c r="R36" s="115"/>
      <c r="S36" s="115"/>
      <c r="T36" s="115"/>
      <c r="U36" s="115" t="s">
        <v>177</v>
      </c>
      <c r="V36" s="115">
        <v>30</v>
      </c>
      <c r="W36" s="115">
        <v>25485</v>
      </c>
      <c r="X36" s="115">
        <v>39676</v>
      </c>
      <c r="Y36" s="115">
        <v>1274</v>
      </c>
      <c r="Z36" s="115">
        <v>3050</v>
      </c>
      <c r="AA36" s="115">
        <v>7604</v>
      </c>
      <c r="AB36" s="115">
        <v>0</v>
      </c>
      <c r="AC36" s="115">
        <v>0</v>
      </c>
      <c r="AD36" s="115">
        <v>1274</v>
      </c>
      <c r="AE36" s="115">
        <v>0</v>
      </c>
      <c r="AF36" s="115">
        <v>0</v>
      </c>
      <c r="AG36" s="115">
        <v>200</v>
      </c>
      <c r="AH36" s="115">
        <v>5000</v>
      </c>
      <c r="AI36" s="115">
        <v>7819</v>
      </c>
      <c r="AJ36" s="115">
        <v>10796</v>
      </c>
      <c r="AK36" s="115">
        <v>6350</v>
      </c>
      <c r="AL36" s="115">
        <v>0</v>
      </c>
      <c r="AM36" s="115">
        <v>0</v>
      </c>
      <c r="AN36" s="115">
        <v>0</v>
      </c>
      <c r="AO36" s="115">
        <v>2070</v>
      </c>
      <c r="AP36" s="115">
        <v>0</v>
      </c>
      <c r="AQ36" s="115">
        <v>0</v>
      </c>
      <c r="AR36" s="115">
        <v>0</v>
      </c>
      <c r="AS36" s="115">
        <v>0</v>
      </c>
      <c r="AT36" s="115">
        <v>0</v>
      </c>
      <c r="AU36" s="115">
        <v>0</v>
      </c>
      <c r="AV36" s="115">
        <v>0</v>
      </c>
      <c r="AW36" s="115">
        <v>0</v>
      </c>
      <c r="AX36" s="115">
        <v>0</v>
      </c>
      <c r="AY36" s="115">
        <v>840</v>
      </c>
      <c r="AZ36" s="115">
        <v>1391</v>
      </c>
      <c r="BA36" s="115">
        <v>78363</v>
      </c>
      <c r="BB36" s="115">
        <v>34466</v>
      </c>
      <c r="BC36" s="115">
        <v>43897</v>
      </c>
      <c r="BD36" s="117">
        <v>42850</v>
      </c>
    </row>
    <row r="37" spans="1:56" ht="22.5" hidden="1" customHeight="1">
      <c r="A37" s="115" t="s">
        <v>139</v>
      </c>
      <c r="B37" s="115">
        <v>266</v>
      </c>
      <c r="C37" s="115" t="s">
        <v>188</v>
      </c>
      <c r="D37" s="115" t="s">
        <v>157</v>
      </c>
      <c r="E37" s="115" t="s">
        <v>175</v>
      </c>
      <c r="F37" s="115" t="s">
        <v>176</v>
      </c>
      <c r="G37" s="115">
        <v>1</v>
      </c>
      <c r="H37" s="115" t="s">
        <v>35</v>
      </c>
      <c r="I37" s="116">
        <v>35279</v>
      </c>
      <c r="J37" s="116">
        <v>26900</v>
      </c>
      <c r="K37" s="115">
        <v>608001049679</v>
      </c>
      <c r="L37" s="115" t="s">
        <v>137</v>
      </c>
      <c r="M37" s="115">
        <v>398</v>
      </c>
      <c r="N37" s="115"/>
      <c r="O37" s="115"/>
      <c r="P37" s="115"/>
      <c r="Q37" s="115"/>
      <c r="R37" s="115"/>
      <c r="S37" s="115"/>
      <c r="T37" s="115"/>
      <c r="U37" s="115" t="s">
        <v>177</v>
      </c>
      <c r="V37" s="115">
        <v>0</v>
      </c>
      <c r="W37" s="115">
        <v>0</v>
      </c>
      <c r="X37" s="115">
        <v>0</v>
      </c>
      <c r="Y37" s="115">
        <v>0</v>
      </c>
      <c r="Z37" s="115">
        <v>0</v>
      </c>
      <c r="AA37" s="115">
        <v>0</v>
      </c>
      <c r="AB37" s="115">
        <v>0</v>
      </c>
      <c r="AC37" s="115">
        <v>0</v>
      </c>
      <c r="AD37" s="115">
        <v>0</v>
      </c>
      <c r="AE37" s="115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  <c r="AM37" s="115">
        <v>0</v>
      </c>
      <c r="AN37" s="115">
        <v>0</v>
      </c>
      <c r="AO37" s="115">
        <v>0</v>
      </c>
      <c r="AP37" s="115">
        <v>0</v>
      </c>
      <c r="AQ37" s="115">
        <v>0</v>
      </c>
      <c r="AR37" s="115">
        <v>0</v>
      </c>
      <c r="AS37" s="115">
        <v>0</v>
      </c>
      <c r="AT37" s="115">
        <v>0</v>
      </c>
      <c r="AU37" s="115">
        <v>0</v>
      </c>
      <c r="AV37" s="115">
        <v>0</v>
      </c>
      <c r="AW37" s="115">
        <v>0</v>
      </c>
      <c r="AX37" s="115">
        <v>0</v>
      </c>
      <c r="AY37" s="115">
        <v>0</v>
      </c>
      <c r="AZ37" s="115">
        <v>0</v>
      </c>
      <c r="BA37" s="115">
        <v>0</v>
      </c>
      <c r="BB37" s="115">
        <v>0</v>
      </c>
      <c r="BC37" s="115">
        <v>0</v>
      </c>
      <c r="BD37" s="117">
        <v>42850</v>
      </c>
    </row>
    <row r="38" spans="1:56" ht="22.5" customHeight="1">
      <c r="A38" s="115" t="s">
        <v>139</v>
      </c>
      <c r="B38" s="115">
        <v>301</v>
      </c>
      <c r="C38" s="115" t="s">
        <v>189</v>
      </c>
      <c r="D38" s="115" t="s">
        <v>157</v>
      </c>
      <c r="E38" s="115" t="s">
        <v>175</v>
      </c>
      <c r="F38" s="115" t="s">
        <v>176</v>
      </c>
      <c r="G38" s="115">
        <v>12</v>
      </c>
      <c r="H38" s="115" t="s">
        <v>35</v>
      </c>
      <c r="I38" s="116">
        <v>36192</v>
      </c>
      <c r="J38" s="116">
        <v>28562</v>
      </c>
      <c r="K38" s="115">
        <v>608001051532</v>
      </c>
      <c r="L38" s="115" t="s">
        <v>137</v>
      </c>
      <c r="M38" s="115">
        <v>430</v>
      </c>
      <c r="N38" s="115"/>
      <c r="O38" s="115"/>
      <c r="P38" s="115"/>
      <c r="Q38" s="115"/>
      <c r="R38" s="115"/>
      <c r="S38" s="115"/>
      <c r="T38" s="115"/>
      <c r="U38" s="115" t="s">
        <v>177</v>
      </c>
      <c r="V38" s="115">
        <v>30</v>
      </c>
      <c r="W38" s="115">
        <v>25485</v>
      </c>
      <c r="X38" s="115">
        <v>39676</v>
      </c>
      <c r="Y38" s="115">
        <v>1274</v>
      </c>
      <c r="Z38" s="115">
        <v>3050</v>
      </c>
      <c r="AA38" s="115">
        <v>7604</v>
      </c>
      <c r="AB38" s="115">
        <v>0</v>
      </c>
      <c r="AC38" s="115">
        <v>0</v>
      </c>
      <c r="AD38" s="115">
        <v>1274</v>
      </c>
      <c r="AE38" s="115">
        <v>0</v>
      </c>
      <c r="AF38" s="115">
        <v>0</v>
      </c>
      <c r="AG38" s="115">
        <v>200</v>
      </c>
      <c r="AH38" s="115">
        <v>6000</v>
      </c>
      <c r="AI38" s="115">
        <v>7819</v>
      </c>
      <c r="AJ38" s="115">
        <v>0</v>
      </c>
      <c r="AK38" s="115">
        <v>450</v>
      </c>
      <c r="AL38" s="115">
        <v>0</v>
      </c>
      <c r="AM38" s="115">
        <v>0</v>
      </c>
      <c r="AN38" s="115">
        <v>0</v>
      </c>
      <c r="AO38" s="115">
        <v>0</v>
      </c>
      <c r="AP38" s="115">
        <v>0</v>
      </c>
      <c r="AQ38" s="115">
        <v>0</v>
      </c>
      <c r="AR38" s="115">
        <v>0</v>
      </c>
      <c r="AS38" s="115">
        <v>0</v>
      </c>
      <c r="AT38" s="115">
        <v>0</v>
      </c>
      <c r="AU38" s="115">
        <v>0</v>
      </c>
      <c r="AV38" s="115">
        <v>0</v>
      </c>
      <c r="AW38" s="115">
        <v>0</v>
      </c>
      <c r="AX38" s="115">
        <v>0</v>
      </c>
      <c r="AY38" s="115">
        <v>840</v>
      </c>
      <c r="AZ38" s="115">
        <v>0</v>
      </c>
      <c r="BA38" s="115">
        <v>78363</v>
      </c>
      <c r="BB38" s="115">
        <v>15309</v>
      </c>
      <c r="BC38" s="115">
        <v>63054</v>
      </c>
      <c r="BD38" s="117">
        <v>42850</v>
      </c>
    </row>
    <row r="39" spans="1:56" ht="22.5" customHeight="1">
      <c r="A39" s="115" t="s">
        <v>139</v>
      </c>
      <c r="B39" s="115">
        <v>307</v>
      </c>
      <c r="C39" s="115" t="s">
        <v>190</v>
      </c>
      <c r="D39" s="115" t="s">
        <v>157</v>
      </c>
      <c r="E39" s="115" t="s">
        <v>175</v>
      </c>
      <c r="F39" s="115" t="s">
        <v>176</v>
      </c>
      <c r="G39" s="115">
        <v>9</v>
      </c>
      <c r="H39" s="115" t="s">
        <v>35</v>
      </c>
      <c r="I39" s="116">
        <v>36557</v>
      </c>
      <c r="J39" s="116">
        <v>27844</v>
      </c>
      <c r="K39" s="115">
        <v>608001053164</v>
      </c>
      <c r="L39" s="115" t="s">
        <v>137</v>
      </c>
      <c r="M39" s="115">
        <v>437</v>
      </c>
      <c r="N39" s="115"/>
      <c r="O39" s="115"/>
      <c r="P39" s="115"/>
      <c r="Q39" s="115"/>
      <c r="R39" s="115"/>
      <c r="S39" s="115"/>
      <c r="T39" s="115"/>
      <c r="U39" s="115" t="s">
        <v>177</v>
      </c>
      <c r="V39" s="115">
        <v>30</v>
      </c>
      <c r="W39" s="115">
        <v>22020</v>
      </c>
      <c r="X39" s="115">
        <v>37022</v>
      </c>
      <c r="Y39" s="115">
        <v>1101</v>
      </c>
      <c r="Z39" s="115">
        <v>2642</v>
      </c>
      <c r="AA39" s="115">
        <v>6890</v>
      </c>
      <c r="AB39" s="115">
        <v>0</v>
      </c>
      <c r="AC39" s="115">
        <v>0</v>
      </c>
      <c r="AD39" s="115">
        <v>1101</v>
      </c>
      <c r="AE39" s="115">
        <v>0</v>
      </c>
      <c r="AF39" s="115">
        <v>0</v>
      </c>
      <c r="AG39" s="115">
        <v>200</v>
      </c>
      <c r="AH39" s="115">
        <v>4000</v>
      </c>
      <c r="AI39" s="115">
        <v>7085</v>
      </c>
      <c r="AJ39" s="115">
        <v>0</v>
      </c>
      <c r="AK39" s="115">
        <v>3950</v>
      </c>
      <c r="AL39" s="115">
        <v>0</v>
      </c>
      <c r="AM39" s="115">
        <v>0</v>
      </c>
      <c r="AN39" s="115">
        <v>0</v>
      </c>
      <c r="AO39" s="115">
        <v>0</v>
      </c>
      <c r="AP39" s="115">
        <v>0</v>
      </c>
      <c r="AQ39" s="115">
        <v>0</v>
      </c>
      <c r="AR39" s="115">
        <v>1288</v>
      </c>
      <c r="AS39" s="115">
        <v>1765</v>
      </c>
      <c r="AT39" s="115">
        <v>0</v>
      </c>
      <c r="AU39" s="115">
        <v>0</v>
      </c>
      <c r="AV39" s="115">
        <v>0</v>
      </c>
      <c r="AW39" s="115">
        <v>0</v>
      </c>
      <c r="AX39" s="115">
        <v>0</v>
      </c>
      <c r="AY39" s="115">
        <v>840</v>
      </c>
      <c r="AZ39" s="115">
        <v>0</v>
      </c>
      <c r="BA39" s="115">
        <v>70776</v>
      </c>
      <c r="BB39" s="115">
        <v>19128</v>
      </c>
      <c r="BC39" s="115">
        <v>51648</v>
      </c>
      <c r="BD39" s="117">
        <v>42850</v>
      </c>
    </row>
    <row r="40" spans="1:56" ht="22.5" customHeight="1">
      <c r="A40" s="115" t="s">
        <v>139</v>
      </c>
      <c r="B40" s="115">
        <v>328</v>
      </c>
      <c r="C40" s="115" t="s">
        <v>191</v>
      </c>
      <c r="D40" s="115" t="s">
        <v>157</v>
      </c>
      <c r="E40" s="115" t="s">
        <v>175</v>
      </c>
      <c r="F40" s="115" t="s">
        <v>176</v>
      </c>
      <c r="G40" s="115">
        <v>10</v>
      </c>
      <c r="H40" s="115" t="s">
        <v>35</v>
      </c>
      <c r="I40" s="116">
        <v>37306</v>
      </c>
      <c r="J40" s="116">
        <v>25030</v>
      </c>
      <c r="K40" s="115">
        <v>608001056449</v>
      </c>
      <c r="L40" s="115" t="s">
        <v>137</v>
      </c>
      <c r="M40" s="115">
        <v>457</v>
      </c>
      <c r="N40" s="115"/>
      <c r="O40" s="115"/>
      <c r="P40" s="115"/>
      <c r="Q40" s="115"/>
      <c r="R40" s="115"/>
      <c r="S40" s="115"/>
      <c r="T40" s="115"/>
      <c r="U40" s="115" t="s">
        <v>177</v>
      </c>
      <c r="V40" s="115">
        <v>30</v>
      </c>
      <c r="W40" s="115">
        <v>23750</v>
      </c>
      <c r="X40" s="115">
        <v>38759</v>
      </c>
      <c r="Y40" s="115">
        <v>1188</v>
      </c>
      <c r="Z40" s="115">
        <v>2850</v>
      </c>
      <c r="AA40" s="115">
        <v>7295</v>
      </c>
      <c r="AB40" s="115">
        <v>0</v>
      </c>
      <c r="AC40" s="115">
        <v>0</v>
      </c>
      <c r="AD40" s="115">
        <v>1188</v>
      </c>
      <c r="AE40" s="115">
        <v>0</v>
      </c>
      <c r="AF40" s="115">
        <v>0</v>
      </c>
      <c r="AG40" s="115">
        <v>200</v>
      </c>
      <c r="AH40" s="115">
        <v>5000</v>
      </c>
      <c r="AI40" s="115">
        <v>7501</v>
      </c>
      <c r="AJ40" s="115">
        <v>0</v>
      </c>
      <c r="AK40" s="115">
        <v>350</v>
      </c>
      <c r="AL40" s="115">
        <v>0</v>
      </c>
      <c r="AM40" s="115">
        <v>0</v>
      </c>
      <c r="AN40" s="115">
        <v>0</v>
      </c>
      <c r="AO40" s="115">
        <v>1155</v>
      </c>
      <c r="AP40" s="115">
        <v>0</v>
      </c>
      <c r="AQ40" s="115">
        <v>0</v>
      </c>
      <c r="AR40" s="115">
        <v>0</v>
      </c>
      <c r="AS40" s="115">
        <v>0</v>
      </c>
      <c r="AT40" s="115">
        <v>0</v>
      </c>
      <c r="AU40" s="115">
        <v>6334</v>
      </c>
      <c r="AV40" s="115">
        <v>0</v>
      </c>
      <c r="AW40" s="115">
        <v>0</v>
      </c>
      <c r="AX40" s="115">
        <v>0</v>
      </c>
      <c r="AY40" s="115">
        <v>840</v>
      </c>
      <c r="AZ40" s="115">
        <v>0</v>
      </c>
      <c r="BA40" s="115">
        <v>75030</v>
      </c>
      <c r="BB40" s="115">
        <v>21380</v>
      </c>
      <c r="BC40" s="115">
        <v>53650</v>
      </c>
      <c r="BD40" s="117">
        <v>42850</v>
      </c>
    </row>
    <row r="41" spans="1:56" ht="22.5" customHeight="1">
      <c r="A41" s="115" t="s">
        <v>139</v>
      </c>
      <c r="B41" s="115">
        <v>367</v>
      </c>
      <c r="C41" s="115" t="s">
        <v>192</v>
      </c>
      <c r="D41" s="115" t="s">
        <v>157</v>
      </c>
      <c r="E41" s="115" t="s">
        <v>175</v>
      </c>
      <c r="F41" s="115" t="s">
        <v>176</v>
      </c>
      <c r="G41" s="115">
        <v>9</v>
      </c>
      <c r="H41" s="115" t="s">
        <v>35</v>
      </c>
      <c r="I41" s="116">
        <v>41153</v>
      </c>
      <c r="J41" s="116">
        <v>30716</v>
      </c>
      <c r="K41" s="115">
        <v>608001007286</v>
      </c>
      <c r="L41" s="115" t="s">
        <v>152</v>
      </c>
      <c r="M41" s="115">
        <v>496</v>
      </c>
      <c r="N41" s="115"/>
      <c r="O41" s="115"/>
      <c r="P41" s="115"/>
      <c r="Q41" s="115"/>
      <c r="R41" s="115"/>
      <c r="S41" s="115"/>
      <c r="T41" s="115"/>
      <c r="U41" s="115" t="s">
        <v>177</v>
      </c>
      <c r="V41" s="115">
        <v>0</v>
      </c>
      <c r="W41" s="115">
        <v>0</v>
      </c>
      <c r="X41" s="115">
        <v>0</v>
      </c>
      <c r="Y41" s="115">
        <v>0</v>
      </c>
      <c r="Z41" s="115">
        <v>0</v>
      </c>
      <c r="AA41" s="115">
        <v>0</v>
      </c>
      <c r="AB41" s="115">
        <v>0</v>
      </c>
      <c r="AC41" s="115">
        <v>0</v>
      </c>
      <c r="AD41" s="115">
        <v>0</v>
      </c>
      <c r="AE41" s="115">
        <v>0</v>
      </c>
      <c r="AF41" s="115">
        <v>0</v>
      </c>
      <c r="AG41" s="115">
        <v>0</v>
      </c>
      <c r="AH41" s="115">
        <v>0</v>
      </c>
      <c r="AI41" s="115">
        <v>0</v>
      </c>
      <c r="AJ41" s="115">
        <v>0</v>
      </c>
      <c r="AK41" s="115">
        <v>0</v>
      </c>
      <c r="AL41" s="115">
        <v>0</v>
      </c>
      <c r="AM41" s="115">
        <v>0</v>
      </c>
      <c r="AN41" s="115">
        <v>0</v>
      </c>
      <c r="AO41" s="115">
        <v>0</v>
      </c>
      <c r="AP41" s="115">
        <v>0</v>
      </c>
      <c r="AQ41" s="115">
        <v>0</v>
      </c>
      <c r="AR41" s="115">
        <v>0</v>
      </c>
      <c r="AS41" s="115">
        <v>0</v>
      </c>
      <c r="AT41" s="115">
        <v>0</v>
      </c>
      <c r="AU41" s="115">
        <v>0</v>
      </c>
      <c r="AV41" s="115">
        <v>0</v>
      </c>
      <c r="AW41" s="115">
        <v>0</v>
      </c>
      <c r="AX41" s="115">
        <v>0</v>
      </c>
      <c r="AY41" s="115">
        <v>0</v>
      </c>
      <c r="AZ41" s="115">
        <v>0</v>
      </c>
      <c r="BA41" s="115">
        <v>0</v>
      </c>
      <c r="BB41" s="115">
        <v>0</v>
      </c>
      <c r="BC41" s="115">
        <v>0</v>
      </c>
      <c r="BD41" s="117">
        <v>42850</v>
      </c>
    </row>
    <row r="42" spans="1:56" ht="22.5" customHeight="1">
      <c r="A42" s="115" t="s">
        <v>139</v>
      </c>
      <c r="B42" s="115">
        <v>370</v>
      </c>
      <c r="C42" s="115" t="s">
        <v>193</v>
      </c>
      <c r="D42" s="115" t="s">
        <v>157</v>
      </c>
      <c r="E42" s="115" t="s">
        <v>175</v>
      </c>
      <c r="F42" s="115" t="s">
        <v>176</v>
      </c>
      <c r="G42" s="115">
        <v>3</v>
      </c>
      <c r="H42" s="115" t="s">
        <v>35</v>
      </c>
      <c r="I42" s="116">
        <v>41156</v>
      </c>
      <c r="J42" s="116">
        <v>23556</v>
      </c>
      <c r="K42" s="115">
        <v>608001007322</v>
      </c>
      <c r="L42" s="115" t="s">
        <v>152</v>
      </c>
      <c r="M42" s="115">
        <v>499</v>
      </c>
      <c r="N42" s="115"/>
      <c r="O42" s="115"/>
      <c r="P42" s="115"/>
      <c r="Q42" s="115"/>
      <c r="R42" s="115"/>
      <c r="S42" s="115"/>
      <c r="T42" s="115"/>
      <c r="U42" s="115" t="s">
        <v>177</v>
      </c>
      <c r="V42" s="115">
        <v>30</v>
      </c>
      <c r="W42" s="115">
        <v>16990</v>
      </c>
      <c r="X42" s="115">
        <v>29425</v>
      </c>
      <c r="Y42" s="115">
        <v>850</v>
      </c>
      <c r="Z42" s="115">
        <v>2039</v>
      </c>
      <c r="AA42" s="115">
        <v>5417</v>
      </c>
      <c r="AB42" s="115">
        <v>0</v>
      </c>
      <c r="AC42" s="115">
        <v>0</v>
      </c>
      <c r="AD42" s="115">
        <v>850</v>
      </c>
      <c r="AE42" s="115">
        <v>0</v>
      </c>
      <c r="AF42" s="115">
        <v>0</v>
      </c>
      <c r="AG42" s="115">
        <v>200</v>
      </c>
      <c r="AH42" s="115">
        <v>1000</v>
      </c>
      <c r="AI42" s="115">
        <v>5570</v>
      </c>
      <c r="AJ42" s="115">
        <v>0</v>
      </c>
      <c r="AK42" s="115">
        <v>3650</v>
      </c>
      <c r="AL42" s="115">
        <v>0</v>
      </c>
      <c r="AM42" s="115">
        <v>0</v>
      </c>
      <c r="AN42" s="115">
        <v>0</v>
      </c>
      <c r="AO42" s="115">
        <v>0</v>
      </c>
      <c r="AP42" s="115">
        <v>0</v>
      </c>
      <c r="AQ42" s="115">
        <v>0</v>
      </c>
      <c r="AR42" s="115">
        <v>0</v>
      </c>
      <c r="AS42" s="115">
        <v>0</v>
      </c>
      <c r="AT42" s="115">
        <v>0</v>
      </c>
      <c r="AU42" s="115">
        <v>0</v>
      </c>
      <c r="AV42" s="115">
        <v>0</v>
      </c>
      <c r="AW42" s="115">
        <v>0</v>
      </c>
      <c r="AX42" s="115">
        <v>0</v>
      </c>
      <c r="AY42" s="115">
        <v>840</v>
      </c>
      <c r="AZ42" s="115">
        <v>0</v>
      </c>
      <c r="BA42" s="115">
        <v>55571</v>
      </c>
      <c r="BB42" s="115">
        <v>11260</v>
      </c>
      <c r="BC42" s="115">
        <v>44311</v>
      </c>
      <c r="BD42" s="117">
        <v>42850</v>
      </c>
    </row>
    <row r="43" spans="1:56" ht="22.5" customHeight="1">
      <c r="A43" s="115" t="s">
        <v>139</v>
      </c>
      <c r="B43" s="115">
        <v>502</v>
      </c>
      <c r="C43" s="115" t="s">
        <v>194</v>
      </c>
      <c r="D43" s="115" t="s">
        <v>157</v>
      </c>
      <c r="E43" s="115" t="s">
        <v>175</v>
      </c>
      <c r="F43" s="115" t="s">
        <v>176</v>
      </c>
      <c r="G43" s="115">
        <v>4</v>
      </c>
      <c r="H43" s="115" t="s">
        <v>35</v>
      </c>
      <c r="I43" s="116">
        <v>42461</v>
      </c>
      <c r="J43" s="116">
        <v>33750</v>
      </c>
      <c r="K43" s="115">
        <v>108000485408</v>
      </c>
      <c r="L43" s="115" t="s">
        <v>137</v>
      </c>
      <c r="M43" s="115">
        <v>631</v>
      </c>
      <c r="N43" s="115"/>
      <c r="O43" s="115"/>
      <c r="P43" s="115"/>
      <c r="Q43" s="115"/>
      <c r="R43" s="115"/>
      <c r="S43" s="115"/>
      <c r="T43" s="115"/>
      <c r="U43" s="115" t="s">
        <v>177</v>
      </c>
      <c r="V43" s="115">
        <v>30</v>
      </c>
      <c r="W43" s="115">
        <v>12945</v>
      </c>
      <c r="X43" s="115">
        <v>23315</v>
      </c>
      <c r="Y43" s="115">
        <v>647</v>
      </c>
      <c r="Z43" s="115">
        <v>1553</v>
      </c>
      <c r="AA43" s="115">
        <v>4232</v>
      </c>
      <c r="AB43" s="115">
        <v>0</v>
      </c>
      <c r="AC43" s="115">
        <v>0</v>
      </c>
      <c r="AD43" s="115">
        <v>647</v>
      </c>
      <c r="AE43" s="115">
        <v>0</v>
      </c>
      <c r="AF43" s="115">
        <v>0</v>
      </c>
      <c r="AG43" s="115">
        <v>200</v>
      </c>
      <c r="AH43" s="115">
        <v>0</v>
      </c>
      <c r="AI43" s="115">
        <v>4351</v>
      </c>
      <c r="AJ43" s="115">
        <v>0</v>
      </c>
      <c r="AK43" s="115">
        <v>333</v>
      </c>
      <c r="AL43" s="115">
        <v>0</v>
      </c>
      <c r="AM43" s="115">
        <v>0</v>
      </c>
      <c r="AN43" s="115">
        <v>0</v>
      </c>
      <c r="AO43" s="115">
        <v>0</v>
      </c>
      <c r="AP43" s="115">
        <v>0</v>
      </c>
      <c r="AQ43" s="115">
        <v>0</v>
      </c>
      <c r="AR43" s="115">
        <v>0</v>
      </c>
      <c r="AS43" s="115">
        <v>0</v>
      </c>
      <c r="AT43" s="115">
        <v>0</v>
      </c>
      <c r="AU43" s="115">
        <v>0</v>
      </c>
      <c r="AV43" s="115">
        <v>0</v>
      </c>
      <c r="AW43" s="115">
        <v>0</v>
      </c>
      <c r="AX43" s="115">
        <v>0</v>
      </c>
      <c r="AY43" s="115">
        <v>840</v>
      </c>
      <c r="AZ43" s="115">
        <v>0</v>
      </c>
      <c r="BA43" s="115">
        <v>43339</v>
      </c>
      <c r="BB43" s="115">
        <v>5724</v>
      </c>
      <c r="BC43" s="115">
        <v>37615</v>
      </c>
      <c r="BD43" s="117">
        <v>42850</v>
      </c>
    </row>
    <row r="44" spans="1:56" ht="22.5" customHeight="1">
      <c r="A44" s="115" t="s">
        <v>139</v>
      </c>
      <c r="B44" s="115">
        <v>141</v>
      </c>
      <c r="C44" s="115" t="s">
        <v>195</v>
      </c>
      <c r="D44" s="115" t="s">
        <v>157</v>
      </c>
      <c r="E44" s="115" t="s">
        <v>196</v>
      </c>
      <c r="F44" s="115" t="s">
        <v>197</v>
      </c>
      <c r="G44" s="115">
        <v>8</v>
      </c>
      <c r="H44" s="115" t="s">
        <v>35</v>
      </c>
      <c r="I44" s="116">
        <v>31390</v>
      </c>
      <c r="J44" s="116">
        <v>22238</v>
      </c>
      <c r="K44" s="115">
        <v>608001040199</v>
      </c>
      <c r="L44" s="115" t="s">
        <v>137</v>
      </c>
      <c r="M44" s="115">
        <v>289</v>
      </c>
      <c r="N44" s="115"/>
      <c r="O44" s="115"/>
      <c r="P44" s="115"/>
      <c r="Q44" s="115"/>
      <c r="R44" s="115"/>
      <c r="S44" s="115"/>
      <c r="T44" s="115"/>
      <c r="U44" s="115" t="s">
        <v>198</v>
      </c>
      <c r="V44" s="115">
        <v>30</v>
      </c>
      <c r="W44" s="115">
        <v>32175</v>
      </c>
      <c r="X44" s="115">
        <v>38397</v>
      </c>
      <c r="Y44" s="115">
        <v>1600</v>
      </c>
      <c r="Z44" s="115">
        <v>3050</v>
      </c>
      <c r="AA44" s="115">
        <v>8236</v>
      </c>
      <c r="AB44" s="115">
        <v>0</v>
      </c>
      <c r="AC44" s="115">
        <v>0</v>
      </c>
      <c r="AD44" s="115">
        <v>1609</v>
      </c>
      <c r="AE44" s="115">
        <v>0</v>
      </c>
      <c r="AF44" s="115">
        <v>0</v>
      </c>
      <c r="AG44" s="115">
        <v>200</v>
      </c>
      <c r="AH44" s="115">
        <v>8000</v>
      </c>
      <c r="AI44" s="115">
        <v>8469</v>
      </c>
      <c r="AJ44" s="115">
        <v>0</v>
      </c>
      <c r="AK44" s="115">
        <v>400</v>
      </c>
      <c r="AL44" s="115">
        <v>0</v>
      </c>
      <c r="AM44" s="115">
        <v>0</v>
      </c>
      <c r="AN44" s="115">
        <v>0</v>
      </c>
      <c r="AO44" s="115">
        <v>0</v>
      </c>
      <c r="AP44" s="115">
        <v>0</v>
      </c>
      <c r="AQ44" s="115">
        <v>0</v>
      </c>
      <c r="AR44" s="115">
        <v>0</v>
      </c>
      <c r="AS44" s="115">
        <v>0</v>
      </c>
      <c r="AT44" s="115">
        <v>0</v>
      </c>
      <c r="AU44" s="115">
        <v>0</v>
      </c>
      <c r="AV44" s="115">
        <v>0</v>
      </c>
      <c r="AW44" s="115">
        <v>0</v>
      </c>
      <c r="AX44" s="115">
        <v>0</v>
      </c>
      <c r="AY44" s="115">
        <v>840</v>
      </c>
      <c r="AZ44" s="115">
        <v>1610</v>
      </c>
      <c r="BA44" s="115">
        <v>85067</v>
      </c>
      <c r="BB44" s="115">
        <v>19519</v>
      </c>
      <c r="BC44" s="115">
        <v>65548</v>
      </c>
      <c r="BD44" s="117">
        <v>42850</v>
      </c>
    </row>
    <row r="45" spans="1:56" ht="22.5" customHeight="1">
      <c r="A45" s="115" t="s">
        <v>139</v>
      </c>
      <c r="B45" s="115">
        <v>190</v>
      </c>
      <c r="C45" s="115" t="s">
        <v>199</v>
      </c>
      <c r="D45" s="115" t="s">
        <v>157</v>
      </c>
      <c r="E45" s="115" t="s">
        <v>196</v>
      </c>
      <c r="F45" s="115" t="s">
        <v>197</v>
      </c>
      <c r="G45" s="115">
        <v>7</v>
      </c>
      <c r="H45" s="115" t="s">
        <v>35</v>
      </c>
      <c r="I45" s="116">
        <v>34247</v>
      </c>
      <c r="J45" s="116">
        <v>25988</v>
      </c>
      <c r="K45" s="115">
        <v>608001017818</v>
      </c>
      <c r="L45" s="115" t="s">
        <v>137</v>
      </c>
      <c r="M45" s="115">
        <v>371</v>
      </c>
      <c r="N45" s="115"/>
      <c r="O45" s="115"/>
      <c r="P45" s="115"/>
      <c r="Q45" s="115"/>
      <c r="R45" s="115"/>
      <c r="S45" s="115"/>
      <c r="T45" s="115"/>
      <c r="U45" s="115" t="s">
        <v>198</v>
      </c>
      <c r="V45" s="115">
        <v>30</v>
      </c>
      <c r="W45" s="115">
        <v>26965</v>
      </c>
      <c r="X45" s="115">
        <v>38397</v>
      </c>
      <c r="Y45" s="115">
        <v>1348</v>
      </c>
      <c r="Z45" s="115">
        <v>3050</v>
      </c>
      <c r="AA45" s="115">
        <v>7628</v>
      </c>
      <c r="AB45" s="115">
        <v>0</v>
      </c>
      <c r="AC45" s="115">
        <v>0</v>
      </c>
      <c r="AD45" s="115">
        <v>1348</v>
      </c>
      <c r="AE45" s="115">
        <v>0</v>
      </c>
      <c r="AF45" s="115">
        <v>0</v>
      </c>
      <c r="AG45" s="115">
        <v>200</v>
      </c>
      <c r="AH45" s="115">
        <v>5000</v>
      </c>
      <c r="AI45" s="115">
        <v>7843</v>
      </c>
      <c r="AJ45" s="115">
        <v>8949</v>
      </c>
      <c r="AK45" s="115">
        <v>12250</v>
      </c>
      <c r="AL45" s="115">
        <v>4443</v>
      </c>
      <c r="AM45" s="115">
        <v>0</v>
      </c>
      <c r="AN45" s="115">
        <v>0</v>
      </c>
      <c r="AO45" s="115">
        <v>713</v>
      </c>
      <c r="AP45" s="115">
        <v>0</v>
      </c>
      <c r="AQ45" s="115">
        <v>0</v>
      </c>
      <c r="AR45" s="115">
        <v>0</v>
      </c>
      <c r="AS45" s="115">
        <v>0</v>
      </c>
      <c r="AT45" s="115">
        <v>0</v>
      </c>
      <c r="AU45" s="115">
        <v>0</v>
      </c>
      <c r="AV45" s="115">
        <v>0</v>
      </c>
      <c r="AW45" s="115">
        <v>0</v>
      </c>
      <c r="AX45" s="115">
        <v>0</v>
      </c>
      <c r="AY45" s="115">
        <v>840</v>
      </c>
      <c r="AZ45" s="115">
        <v>171</v>
      </c>
      <c r="BA45" s="115">
        <v>78736</v>
      </c>
      <c r="BB45" s="115">
        <v>40409</v>
      </c>
      <c r="BC45" s="115">
        <v>38327</v>
      </c>
      <c r="BD45" s="117">
        <v>42850</v>
      </c>
    </row>
    <row r="46" spans="1:56" ht="22.5" customHeight="1">
      <c r="A46" s="115" t="s">
        <v>139</v>
      </c>
      <c r="B46" s="115">
        <v>269</v>
      </c>
      <c r="C46" s="115" t="s">
        <v>200</v>
      </c>
      <c r="D46" s="115" t="s">
        <v>157</v>
      </c>
      <c r="E46" s="115" t="s">
        <v>196</v>
      </c>
      <c r="F46" s="115" t="s">
        <v>197</v>
      </c>
      <c r="G46" s="115">
        <v>7</v>
      </c>
      <c r="H46" s="115" t="s">
        <v>35</v>
      </c>
      <c r="I46" s="116">
        <v>35122</v>
      </c>
      <c r="J46" s="116">
        <v>26890</v>
      </c>
      <c r="K46" s="115">
        <v>608001048698</v>
      </c>
      <c r="L46" s="115" t="s">
        <v>137</v>
      </c>
      <c r="M46" s="115">
        <v>395</v>
      </c>
      <c r="N46" s="115"/>
      <c r="O46" s="115"/>
      <c r="P46" s="115"/>
      <c r="Q46" s="115"/>
      <c r="R46" s="115"/>
      <c r="S46" s="115"/>
      <c r="T46" s="115"/>
      <c r="U46" s="115" t="s">
        <v>198</v>
      </c>
      <c r="V46" s="115">
        <v>30</v>
      </c>
      <c r="W46" s="115">
        <v>21790</v>
      </c>
      <c r="X46" s="115">
        <v>36675</v>
      </c>
      <c r="Y46" s="115">
        <v>1090</v>
      </c>
      <c r="Z46" s="115">
        <v>2615</v>
      </c>
      <c r="AA46" s="115">
        <v>6823</v>
      </c>
      <c r="AB46" s="115">
        <v>0</v>
      </c>
      <c r="AC46" s="115">
        <v>0</v>
      </c>
      <c r="AD46" s="115">
        <v>1090</v>
      </c>
      <c r="AE46" s="115">
        <v>0</v>
      </c>
      <c r="AF46" s="115">
        <v>0</v>
      </c>
      <c r="AG46" s="115">
        <v>200</v>
      </c>
      <c r="AH46" s="115">
        <v>5000</v>
      </c>
      <c r="AI46" s="115">
        <v>7016</v>
      </c>
      <c r="AJ46" s="115">
        <v>0</v>
      </c>
      <c r="AK46" s="115">
        <v>9276</v>
      </c>
      <c r="AL46" s="115">
        <v>0</v>
      </c>
      <c r="AM46" s="115">
        <v>0</v>
      </c>
      <c r="AN46" s="115">
        <v>0</v>
      </c>
      <c r="AO46" s="115">
        <v>0</v>
      </c>
      <c r="AP46" s="115">
        <v>0</v>
      </c>
      <c r="AQ46" s="115">
        <v>0</v>
      </c>
      <c r="AR46" s="115">
        <v>0</v>
      </c>
      <c r="AS46" s="115">
        <v>1765</v>
      </c>
      <c r="AT46" s="115">
        <v>0</v>
      </c>
      <c r="AU46" s="115">
        <v>3829</v>
      </c>
      <c r="AV46" s="115">
        <v>0</v>
      </c>
      <c r="AW46" s="115">
        <v>0</v>
      </c>
      <c r="AX46" s="115">
        <v>0</v>
      </c>
      <c r="AY46" s="115">
        <v>840</v>
      </c>
      <c r="AZ46" s="115">
        <v>1447</v>
      </c>
      <c r="BA46" s="115">
        <v>70083</v>
      </c>
      <c r="BB46" s="115">
        <v>29373</v>
      </c>
      <c r="BC46" s="115">
        <v>40710</v>
      </c>
      <c r="BD46" s="117">
        <v>42850</v>
      </c>
    </row>
    <row r="47" spans="1:56" ht="22.5" customHeight="1">
      <c r="A47" s="115" t="s">
        <v>139</v>
      </c>
      <c r="B47" s="115">
        <v>283</v>
      </c>
      <c r="C47" s="115" t="s">
        <v>201</v>
      </c>
      <c r="D47" s="115" t="s">
        <v>157</v>
      </c>
      <c r="E47" s="115" t="s">
        <v>196</v>
      </c>
      <c r="F47" s="115" t="s">
        <v>197</v>
      </c>
      <c r="G47" s="115">
        <v>4</v>
      </c>
      <c r="H47" s="115" t="s">
        <v>35</v>
      </c>
      <c r="I47" s="116">
        <v>35478</v>
      </c>
      <c r="J47" s="116">
        <v>26965</v>
      </c>
      <c r="K47" s="115">
        <v>608001050470</v>
      </c>
      <c r="L47" s="115" t="s">
        <v>137</v>
      </c>
      <c r="M47" s="115">
        <v>414</v>
      </c>
      <c r="N47" s="115"/>
      <c r="O47" s="115"/>
      <c r="P47" s="115"/>
      <c r="Q47" s="115"/>
      <c r="R47" s="115"/>
      <c r="S47" s="115"/>
      <c r="T47" s="115"/>
      <c r="U47" s="115" t="s">
        <v>198</v>
      </c>
      <c r="V47" s="115">
        <v>30</v>
      </c>
      <c r="W47" s="115">
        <v>24370</v>
      </c>
      <c r="X47" s="115">
        <v>38397</v>
      </c>
      <c r="Y47" s="115">
        <v>1219</v>
      </c>
      <c r="Z47" s="115">
        <v>2924</v>
      </c>
      <c r="AA47" s="115">
        <v>7325</v>
      </c>
      <c r="AB47" s="115">
        <v>0</v>
      </c>
      <c r="AC47" s="115">
        <v>0</v>
      </c>
      <c r="AD47" s="115">
        <v>1219</v>
      </c>
      <c r="AE47" s="115">
        <v>0</v>
      </c>
      <c r="AF47" s="115">
        <v>0</v>
      </c>
      <c r="AG47" s="115">
        <v>200</v>
      </c>
      <c r="AH47" s="115">
        <v>4000</v>
      </c>
      <c r="AI47" s="115">
        <v>7532</v>
      </c>
      <c r="AJ47" s="115">
        <v>0</v>
      </c>
      <c r="AK47" s="115">
        <v>7450</v>
      </c>
      <c r="AL47" s="115">
        <v>13807</v>
      </c>
      <c r="AM47" s="115">
        <v>0</v>
      </c>
      <c r="AN47" s="115">
        <v>0</v>
      </c>
      <c r="AO47" s="115">
        <v>0</v>
      </c>
      <c r="AP47" s="115">
        <v>0</v>
      </c>
      <c r="AQ47" s="115">
        <v>0</v>
      </c>
      <c r="AR47" s="115">
        <v>0</v>
      </c>
      <c r="AS47" s="115">
        <v>0</v>
      </c>
      <c r="AT47" s="115">
        <v>0</v>
      </c>
      <c r="AU47" s="115">
        <v>4812</v>
      </c>
      <c r="AV47" s="115">
        <v>0</v>
      </c>
      <c r="AW47" s="115">
        <v>0</v>
      </c>
      <c r="AX47" s="115">
        <v>0</v>
      </c>
      <c r="AY47" s="115">
        <v>840</v>
      </c>
      <c r="AZ47" s="115">
        <v>1540</v>
      </c>
      <c r="BA47" s="115">
        <v>75454</v>
      </c>
      <c r="BB47" s="115">
        <v>40181</v>
      </c>
      <c r="BC47" s="115">
        <v>35273</v>
      </c>
      <c r="BD47" s="117">
        <v>42850</v>
      </c>
    </row>
    <row r="48" spans="1:56" ht="22.5" customHeight="1">
      <c r="A48" s="115" t="s">
        <v>139</v>
      </c>
      <c r="B48" s="115">
        <v>305</v>
      </c>
      <c r="C48" s="115" t="s">
        <v>202</v>
      </c>
      <c r="D48" s="115" t="s">
        <v>157</v>
      </c>
      <c r="E48" s="115" t="s">
        <v>196</v>
      </c>
      <c r="F48" s="115" t="s">
        <v>197</v>
      </c>
      <c r="G48" s="115">
        <v>1</v>
      </c>
      <c r="H48" s="115" t="s">
        <v>35</v>
      </c>
      <c r="I48" s="116">
        <v>36348</v>
      </c>
      <c r="J48" s="116">
        <v>25170</v>
      </c>
      <c r="K48" s="115">
        <v>608001052332</v>
      </c>
      <c r="L48" s="115" t="s">
        <v>152</v>
      </c>
      <c r="M48" s="115">
        <v>434</v>
      </c>
      <c r="N48" s="115"/>
      <c r="O48" s="115"/>
      <c r="P48" s="115"/>
      <c r="Q48" s="115"/>
      <c r="R48" s="115"/>
      <c r="S48" s="115"/>
      <c r="T48" s="115"/>
      <c r="U48" s="115" t="s">
        <v>198</v>
      </c>
      <c r="V48" s="115">
        <v>30</v>
      </c>
      <c r="W48" s="115">
        <v>22650</v>
      </c>
      <c r="X48" s="115">
        <v>37763</v>
      </c>
      <c r="Y48" s="115">
        <v>1133</v>
      </c>
      <c r="Z48" s="115">
        <v>2718</v>
      </c>
      <c r="AA48" s="115">
        <v>7050</v>
      </c>
      <c r="AB48" s="115">
        <v>0</v>
      </c>
      <c r="AC48" s="115">
        <v>0</v>
      </c>
      <c r="AD48" s="115">
        <v>1133</v>
      </c>
      <c r="AE48" s="115">
        <v>0</v>
      </c>
      <c r="AF48" s="115">
        <v>0</v>
      </c>
      <c r="AG48" s="115">
        <v>200</v>
      </c>
      <c r="AH48" s="115">
        <v>5000</v>
      </c>
      <c r="AI48" s="115">
        <v>7250</v>
      </c>
      <c r="AJ48" s="115">
        <v>0</v>
      </c>
      <c r="AK48" s="115">
        <v>450</v>
      </c>
      <c r="AL48" s="115">
        <v>0</v>
      </c>
      <c r="AM48" s="115">
        <v>0</v>
      </c>
      <c r="AN48" s="115">
        <v>0</v>
      </c>
      <c r="AO48" s="115">
        <v>0</v>
      </c>
      <c r="AP48" s="115">
        <v>0</v>
      </c>
      <c r="AQ48" s="115">
        <v>0</v>
      </c>
      <c r="AR48" s="115">
        <v>0</v>
      </c>
      <c r="AS48" s="115">
        <v>0</v>
      </c>
      <c r="AT48" s="115">
        <v>0</v>
      </c>
      <c r="AU48" s="115">
        <v>0</v>
      </c>
      <c r="AV48" s="115">
        <v>0</v>
      </c>
      <c r="AW48" s="115">
        <v>0</v>
      </c>
      <c r="AX48" s="115">
        <v>0</v>
      </c>
      <c r="AY48" s="115">
        <v>840</v>
      </c>
      <c r="AZ48" s="115">
        <v>0</v>
      </c>
      <c r="BA48" s="115">
        <v>72447</v>
      </c>
      <c r="BB48" s="115">
        <v>13740</v>
      </c>
      <c r="BC48" s="115">
        <v>58707</v>
      </c>
      <c r="BD48" s="117">
        <v>42850</v>
      </c>
    </row>
    <row r="49" spans="1:56" ht="22.5" customHeight="1">
      <c r="A49" s="115" t="s">
        <v>139</v>
      </c>
      <c r="B49" s="115">
        <v>310</v>
      </c>
      <c r="C49" s="115" t="s">
        <v>203</v>
      </c>
      <c r="D49" s="115" t="s">
        <v>157</v>
      </c>
      <c r="E49" s="115" t="s">
        <v>196</v>
      </c>
      <c r="F49" s="115" t="s">
        <v>197</v>
      </c>
      <c r="G49" s="115">
        <v>12</v>
      </c>
      <c r="H49" s="115" t="s">
        <v>35</v>
      </c>
      <c r="I49" s="116">
        <v>36559</v>
      </c>
      <c r="J49" s="116">
        <v>28242</v>
      </c>
      <c r="K49" s="115">
        <v>608001053200</v>
      </c>
      <c r="L49" s="115" t="s">
        <v>137</v>
      </c>
      <c r="M49" s="115">
        <v>439</v>
      </c>
      <c r="N49" s="115"/>
      <c r="O49" s="115"/>
      <c r="P49" s="115"/>
      <c r="Q49" s="115"/>
      <c r="R49" s="115"/>
      <c r="S49" s="115"/>
      <c r="T49" s="115"/>
      <c r="U49" s="115" t="s">
        <v>198</v>
      </c>
      <c r="V49" s="115">
        <v>30</v>
      </c>
      <c r="W49" s="115">
        <v>20930</v>
      </c>
      <c r="X49" s="115">
        <v>35376</v>
      </c>
      <c r="Y49" s="115">
        <v>1047</v>
      </c>
      <c r="Z49" s="115">
        <v>2512</v>
      </c>
      <c r="AA49" s="115">
        <v>6571</v>
      </c>
      <c r="AB49" s="115">
        <v>0</v>
      </c>
      <c r="AC49" s="115">
        <v>0</v>
      </c>
      <c r="AD49" s="115">
        <v>1047</v>
      </c>
      <c r="AE49" s="115">
        <v>0</v>
      </c>
      <c r="AF49" s="115">
        <v>0</v>
      </c>
      <c r="AG49" s="115">
        <v>200</v>
      </c>
      <c r="AH49" s="115">
        <v>4000</v>
      </c>
      <c r="AI49" s="115">
        <v>6757</v>
      </c>
      <c r="AJ49" s="115">
        <v>0</v>
      </c>
      <c r="AK49" s="115">
        <v>11750</v>
      </c>
      <c r="AL49" s="115">
        <v>0</v>
      </c>
      <c r="AM49" s="115">
        <v>0</v>
      </c>
      <c r="AN49" s="115">
        <v>0</v>
      </c>
      <c r="AO49" s="115">
        <v>0</v>
      </c>
      <c r="AP49" s="115">
        <v>0</v>
      </c>
      <c r="AQ49" s="115">
        <v>0</v>
      </c>
      <c r="AR49" s="115">
        <v>0</v>
      </c>
      <c r="AS49" s="115">
        <v>0</v>
      </c>
      <c r="AT49" s="115">
        <v>0</v>
      </c>
      <c r="AU49" s="115">
        <v>0</v>
      </c>
      <c r="AV49" s="115">
        <v>0</v>
      </c>
      <c r="AW49" s="115">
        <v>0</v>
      </c>
      <c r="AX49" s="115">
        <v>0</v>
      </c>
      <c r="AY49" s="115">
        <v>840</v>
      </c>
      <c r="AZ49" s="115">
        <v>894</v>
      </c>
      <c r="BA49" s="115">
        <v>67483</v>
      </c>
      <c r="BB49" s="115">
        <v>24441</v>
      </c>
      <c r="BC49" s="115">
        <v>43042</v>
      </c>
      <c r="BD49" s="117">
        <v>42850</v>
      </c>
    </row>
    <row r="50" spans="1:56" ht="22.5" customHeight="1">
      <c r="A50" s="115" t="s">
        <v>139</v>
      </c>
      <c r="B50" s="115">
        <v>313</v>
      </c>
      <c r="C50" s="115" t="s">
        <v>204</v>
      </c>
      <c r="D50" s="115" t="s">
        <v>157</v>
      </c>
      <c r="E50" s="115" t="s">
        <v>196</v>
      </c>
      <c r="F50" s="115" t="s">
        <v>197</v>
      </c>
      <c r="G50" s="115">
        <v>1</v>
      </c>
      <c r="H50" s="115" t="s">
        <v>35</v>
      </c>
      <c r="I50" s="116">
        <v>36923</v>
      </c>
      <c r="J50" s="116">
        <v>28784</v>
      </c>
      <c r="K50" s="115">
        <v>608001054000</v>
      </c>
      <c r="L50" s="115" t="s">
        <v>137</v>
      </c>
      <c r="M50" s="115">
        <v>442</v>
      </c>
      <c r="N50" s="115"/>
      <c r="O50" s="115"/>
      <c r="P50" s="115"/>
      <c r="Q50" s="115"/>
      <c r="R50" s="115"/>
      <c r="S50" s="115"/>
      <c r="T50" s="115"/>
      <c r="U50" s="115" t="s">
        <v>198</v>
      </c>
      <c r="V50" s="115">
        <v>30</v>
      </c>
      <c r="W50" s="115">
        <v>19255</v>
      </c>
      <c r="X50" s="115">
        <v>32846</v>
      </c>
      <c r="Y50" s="115">
        <v>963</v>
      </c>
      <c r="Z50" s="115">
        <v>2311</v>
      </c>
      <c r="AA50" s="115">
        <v>6080</v>
      </c>
      <c r="AB50" s="115">
        <v>0</v>
      </c>
      <c r="AC50" s="115">
        <v>0</v>
      </c>
      <c r="AD50" s="115">
        <v>963</v>
      </c>
      <c r="AE50" s="115">
        <v>0</v>
      </c>
      <c r="AF50" s="115">
        <v>0</v>
      </c>
      <c r="AG50" s="115">
        <v>200</v>
      </c>
      <c r="AH50" s="115">
        <v>2000</v>
      </c>
      <c r="AI50" s="115">
        <v>6252</v>
      </c>
      <c r="AJ50" s="115">
        <v>0</v>
      </c>
      <c r="AK50" s="115">
        <v>450</v>
      </c>
      <c r="AL50" s="115">
        <v>0</v>
      </c>
      <c r="AM50" s="115">
        <v>0</v>
      </c>
      <c r="AN50" s="115">
        <v>0</v>
      </c>
      <c r="AO50" s="115">
        <v>0</v>
      </c>
      <c r="AP50" s="115">
        <v>0</v>
      </c>
      <c r="AQ50" s="115">
        <v>0</v>
      </c>
      <c r="AR50" s="115">
        <v>1142</v>
      </c>
      <c r="AS50" s="115">
        <v>0</v>
      </c>
      <c r="AT50" s="115">
        <v>0</v>
      </c>
      <c r="AU50" s="115">
        <v>4475</v>
      </c>
      <c r="AV50" s="115">
        <v>0</v>
      </c>
      <c r="AW50" s="115">
        <v>0</v>
      </c>
      <c r="AX50" s="115">
        <v>0</v>
      </c>
      <c r="AY50" s="115">
        <v>840</v>
      </c>
      <c r="AZ50" s="115">
        <v>965</v>
      </c>
      <c r="BA50" s="115">
        <v>62418</v>
      </c>
      <c r="BB50" s="115">
        <v>16324</v>
      </c>
      <c r="BC50" s="115">
        <v>46094</v>
      </c>
      <c r="BD50" s="117">
        <v>42850</v>
      </c>
    </row>
    <row r="51" spans="1:56" ht="22.5" customHeight="1">
      <c r="A51" s="115" t="s">
        <v>139</v>
      </c>
      <c r="B51" s="115">
        <v>319</v>
      </c>
      <c r="C51" s="115" t="s">
        <v>205</v>
      </c>
      <c r="D51" s="115" t="s">
        <v>157</v>
      </c>
      <c r="E51" s="115" t="s">
        <v>196</v>
      </c>
      <c r="F51" s="115" t="s">
        <v>197</v>
      </c>
      <c r="G51" s="115">
        <v>1</v>
      </c>
      <c r="H51" s="115" t="s">
        <v>35</v>
      </c>
      <c r="I51" s="116">
        <v>36923</v>
      </c>
      <c r="J51" s="116">
        <v>29079</v>
      </c>
      <c r="K51" s="115">
        <v>608001053641</v>
      </c>
      <c r="L51" s="115" t="s">
        <v>137</v>
      </c>
      <c r="M51" s="115">
        <v>448</v>
      </c>
      <c r="N51" s="115"/>
      <c r="O51" s="115"/>
      <c r="P51" s="115"/>
      <c r="Q51" s="115"/>
      <c r="R51" s="115"/>
      <c r="S51" s="115"/>
      <c r="T51" s="115"/>
      <c r="U51" s="115" t="s">
        <v>198</v>
      </c>
      <c r="V51" s="115">
        <v>30</v>
      </c>
      <c r="W51" s="115">
        <v>19255</v>
      </c>
      <c r="X51" s="115">
        <v>32846</v>
      </c>
      <c r="Y51" s="115">
        <v>963</v>
      </c>
      <c r="Z51" s="115">
        <v>2311</v>
      </c>
      <c r="AA51" s="115">
        <v>6080</v>
      </c>
      <c r="AB51" s="115">
        <v>0</v>
      </c>
      <c r="AC51" s="115">
        <v>0</v>
      </c>
      <c r="AD51" s="115">
        <v>963</v>
      </c>
      <c r="AE51" s="115">
        <v>0</v>
      </c>
      <c r="AF51" s="115">
        <v>0</v>
      </c>
      <c r="AG51" s="115">
        <v>200</v>
      </c>
      <c r="AH51" s="115">
        <v>1000</v>
      </c>
      <c r="AI51" s="115">
        <v>6252</v>
      </c>
      <c r="AJ51" s="115">
        <v>303</v>
      </c>
      <c r="AK51" s="115">
        <v>10850</v>
      </c>
      <c r="AL51" s="115">
        <v>13496</v>
      </c>
      <c r="AM51" s="115">
        <v>0</v>
      </c>
      <c r="AN51" s="115">
        <v>0</v>
      </c>
      <c r="AO51" s="115">
        <v>0</v>
      </c>
      <c r="AP51" s="115">
        <v>0</v>
      </c>
      <c r="AQ51" s="115">
        <v>0</v>
      </c>
      <c r="AR51" s="115">
        <v>0</v>
      </c>
      <c r="AS51" s="115">
        <v>0</v>
      </c>
      <c r="AT51" s="115">
        <v>0</v>
      </c>
      <c r="AU51" s="115">
        <v>3686</v>
      </c>
      <c r="AV51" s="115">
        <v>0</v>
      </c>
      <c r="AW51" s="115">
        <v>0</v>
      </c>
      <c r="AX51" s="115">
        <v>0</v>
      </c>
      <c r="AY51" s="115">
        <v>840</v>
      </c>
      <c r="AZ51" s="115">
        <v>522</v>
      </c>
      <c r="BA51" s="115">
        <v>62418</v>
      </c>
      <c r="BB51" s="115">
        <v>37149</v>
      </c>
      <c r="BC51" s="115">
        <v>25269</v>
      </c>
      <c r="BD51" s="117">
        <v>42850</v>
      </c>
    </row>
    <row r="52" spans="1:56" ht="22.5" customHeight="1">
      <c r="A52" s="115" t="s">
        <v>139</v>
      </c>
      <c r="B52" s="115">
        <v>321</v>
      </c>
      <c r="C52" s="115" t="s">
        <v>206</v>
      </c>
      <c r="D52" s="115" t="s">
        <v>157</v>
      </c>
      <c r="E52" s="115" t="s">
        <v>196</v>
      </c>
      <c r="F52" s="115" t="s">
        <v>197</v>
      </c>
      <c r="G52" s="115">
        <v>12</v>
      </c>
      <c r="H52" s="115" t="s">
        <v>35</v>
      </c>
      <c r="I52" s="116">
        <v>37305</v>
      </c>
      <c r="J52" s="116">
        <v>27627</v>
      </c>
      <c r="K52" s="115">
        <v>608001054511</v>
      </c>
      <c r="L52" s="115" t="s">
        <v>137</v>
      </c>
      <c r="M52" s="115">
        <v>450</v>
      </c>
      <c r="N52" s="115"/>
      <c r="O52" s="115"/>
      <c r="P52" s="115"/>
      <c r="Q52" s="115"/>
      <c r="R52" s="115"/>
      <c r="S52" s="115"/>
      <c r="T52" s="115"/>
      <c r="U52" s="115" t="s">
        <v>198</v>
      </c>
      <c r="V52" s="115">
        <v>30</v>
      </c>
      <c r="W52" s="115">
        <v>18440</v>
      </c>
      <c r="X52" s="115">
        <v>31615</v>
      </c>
      <c r="Y52" s="115">
        <v>922</v>
      </c>
      <c r="Z52" s="115">
        <v>2213</v>
      </c>
      <c r="AA52" s="115">
        <v>5841</v>
      </c>
      <c r="AB52" s="115">
        <v>0</v>
      </c>
      <c r="AC52" s="115">
        <v>0</v>
      </c>
      <c r="AD52" s="115">
        <v>922</v>
      </c>
      <c r="AE52" s="115">
        <v>0</v>
      </c>
      <c r="AF52" s="115">
        <v>0</v>
      </c>
      <c r="AG52" s="115">
        <v>200</v>
      </c>
      <c r="AH52" s="115">
        <v>2000</v>
      </c>
      <c r="AI52" s="115">
        <v>6007</v>
      </c>
      <c r="AJ52" s="115">
        <v>1206</v>
      </c>
      <c r="AK52" s="115">
        <v>450</v>
      </c>
      <c r="AL52" s="115">
        <v>0</v>
      </c>
      <c r="AM52" s="115">
        <v>0</v>
      </c>
      <c r="AN52" s="115">
        <v>0</v>
      </c>
      <c r="AO52" s="115">
        <v>923</v>
      </c>
      <c r="AP52" s="115">
        <v>0</v>
      </c>
      <c r="AQ52" s="115">
        <v>0</v>
      </c>
      <c r="AR52" s="115">
        <v>1038</v>
      </c>
      <c r="AS52" s="115">
        <v>0</v>
      </c>
      <c r="AT52" s="115">
        <v>0</v>
      </c>
      <c r="AU52" s="115">
        <v>5891</v>
      </c>
      <c r="AV52" s="115">
        <v>0</v>
      </c>
      <c r="AW52" s="115">
        <v>0</v>
      </c>
      <c r="AX52" s="115">
        <v>0</v>
      </c>
      <c r="AY52" s="115">
        <v>840</v>
      </c>
      <c r="AZ52" s="115">
        <v>894</v>
      </c>
      <c r="BA52" s="115">
        <v>59953</v>
      </c>
      <c r="BB52" s="115">
        <v>19449</v>
      </c>
      <c r="BC52" s="115">
        <v>40504</v>
      </c>
      <c r="BD52" s="117">
        <v>42850</v>
      </c>
    </row>
    <row r="53" spans="1:56" ht="22.5" customHeight="1">
      <c r="A53" s="115" t="s">
        <v>139</v>
      </c>
      <c r="B53" s="115">
        <v>325</v>
      </c>
      <c r="C53" s="115" t="s">
        <v>207</v>
      </c>
      <c r="D53" s="115" t="s">
        <v>157</v>
      </c>
      <c r="E53" s="115" t="s">
        <v>196</v>
      </c>
      <c r="F53" s="115" t="s">
        <v>197</v>
      </c>
      <c r="G53" s="115">
        <v>1</v>
      </c>
      <c r="H53" s="115" t="s">
        <v>35</v>
      </c>
      <c r="I53" s="116">
        <v>37306</v>
      </c>
      <c r="J53" s="116">
        <v>27395</v>
      </c>
      <c r="K53" s="115">
        <v>608001055128</v>
      </c>
      <c r="L53" s="115" t="s">
        <v>152</v>
      </c>
      <c r="M53" s="115">
        <v>454</v>
      </c>
      <c r="N53" s="115"/>
      <c r="O53" s="115"/>
      <c r="P53" s="115"/>
      <c r="Q53" s="115"/>
      <c r="R53" s="115"/>
      <c r="S53" s="115"/>
      <c r="T53" s="115"/>
      <c r="U53" s="115" t="s">
        <v>198</v>
      </c>
      <c r="V53" s="115">
        <v>30</v>
      </c>
      <c r="W53" s="115">
        <v>18440</v>
      </c>
      <c r="X53" s="115">
        <v>31615</v>
      </c>
      <c r="Y53" s="115">
        <v>922</v>
      </c>
      <c r="Z53" s="115">
        <v>2213</v>
      </c>
      <c r="AA53" s="115">
        <v>5841</v>
      </c>
      <c r="AB53" s="115">
        <v>0</v>
      </c>
      <c r="AC53" s="115">
        <v>0</v>
      </c>
      <c r="AD53" s="115">
        <v>922</v>
      </c>
      <c r="AE53" s="115">
        <v>0</v>
      </c>
      <c r="AF53" s="115">
        <v>0</v>
      </c>
      <c r="AG53" s="115">
        <v>200</v>
      </c>
      <c r="AH53" s="115">
        <v>1000</v>
      </c>
      <c r="AI53" s="115">
        <v>6007</v>
      </c>
      <c r="AJ53" s="115">
        <v>408</v>
      </c>
      <c r="AK53" s="115">
        <v>2750</v>
      </c>
      <c r="AL53" s="115">
        <v>13485</v>
      </c>
      <c r="AM53" s="115">
        <v>0</v>
      </c>
      <c r="AN53" s="115">
        <v>0</v>
      </c>
      <c r="AO53" s="115">
        <v>0</v>
      </c>
      <c r="AP53" s="115">
        <v>0</v>
      </c>
      <c r="AQ53" s="115">
        <v>0</v>
      </c>
      <c r="AR53" s="115">
        <v>0</v>
      </c>
      <c r="AS53" s="115">
        <v>0</v>
      </c>
      <c r="AT53" s="115">
        <v>0</v>
      </c>
      <c r="AU53" s="115">
        <v>3804</v>
      </c>
      <c r="AV53" s="115">
        <v>0</v>
      </c>
      <c r="AW53" s="115">
        <v>0</v>
      </c>
      <c r="AX53" s="115">
        <v>0</v>
      </c>
      <c r="AY53" s="115">
        <v>840</v>
      </c>
      <c r="AZ53" s="115">
        <v>1213</v>
      </c>
      <c r="BA53" s="115">
        <v>59953</v>
      </c>
      <c r="BB53" s="115">
        <v>29707</v>
      </c>
      <c r="BC53" s="115">
        <v>30246</v>
      </c>
      <c r="BD53" s="117">
        <v>42850</v>
      </c>
    </row>
    <row r="54" spans="1:56" ht="22.5" customHeight="1">
      <c r="A54" s="115" t="s">
        <v>139</v>
      </c>
      <c r="B54" s="115">
        <v>326</v>
      </c>
      <c r="C54" s="115" t="s">
        <v>208</v>
      </c>
      <c r="D54" s="115" t="s">
        <v>157</v>
      </c>
      <c r="E54" s="115" t="s">
        <v>196</v>
      </c>
      <c r="F54" s="115" t="s">
        <v>197</v>
      </c>
      <c r="G54" s="115">
        <v>1</v>
      </c>
      <c r="H54" s="115" t="s">
        <v>35</v>
      </c>
      <c r="I54" s="116">
        <v>37306</v>
      </c>
      <c r="J54" s="116">
        <v>29031</v>
      </c>
      <c r="K54" s="115">
        <v>608001055311</v>
      </c>
      <c r="L54" s="115" t="s">
        <v>137</v>
      </c>
      <c r="M54" s="115">
        <v>455</v>
      </c>
      <c r="N54" s="115"/>
      <c r="O54" s="115"/>
      <c r="P54" s="115"/>
      <c r="Q54" s="115"/>
      <c r="R54" s="115"/>
      <c r="S54" s="115"/>
      <c r="T54" s="115"/>
      <c r="U54" s="115" t="s">
        <v>198</v>
      </c>
      <c r="V54" s="115">
        <v>30</v>
      </c>
      <c r="W54" s="115">
        <v>19255</v>
      </c>
      <c r="X54" s="115">
        <v>32846</v>
      </c>
      <c r="Y54" s="115">
        <v>963</v>
      </c>
      <c r="Z54" s="115">
        <v>2311</v>
      </c>
      <c r="AA54" s="115">
        <v>6080</v>
      </c>
      <c r="AB54" s="115">
        <v>0</v>
      </c>
      <c r="AC54" s="115">
        <v>0</v>
      </c>
      <c r="AD54" s="115">
        <v>963</v>
      </c>
      <c r="AE54" s="115">
        <v>0</v>
      </c>
      <c r="AF54" s="115">
        <v>0</v>
      </c>
      <c r="AG54" s="115">
        <v>200</v>
      </c>
      <c r="AH54" s="115">
        <v>1000</v>
      </c>
      <c r="AI54" s="115">
        <v>6252</v>
      </c>
      <c r="AJ54" s="115">
        <v>0</v>
      </c>
      <c r="AK54" s="115">
        <v>1350</v>
      </c>
      <c r="AL54" s="115">
        <v>10797</v>
      </c>
      <c r="AM54" s="115">
        <v>0</v>
      </c>
      <c r="AN54" s="115">
        <v>0</v>
      </c>
      <c r="AO54" s="115">
        <v>0</v>
      </c>
      <c r="AP54" s="115">
        <v>0</v>
      </c>
      <c r="AQ54" s="115">
        <v>0</v>
      </c>
      <c r="AR54" s="115">
        <v>0</v>
      </c>
      <c r="AS54" s="115">
        <v>0</v>
      </c>
      <c r="AT54" s="115">
        <v>0</v>
      </c>
      <c r="AU54" s="115">
        <v>0</v>
      </c>
      <c r="AV54" s="115">
        <v>0</v>
      </c>
      <c r="AW54" s="115">
        <v>0</v>
      </c>
      <c r="AX54" s="115">
        <v>0</v>
      </c>
      <c r="AY54" s="115">
        <v>840</v>
      </c>
      <c r="AZ54" s="115">
        <v>973</v>
      </c>
      <c r="BA54" s="115">
        <v>62418</v>
      </c>
      <c r="BB54" s="115">
        <v>21412</v>
      </c>
      <c r="BC54" s="115">
        <v>41006</v>
      </c>
      <c r="BD54" s="117">
        <v>42850</v>
      </c>
    </row>
    <row r="55" spans="1:56" ht="22.5" customHeight="1">
      <c r="A55" s="115" t="s">
        <v>139</v>
      </c>
      <c r="B55" s="115">
        <v>327</v>
      </c>
      <c r="C55" s="115" t="s">
        <v>209</v>
      </c>
      <c r="D55" s="115" t="s">
        <v>157</v>
      </c>
      <c r="E55" s="115" t="s">
        <v>196</v>
      </c>
      <c r="F55" s="115" t="s">
        <v>197</v>
      </c>
      <c r="G55" s="115">
        <v>10</v>
      </c>
      <c r="H55" s="115" t="s">
        <v>35</v>
      </c>
      <c r="I55" s="116">
        <v>37306</v>
      </c>
      <c r="J55" s="116">
        <v>29035</v>
      </c>
      <c r="K55" s="115">
        <v>608001055571</v>
      </c>
      <c r="L55" s="115" t="s">
        <v>137</v>
      </c>
      <c r="M55" s="115">
        <v>456</v>
      </c>
      <c r="N55" s="115"/>
      <c r="O55" s="115"/>
      <c r="P55" s="115"/>
      <c r="Q55" s="115"/>
      <c r="R55" s="115"/>
      <c r="S55" s="115"/>
      <c r="T55" s="115"/>
      <c r="U55" s="115" t="s">
        <v>198</v>
      </c>
      <c r="V55" s="115">
        <v>30</v>
      </c>
      <c r="W55" s="115">
        <v>18440</v>
      </c>
      <c r="X55" s="115">
        <v>31615</v>
      </c>
      <c r="Y55" s="115">
        <v>922</v>
      </c>
      <c r="Z55" s="115">
        <v>2213</v>
      </c>
      <c r="AA55" s="115">
        <v>5841</v>
      </c>
      <c r="AB55" s="115">
        <v>0</v>
      </c>
      <c r="AC55" s="115">
        <v>0</v>
      </c>
      <c r="AD55" s="115">
        <v>922</v>
      </c>
      <c r="AE55" s="115">
        <v>0</v>
      </c>
      <c r="AF55" s="115">
        <v>0</v>
      </c>
      <c r="AG55" s="115">
        <v>200</v>
      </c>
      <c r="AH55" s="115">
        <v>1000</v>
      </c>
      <c r="AI55" s="115">
        <v>6007</v>
      </c>
      <c r="AJ55" s="115">
        <v>0</v>
      </c>
      <c r="AK55" s="115">
        <v>3250</v>
      </c>
      <c r="AL55" s="115">
        <v>9066</v>
      </c>
      <c r="AM55" s="115">
        <v>0</v>
      </c>
      <c r="AN55" s="115">
        <v>0</v>
      </c>
      <c r="AO55" s="115">
        <v>0</v>
      </c>
      <c r="AP55" s="115">
        <v>0</v>
      </c>
      <c r="AQ55" s="115">
        <v>0</v>
      </c>
      <c r="AR55" s="115">
        <v>0</v>
      </c>
      <c r="AS55" s="115">
        <v>0</v>
      </c>
      <c r="AT55" s="115">
        <v>0</v>
      </c>
      <c r="AU55" s="115">
        <v>0</v>
      </c>
      <c r="AV55" s="115">
        <v>0</v>
      </c>
      <c r="AW55" s="115">
        <v>0</v>
      </c>
      <c r="AX55" s="115">
        <v>0</v>
      </c>
      <c r="AY55" s="115">
        <v>840</v>
      </c>
      <c r="AZ55" s="115">
        <v>0</v>
      </c>
      <c r="BA55" s="115">
        <v>59953</v>
      </c>
      <c r="BB55" s="115">
        <v>20363</v>
      </c>
      <c r="BC55" s="115">
        <v>39590</v>
      </c>
      <c r="BD55" s="117">
        <v>42850</v>
      </c>
    </row>
    <row r="56" spans="1:56" ht="22.5" customHeight="1">
      <c r="A56" s="115" t="s">
        <v>139</v>
      </c>
      <c r="B56" s="115">
        <v>340</v>
      </c>
      <c r="C56" s="115" t="s">
        <v>210</v>
      </c>
      <c r="D56" s="115" t="s">
        <v>157</v>
      </c>
      <c r="E56" s="115" t="s">
        <v>196</v>
      </c>
      <c r="F56" s="115" t="s">
        <v>197</v>
      </c>
      <c r="G56" s="115">
        <v>6</v>
      </c>
      <c r="H56" s="115" t="s">
        <v>35</v>
      </c>
      <c r="I56" s="116">
        <v>37838</v>
      </c>
      <c r="J56" s="116">
        <v>28990</v>
      </c>
      <c r="K56" s="115">
        <v>608001057103</v>
      </c>
      <c r="L56" s="115" t="s">
        <v>137</v>
      </c>
      <c r="M56" s="115">
        <v>469</v>
      </c>
      <c r="N56" s="115"/>
      <c r="O56" s="115"/>
      <c r="P56" s="115"/>
      <c r="Q56" s="115"/>
      <c r="R56" s="115"/>
      <c r="S56" s="115"/>
      <c r="T56" s="115"/>
      <c r="U56" s="115" t="s">
        <v>198</v>
      </c>
      <c r="V56" s="115">
        <v>30</v>
      </c>
      <c r="W56" s="115">
        <v>18440</v>
      </c>
      <c r="X56" s="115">
        <v>31615</v>
      </c>
      <c r="Y56" s="115">
        <v>922</v>
      </c>
      <c r="Z56" s="115">
        <v>2213</v>
      </c>
      <c r="AA56" s="115">
        <v>5841</v>
      </c>
      <c r="AB56" s="115">
        <v>0</v>
      </c>
      <c r="AC56" s="115">
        <v>0</v>
      </c>
      <c r="AD56" s="115">
        <v>922</v>
      </c>
      <c r="AE56" s="115">
        <v>0</v>
      </c>
      <c r="AF56" s="115">
        <v>0</v>
      </c>
      <c r="AG56" s="115">
        <v>200</v>
      </c>
      <c r="AH56" s="115">
        <v>2000</v>
      </c>
      <c r="AI56" s="115">
        <v>6007</v>
      </c>
      <c r="AJ56" s="115">
        <v>0</v>
      </c>
      <c r="AK56" s="115">
        <v>7650</v>
      </c>
      <c r="AL56" s="115">
        <v>9181</v>
      </c>
      <c r="AM56" s="115">
        <v>0</v>
      </c>
      <c r="AN56" s="115">
        <v>0</v>
      </c>
      <c r="AO56" s="115">
        <v>0</v>
      </c>
      <c r="AP56" s="115">
        <v>0</v>
      </c>
      <c r="AQ56" s="115">
        <v>0</v>
      </c>
      <c r="AR56" s="115">
        <v>1350</v>
      </c>
      <c r="AS56" s="115">
        <v>0</v>
      </c>
      <c r="AT56" s="115">
        <v>1557</v>
      </c>
      <c r="AU56" s="115">
        <v>0</v>
      </c>
      <c r="AV56" s="115">
        <v>0</v>
      </c>
      <c r="AW56" s="115">
        <v>0</v>
      </c>
      <c r="AX56" s="115">
        <v>0</v>
      </c>
      <c r="AY56" s="115">
        <v>840</v>
      </c>
      <c r="AZ56" s="115">
        <v>1415</v>
      </c>
      <c r="BA56" s="115">
        <v>59953</v>
      </c>
      <c r="BB56" s="115">
        <v>30200</v>
      </c>
      <c r="BC56" s="115">
        <v>29753</v>
      </c>
      <c r="BD56" s="117">
        <v>42850</v>
      </c>
    </row>
    <row r="57" spans="1:56" ht="22.5" customHeight="1">
      <c r="A57" s="115" t="s">
        <v>139</v>
      </c>
      <c r="B57" s="115">
        <v>342</v>
      </c>
      <c r="C57" s="115" t="s">
        <v>211</v>
      </c>
      <c r="D57" s="115" t="s">
        <v>157</v>
      </c>
      <c r="E57" s="115" t="s">
        <v>196</v>
      </c>
      <c r="F57" s="115" t="s">
        <v>197</v>
      </c>
      <c r="G57" s="115">
        <v>4</v>
      </c>
      <c r="H57" s="115" t="s">
        <v>35</v>
      </c>
      <c r="I57" s="116">
        <v>37839</v>
      </c>
      <c r="J57" s="116">
        <v>29552</v>
      </c>
      <c r="K57" s="115">
        <v>608001057567</v>
      </c>
      <c r="L57" s="115" t="s">
        <v>137</v>
      </c>
      <c r="M57" s="115">
        <v>471</v>
      </c>
      <c r="N57" s="115"/>
      <c r="O57" s="115"/>
      <c r="P57" s="115"/>
      <c r="Q57" s="115"/>
      <c r="R57" s="115"/>
      <c r="S57" s="115"/>
      <c r="T57" s="115"/>
      <c r="U57" s="115" t="s">
        <v>198</v>
      </c>
      <c r="V57" s="115">
        <v>30</v>
      </c>
      <c r="W57" s="115">
        <v>17625</v>
      </c>
      <c r="X57" s="115">
        <v>30384</v>
      </c>
      <c r="Y57" s="115">
        <v>881</v>
      </c>
      <c r="Z57" s="115">
        <v>2115</v>
      </c>
      <c r="AA57" s="115">
        <v>5603</v>
      </c>
      <c r="AB57" s="115">
        <v>0</v>
      </c>
      <c r="AC57" s="115">
        <v>0</v>
      </c>
      <c r="AD57" s="115">
        <v>881</v>
      </c>
      <c r="AE57" s="115">
        <v>0</v>
      </c>
      <c r="AF57" s="115">
        <v>0</v>
      </c>
      <c r="AG57" s="115">
        <v>200</v>
      </c>
      <c r="AH57" s="115">
        <v>1000</v>
      </c>
      <c r="AI57" s="115">
        <v>5761</v>
      </c>
      <c r="AJ57" s="115">
        <v>0</v>
      </c>
      <c r="AK57" s="115">
        <v>350</v>
      </c>
      <c r="AL57" s="115">
        <v>0</v>
      </c>
      <c r="AM57" s="115">
        <v>0</v>
      </c>
      <c r="AN57" s="115">
        <v>0</v>
      </c>
      <c r="AO57" s="115">
        <v>1839</v>
      </c>
      <c r="AP57" s="115">
        <v>0</v>
      </c>
      <c r="AQ57" s="115">
        <v>0</v>
      </c>
      <c r="AR57" s="115">
        <v>0</v>
      </c>
      <c r="AS57" s="115">
        <v>0</v>
      </c>
      <c r="AT57" s="115">
        <v>0</v>
      </c>
      <c r="AU57" s="115">
        <v>0</v>
      </c>
      <c r="AV57" s="115">
        <v>0</v>
      </c>
      <c r="AW57" s="115">
        <v>0</v>
      </c>
      <c r="AX57" s="115">
        <v>0</v>
      </c>
      <c r="AY57" s="115">
        <v>840</v>
      </c>
      <c r="AZ57" s="115">
        <v>0</v>
      </c>
      <c r="BA57" s="115">
        <v>57489</v>
      </c>
      <c r="BB57" s="115">
        <v>9990</v>
      </c>
      <c r="BC57" s="115">
        <v>47499</v>
      </c>
      <c r="BD57" s="117">
        <v>42850</v>
      </c>
    </row>
    <row r="58" spans="1:56" ht="22.5" customHeight="1">
      <c r="A58" s="115" t="s">
        <v>139</v>
      </c>
      <c r="B58" s="115">
        <v>343</v>
      </c>
      <c r="C58" s="115" t="s">
        <v>212</v>
      </c>
      <c r="D58" s="115" t="s">
        <v>157</v>
      </c>
      <c r="E58" s="115" t="s">
        <v>196</v>
      </c>
      <c r="F58" s="115" t="s">
        <v>197</v>
      </c>
      <c r="G58" s="115">
        <v>11</v>
      </c>
      <c r="H58" s="115" t="s">
        <v>35</v>
      </c>
      <c r="I58" s="116">
        <v>37841</v>
      </c>
      <c r="J58" s="116">
        <v>26931</v>
      </c>
      <c r="K58" s="115">
        <v>608001057726</v>
      </c>
      <c r="L58" s="115" t="s">
        <v>137</v>
      </c>
      <c r="M58" s="115">
        <v>472</v>
      </c>
      <c r="N58" s="115"/>
      <c r="O58" s="115"/>
      <c r="P58" s="115"/>
      <c r="Q58" s="115"/>
      <c r="R58" s="115"/>
      <c r="S58" s="115"/>
      <c r="T58" s="115"/>
      <c r="U58" s="115" t="s">
        <v>198</v>
      </c>
      <c r="V58" s="115">
        <v>30</v>
      </c>
      <c r="W58" s="115">
        <v>18440</v>
      </c>
      <c r="X58" s="115">
        <v>31615</v>
      </c>
      <c r="Y58" s="115">
        <v>922</v>
      </c>
      <c r="Z58" s="115">
        <v>2213</v>
      </c>
      <c r="AA58" s="115">
        <v>5841</v>
      </c>
      <c r="AB58" s="115">
        <v>0</v>
      </c>
      <c r="AC58" s="115">
        <v>0</v>
      </c>
      <c r="AD58" s="115">
        <v>922</v>
      </c>
      <c r="AE58" s="115">
        <v>0</v>
      </c>
      <c r="AF58" s="115">
        <v>0</v>
      </c>
      <c r="AG58" s="115">
        <v>200</v>
      </c>
      <c r="AH58" s="115">
        <v>1000</v>
      </c>
      <c r="AI58" s="115">
        <v>6007</v>
      </c>
      <c r="AJ58" s="115">
        <v>0</v>
      </c>
      <c r="AK58" s="115">
        <v>350</v>
      </c>
      <c r="AL58" s="115">
        <v>0</v>
      </c>
      <c r="AM58" s="115">
        <v>0</v>
      </c>
      <c r="AN58" s="115">
        <v>0</v>
      </c>
      <c r="AO58" s="115">
        <v>0</v>
      </c>
      <c r="AP58" s="115">
        <v>0</v>
      </c>
      <c r="AQ58" s="115">
        <v>0</v>
      </c>
      <c r="AR58" s="115">
        <v>0</v>
      </c>
      <c r="AS58" s="115">
        <v>0</v>
      </c>
      <c r="AT58" s="115">
        <v>0</v>
      </c>
      <c r="AU58" s="115">
        <v>6334</v>
      </c>
      <c r="AV58" s="115">
        <v>0</v>
      </c>
      <c r="AW58" s="115">
        <v>0</v>
      </c>
      <c r="AX58" s="115">
        <v>0</v>
      </c>
      <c r="AY58" s="115">
        <v>840</v>
      </c>
      <c r="AZ58" s="115">
        <v>1469</v>
      </c>
      <c r="BA58" s="115">
        <v>59953</v>
      </c>
      <c r="BB58" s="115">
        <v>16200</v>
      </c>
      <c r="BC58" s="115">
        <v>43753</v>
      </c>
      <c r="BD58" s="117">
        <v>42850</v>
      </c>
    </row>
    <row r="59" spans="1:56" ht="22.5" customHeight="1">
      <c r="A59" s="115" t="s">
        <v>139</v>
      </c>
      <c r="B59" s="115">
        <v>369</v>
      </c>
      <c r="C59" s="115" t="s">
        <v>213</v>
      </c>
      <c r="D59" s="115" t="s">
        <v>157</v>
      </c>
      <c r="E59" s="115" t="s">
        <v>196</v>
      </c>
      <c r="F59" s="115" t="s">
        <v>197</v>
      </c>
      <c r="G59" s="115">
        <v>9</v>
      </c>
      <c r="H59" s="115" t="s">
        <v>35</v>
      </c>
      <c r="I59" s="116">
        <v>41153</v>
      </c>
      <c r="J59" s="116">
        <v>32783</v>
      </c>
      <c r="K59" s="115">
        <v>608001006623</v>
      </c>
      <c r="L59" s="115" t="s">
        <v>152</v>
      </c>
      <c r="M59" s="115">
        <v>498</v>
      </c>
      <c r="N59" s="115"/>
      <c r="O59" s="115"/>
      <c r="P59" s="115"/>
      <c r="Q59" s="115"/>
      <c r="R59" s="115"/>
      <c r="S59" s="115"/>
      <c r="T59" s="115"/>
      <c r="U59" s="115" t="s">
        <v>198</v>
      </c>
      <c r="V59" s="115">
        <v>0</v>
      </c>
      <c r="W59" s="115">
        <v>0</v>
      </c>
      <c r="X59" s="115">
        <v>0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5">
        <v>0</v>
      </c>
      <c r="AH59" s="115">
        <v>0</v>
      </c>
      <c r="AI59" s="115">
        <v>0</v>
      </c>
      <c r="AJ59" s="115">
        <v>0</v>
      </c>
      <c r="AK59" s="115">
        <v>0</v>
      </c>
      <c r="AL59" s="115">
        <v>0</v>
      </c>
      <c r="AM59" s="115">
        <v>0</v>
      </c>
      <c r="AN59" s="115">
        <v>0</v>
      </c>
      <c r="AO59" s="115">
        <v>0</v>
      </c>
      <c r="AP59" s="115">
        <v>0</v>
      </c>
      <c r="AQ59" s="115">
        <v>0</v>
      </c>
      <c r="AR59" s="115">
        <v>0</v>
      </c>
      <c r="AS59" s="115">
        <v>0</v>
      </c>
      <c r="AT59" s="115">
        <v>0</v>
      </c>
      <c r="AU59" s="115">
        <v>0</v>
      </c>
      <c r="AV59" s="115">
        <v>0</v>
      </c>
      <c r="AW59" s="115">
        <v>0</v>
      </c>
      <c r="AX59" s="115">
        <v>0</v>
      </c>
      <c r="AY59" s="115">
        <v>0</v>
      </c>
      <c r="AZ59" s="115">
        <v>0</v>
      </c>
      <c r="BA59" s="115">
        <v>0</v>
      </c>
      <c r="BB59" s="115">
        <v>0</v>
      </c>
      <c r="BC59" s="115">
        <v>0</v>
      </c>
      <c r="BD59" s="117">
        <v>42850</v>
      </c>
    </row>
    <row r="60" spans="1:56" ht="22.5" customHeight="1">
      <c r="A60" s="115" t="s">
        <v>139</v>
      </c>
      <c r="B60" s="115">
        <v>379</v>
      </c>
      <c r="C60" s="115" t="s">
        <v>214</v>
      </c>
      <c r="D60" s="115" t="s">
        <v>157</v>
      </c>
      <c r="E60" s="115" t="s">
        <v>196</v>
      </c>
      <c r="F60" s="115" t="s">
        <v>197</v>
      </c>
      <c r="G60" s="115">
        <v>2</v>
      </c>
      <c r="H60" s="115" t="s">
        <v>35</v>
      </c>
      <c r="I60" s="116">
        <v>41589</v>
      </c>
      <c r="J60" s="116">
        <v>27261</v>
      </c>
      <c r="K60" s="115">
        <v>108000071508</v>
      </c>
      <c r="L60" s="115" t="s">
        <v>152</v>
      </c>
      <c r="M60" s="115">
        <v>508</v>
      </c>
      <c r="N60" s="115"/>
      <c r="O60" s="115"/>
      <c r="P60" s="115"/>
      <c r="Q60" s="115"/>
      <c r="R60" s="115"/>
      <c r="S60" s="115"/>
      <c r="T60" s="115"/>
      <c r="U60" s="115" t="s">
        <v>198</v>
      </c>
      <c r="V60" s="115">
        <v>30</v>
      </c>
      <c r="W60" s="115">
        <v>13580</v>
      </c>
      <c r="X60" s="115">
        <v>24274</v>
      </c>
      <c r="Y60" s="115">
        <v>679</v>
      </c>
      <c r="Z60" s="115">
        <v>1630</v>
      </c>
      <c r="AA60" s="115">
        <v>4418</v>
      </c>
      <c r="AB60" s="115">
        <v>0</v>
      </c>
      <c r="AC60" s="115">
        <v>0</v>
      </c>
      <c r="AD60" s="115">
        <v>679</v>
      </c>
      <c r="AE60" s="115">
        <v>0</v>
      </c>
      <c r="AF60" s="115">
        <v>0</v>
      </c>
      <c r="AG60" s="115">
        <v>200</v>
      </c>
      <c r="AH60" s="115">
        <v>1000</v>
      </c>
      <c r="AI60" s="115">
        <v>4542</v>
      </c>
      <c r="AJ60" s="115">
        <v>0</v>
      </c>
      <c r="AK60" s="115">
        <v>1750</v>
      </c>
      <c r="AL60" s="115">
        <v>0</v>
      </c>
      <c r="AM60" s="115">
        <v>0</v>
      </c>
      <c r="AN60" s="115">
        <v>0</v>
      </c>
      <c r="AO60" s="115">
        <v>0</v>
      </c>
      <c r="AP60" s="115">
        <v>0</v>
      </c>
      <c r="AQ60" s="115">
        <v>0</v>
      </c>
      <c r="AR60" s="115">
        <v>0</v>
      </c>
      <c r="AS60" s="115">
        <v>0</v>
      </c>
      <c r="AT60" s="115">
        <v>0</v>
      </c>
      <c r="AU60" s="115">
        <v>0</v>
      </c>
      <c r="AV60" s="115">
        <v>0</v>
      </c>
      <c r="AW60" s="115">
        <v>0</v>
      </c>
      <c r="AX60" s="115">
        <v>0</v>
      </c>
      <c r="AY60" s="115">
        <v>840</v>
      </c>
      <c r="AZ60" s="115">
        <v>628</v>
      </c>
      <c r="BA60" s="115">
        <v>45260</v>
      </c>
      <c r="BB60" s="115">
        <v>8960</v>
      </c>
      <c r="BC60" s="115">
        <v>36300</v>
      </c>
      <c r="BD60" s="117">
        <v>42850</v>
      </c>
    </row>
    <row r="61" spans="1:56" ht="22.5" customHeight="1">
      <c r="A61" s="115" t="s">
        <v>139</v>
      </c>
      <c r="B61" s="115">
        <v>380</v>
      </c>
      <c r="C61" s="115" t="s">
        <v>215</v>
      </c>
      <c r="D61" s="115" t="s">
        <v>157</v>
      </c>
      <c r="E61" s="115" t="s">
        <v>196</v>
      </c>
      <c r="F61" s="115" t="s">
        <v>197</v>
      </c>
      <c r="G61" s="115">
        <v>12</v>
      </c>
      <c r="H61" s="115" t="s">
        <v>35</v>
      </c>
      <c r="I61" s="116">
        <v>41589</v>
      </c>
      <c r="J61" s="116">
        <v>25108</v>
      </c>
      <c r="K61" s="115">
        <v>108000074010</v>
      </c>
      <c r="L61" s="115" t="s">
        <v>137</v>
      </c>
      <c r="M61" s="115">
        <v>509</v>
      </c>
      <c r="N61" s="115"/>
      <c r="O61" s="115"/>
      <c r="P61" s="115"/>
      <c r="Q61" s="115"/>
      <c r="R61" s="115"/>
      <c r="S61" s="115"/>
      <c r="T61" s="115"/>
      <c r="U61" s="115" t="s">
        <v>198</v>
      </c>
      <c r="V61" s="115">
        <v>30</v>
      </c>
      <c r="W61" s="115">
        <v>13580</v>
      </c>
      <c r="X61" s="115">
        <v>24274</v>
      </c>
      <c r="Y61" s="115">
        <v>679</v>
      </c>
      <c r="Z61" s="115">
        <v>1630</v>
      </c>
      <c r="AA61" s="115">
        <v>4418</v>
      </c>
      <c r="AB61" s="115">
        <v>0</v>
      </c>
      <c r="AC61" s="115">
        <v>0</v>
      </c>
      <c r="AD61" s="115">
        <v>679</v>
      </c>
      <c r="AE61" s="115">
        <v>0</v>
      </c>
      <c r="AF61" s="115">
        <v>0</v>
      </c>
      <c r="AG61" s="115">
        <v>200</v>
      </c>
      <c r="AH61" s="115">
        <v>1000</v>
      </c>
      <c r="AI61" s="115">
        <v>4542</v>
      </c>
      <c r="AJ61" s="115">
        <v>0</v>
      </c>
      <c r="AK61" s="115">
        <v>350</v>
      </c>
      <c r="AL61" s="115">
        <v>0</v>
      </c>
      <c r="AM61" s="115">
        <v>0</v>
      </c>
      <c r="AN61" s="115">
        <v>0</v>
      </c>
      <c r="AO61" s="115">
        <v>0</v>
      </c>
      <c r="AP61" s="115">
        <v>0</v>
      </c>
      <c r="AQ61" s="115">
        <v>0</v>
      </c>
      <c r="AR61" s="115">
        <v>0</v>
      </c>
      <c r="AS61" s="115">
        <v>0</v>
      </c>
      <c r="AT61" s="115">
        <v>0</v>
      </c>
      <c r="AU61" s="115">
        <v>0</v>
      </c>
      <c r="AV61" s="115">
        <v>0</v>
      </c>
      <c r="AW61" s="115">
        <v>0</v>
      </c>
      <c r="AX61" s="115">
        <v>0</v>
      </c>
      <c r="AY61" s="115">
        <v>840</v>
      </c>
      <c r="AZ61" s="115">
        <v>0</v>
      </c>
      <c r="BA61" s="115">
        <v>45260</v>
      </c>
      <c r="BB61" s="115">
        <v>6932</v>
      </c>
      <c r="BC61" s="115">
        <v>38328</v>
      </c>
      <c r="BD61" s="117">
        <v>42850</v>
      </c>
    </row>
    <row r="62" spans="1:56" ht="22.5" customHeight="1">
      <c r="A62" s="115" t="s">
        <v>139</v>
      </c>
      <c r="B62" s="115">
        <v>382</v>
      </c>
      <c r="C62" s="115" t="s">
        <v>216</v>
      </c>
      <c r="D62" s="115" t="s">
        <v>157</v>
      </c>
      <c r="E62" s="115" t="s">
        <v>196</v>
      </c>
      <c r="F62" s="115" t="s">
        <v>197</v>
      </c>
      <c r="G62" s="115">
        <v>1</v>
      </c>
      <c r="H62" s="115" t="s">
        <v>35</v>
      </c>
      <c r="I62" s="116">
        <v>41589</v>
      </c>
      <c r="J62" s="116">
        <v>33180</v>
      </c>
      <c r="K62" s="115">
        <v>108000071790</v>
      </c>
      <c r="L62" s="115" t="s">
        <v>137</v>
      </c>
      <c r="M62" s="115">
        <v>511</v>
      </c>
      <c r="N62" s="115"/>
      <c r="O62" s="115"/>
      <c r="P62" s="115"/>
      <c r="Q62" s="115"/>
      <c r="R62" s="115"/>
      <c r="S62" s="115"/>
      <c r="T62" s="115"/>
      <c r="U62" s="115" t="s">
        <v>198</v>
      </c>
      <c r="V62" s="115">
        <v>30</v>
      </c>
      <c r="W62" s="115">
        <v>13580</v>
      </c>
      <c r="X62" s="115">
        <v>24274</v>
      </c>
      <c r="Y62" s="115">
        <v>679</v>
      </c>
      <c r="Z62" s="115">
        <v>1630</v>
      </c>
      <c r="AA62" s="115">
        <v>4418</v>
      </c>
      <c r="AB62" s="115">
        <v>0</v>
      </c>
      <c r="AC62" s="115">
        <v>0</v>
      </c>
      <c r="AD62" s="115">
        <v>679</v>
      </c>
      <c r="AE62" s="115">
        <v>0</v>
      </c>
      <c r="AF62" s="115">
        <v>0</v>
      </c>
      <c r="AG62" s="115">
        <v>200</v>
      </c>
      <c r="AH62" s="115">
        <v>1000</v>
      </c>
      <c r="AI62" s="115">
        <v>4542</v>
      </c>
      <c r="AJ62" s="115">
        <v>0</v>
      </c>
      <c r="AK62" s="115">
        <v>0</v>
      </c>
      <c r="AL62" s="115">
        <v>0</v>
      </c>
      <c r="AM62" s="115">
        <v>0</v>
      </c>
      <c r="AN62" s="115">
        <v>0</v>
      </c>
      <c r="AO62" s="115">
        <v>0</v>
      </c>
      <c r="AP62" s="115">
        <v>0</v>
      </c>
      <c r="AQ62" s="115">
        <v>0</v>
      </c>
      <c r="AR62" s="115">
        <v>0</v>
      </c>
      <c r="AS62" s="115">
        <v>0</v>
      </c>
      <c r="AT62" s="115">
        <v>0</v>
      </c>
      <c r="AU62" s="115">
        <v>0</v>
      </c>
      <c r="AV62" s="115">
        <v>0</v>
      </c>
      <c r="AW62" s="115">
        <v>0</v>
      </c>
      <c r="AX62" s="115">
        <v>0</v>
      </c>
      <c r="AY62" s="115">
        <v>840</v>
      </c>
      <c r="AZ62" s="115">
        <v>0</v>
      </c>
      <c r="BA62" s="115">
        <v>45260</v>
      </c>
      <c r="BB62" s="115">
        <v>6582</v>
      </c>
      <c r="BC62" s="115">
        <v>38678</v>
      </c>
      <c r="BD62" s="117">
        <v>42850</v>
      </c>
    </row>
    <row r="63" spans="1:56" ht="22.5" customHeight="1">
      <c r="A63" s="115" t="s">
        <v>139</v>
      </c>
      <c r="B63" s="115">
        <v>401</v>
      </c>
      <c r="C63" s="115" t="s">
        <v>217</v>
      </c>
      <c r="D63" s="115" t="s">
        <v>157</v>
      </c>
      <c r="E63" s="115" t="s">
        <v>196</v>
      </c>
      <c r="F63" s="115" t="s">
        <v>197</v>
      </c>
      <c r="G63" s="115">
        <v>3</v>
      </c>
      <c r="H63" s="115" t="s">
        <v>35</v>
      </c>
      <c r="I63" s="116">
        <v>41596</v>
      </c>
      <c r="J63" s="116">
        <v>31423</v>
      </c>
      <c r="K63" s="115">
        <v>108000072353</v>
      </c>
      <c r="L63" s="115" t="s">
        <v>152</v>
      </c>
      <c r="M63" s="115">
        <v>530</v>
      </c>
      <c r="N63" s="115"/>
      <c r="O63" s="115"/>
      <c r="P63" s="115"/>
      <c r="Q63" s="115"/>
      <c r="R63" s="115"/>
      <c r="S63" s="115"/>
      <c r="T63" s="115"/>
      <c r="U63" s="115" t="s">
        <v>198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5">
        <v>0</v>
      </c>
      <c r="AI63" s="115">
        <v>0</v>
      </c>
      <c r="AJ63" s="115">
        <v>0</v>
      </c>
      <c r="AK63" s="115">
        <v>0</v>
      </c>
      <c r="AL63" s="115">
        <v>0</v>
      </c>
      <c r="AM63" s="115">
        <v>0</v>
      </c>
      <c r="AN63" s="115">
        <v>0</v>
      </c>
      <c r="AO63" s="115">
        <v>0</v>
      </c>
      <c r="AP63" s="115">
        <v>0</v>
      </c>
      <c r="AQ63" s="115">
        <v>0</v>
      </c>
      <c r="AR63" s="115">
        <v>0</v>
      </c>
      <c r="AS63" s="115">
        <v>0</v>
      </c>
      <c r="AT63" s="115">
        <v>0</v>
      </c>
      <c r="AU63" s="115">
        <v>0</v>
      </c>
      <c r="AV63" s="115">
        <v>0</v>
      </c>
      <c r="AW63" s="115">
        <v>0</v>
      </c>
      <c r="AX63" s="115">
        <v>0</v>
      </c>
      <c r="AY63" s="115">
        <v>0</v>
      </c>
      <c r="AZ63" s="115">
        <v>0</v>
      </c>
      <c r="BA63" s="115">
        <v>0</v>
      </c>
      <c r="BB63" s="115">
        <v>0</v>
      </c>
      <c r="BC63" s="115">
        <v>0</v>
      </c>
      <c r="BD63" s="117">
        <v>42850</v>
      </c>
    </row>
    <row r="64" spans="1:56" ht="22.5" customHeight="1">
      <c r="A64" s="115" t="s">
        <v>139</v>
      </c>
      <c r="B64" s="115">
        <v>408</v>
      </c>
      <c r="C64" s="115" t="s">
        <v>218</v>
      </c>
      <c r="D64" s="115" t="s">
        <v>157</v>
      </c>
      <c r="E64" s="115" t="s">
        <v>196</v>
      </c>
      <c r="F64" s="115" t="s">
        <v>197</v>
      </c>
      <c r="G64" s="115">
        <v>2</v>
      </c>
      <c r="H64" s="115" t="s">
        <v>35</v>
      </c>
      <c r="I64" s="116">
        <v>41603</v>
      </c>
      <c r="J64" s="116">
        <v>30769</v>
      </c>
      <c r="K64" s="115">
        <v>108000074043</v>
      </c>
      <c r="L64" s="115" t="s">
        <v>137</v>
      </c>
      <c r="M64" s="115">
        <v>537</v>
      </c>
      <c r="N64" s="115"/>
      <c r="O64" s="115"/>
      <c r="P64" s="115"/>
      <c r="Q64" s="115"/>
      <c r="R64" s="115"/>
      <c r="S64" s="115"/>
      <c r="T64" s="115"/>
      <c r="U64" s="115" t="s">
        <v>198</v>
      </c>
      <c r="V64" s="115">
        <v>30</v>
      </c>
      <c r="W64" s="115">
        <v>13580</v>
      </c>
      <c r="X64" s="115">
        <v>24274</v>
      </c>
      <c r="Y64" s="115">
        <v>679</v>
      </c>
      <c r="Z64" s="115">
        <v>1630</v>
      </c>
      <c r="AA64" s="115">
        <v>4418</v>
      </c>
      <c r="AB64" s="115">
        <v>0</v>
      </c>
      <c r="AC64" s="115">
        <v>0</v>
      </c>
      <c r="AD64" s="115">
        <v>679</v>
      </c>
      <c r="AE64" s="115">
        <v>0</v>
      </c>
      <c r="AF64" s="115">
        <v>0</v>
      </c>
      <c r="AG64" s="115">
        <v>200</v>
      </c>
      <c r="AH64" s="115">
        <v>0</v>
      </c>
      <c r="AI64" s="115">
        <v>4542</v>
      </c>
      <c r="AJ64" s="115">
        <v>0</v>
      </c>
      <c r="AK64" s="115">
        <v>350</v>
      </c>
      <c r="AL64" s="115">
        <v>0</v>
      </c>
      <c r="AM64" s="115">
        <v>0</v>
      </c>
      <c r="AN64" s="115">
        <v>0</v>
      </c>
      <c r="AO64" s="115">
        <v>0</v>
      </c>
      <c r="AP64" s="115">
        <v>0</v>
      </c>
      <c r="AQ64" s="115">
        <v>0</v>
      </c>
      <c r="AR64" s="115">
        <v>1521</v>
      </c>
      <c r="AS64" s="115">
        <v>0</v>
      </c>
      <c r="AT64" s="115">
        <v>0</v>
      </c>
      <c r="AU64" s="115">
        <v>0</v>
      </c>
      <c r="AV64" s="115">
        <v>0</v>
      </c>
      <c r="AW64" s="115">
        <v>0</v>
      </c>
      <c r="AX64" s="115">
        <v>0</v>
      </c>
      <c r="AY64" s="115">
        <v>840</v>
      </c>
      <c r="AZ64" s="115">
        <v>311</v>
      </c>
      <c r="BA64" s="115">
        <v>45260</v>
      </c>
      <c r="BB64" s="115">
        <v>7764</v>
      </c>
      <c r="BC64" s="115">
        <v>37496</v>
      </c>
      <c r="BD64" s="117">
        <v>42850</v>
      </c>
    </row>
    <row r="65" spans="1:56" ht="22.5" customHeight="1">
      <c r="A65" s="115" t="s">
        <v>139</v>
      </c>
      <c r="B65" s="115">
        <v>412</v>
      </c>
      <c r="C65" s="115" t="s">
        <v>219</v>
      </c>
      <c r="D65" s="115" t="s">
        <v>157</v>
      </c>
      <c r="E65" s="115" t="s">
        <v>196</v>
      </c>
      <c r="F65" s="115" t="s">
        <v>197</v>
      </c>
      <c r="G65" s="115">
        <v>2</v>
      </c>
      <c r="H65" s="115" t="s">
        <v>35</v>
      </c>
      <c r="I65" s="116">
        <v>41603</v>
      </c>
      <c r="J65" s="116">
        <v>30689</v>
      </c>
      <c r="K65" s="115">
        <v>108000074565</v>
      </c>
      <c r="L65" s="115" t="s">
        <v>137</v>
      </c>
      <c r="M65" s="115">
        <v>541</v>
      </c>
      <c r="N65" s="115"/>
      <c r="O65" s="115"/>
      <c r="P65" s="115"/>
      <c r="Q65" s="115"/>
      <c r="R65" s="115"/>
      <c r="S65" s="115"/>
      <c r="T65" s="115"/>
      <c r="U65" s="115" t="s">
        <v>198</v>
      </c>
      <c r="V65" s="115">
        <v>30</v>
      </c>
      <c r="W65" s="115">
        <v>13580</v>
      </c>
      <c r="X65" s="115">
        <v>24274</v>
      </c>
      <c r="Y65" s="115">
        <v>679</v>
      </c>
      <c r="Z65" s="115">
        <v>1630</v>
      </c>
      <c r="AA65" s="115">
        <v>4418</v>
      </c>
      <c r="AB65" s="115">
        <v>0</v>
      </c>
      <c r="AC65" s="115">
        <v>0</v>
      </c>
      <c r="AD65" s="115">
        <v>679</v>
      </c>
      <c r="AE65" s="115">
        <v>0</v>
      </c>
      <c r="AF65" s="115">
        <v>0</v>
      </c>
      <c r="AG65" s="115">
        <v>200</v>
      </c>
      <c r="AH65" s="115">
        <v>1000</v>
      </c>
      <c r="AI65" s="115">
        <v>4542</v>
      </c>
      <c r="AJ65" s="115">
        <v>0</v>
      </c>
      <c r="AK65" s="115">
        <v>1150</v>
      </c>
      <c r="AL65" s="115">
        <v>0</v>
      </c>
      <c r="AM65" s="115">
        <v>0</v>
      </c>
      <c r="AN65" s="115">
        <v>0</v>
      </c>
      <c r="AO65" s="115">
        <v>0</v>
      </c>
      <c r="AP65" s="115">
        <v>0</v>
      </c>
      <c r="AQ65" s="115">
        <v>0</v>
      </c>
      <c r="AR65" s="115">
        <v>0</v>
      </c>
      <c r="AS65" s="115">
        <v>0</v>
      </c>
      <c r="AT65" s="115">
        <v>0</v>
      </c>
      <c r="AU65" s="115">
        <v>0</v>
      </c>
      <c r="AV65" s="115">
        <v>0</v>
      </c>
      <c r="AW65" s="115">
        <v>0</v>
      </c>
      <c r="AX65" s="115">
        <v>0</v>
      </c>
      <c r="AY65" s="115">
        <v>840</v>
      </c>
      <c r="AZ65" s="115">
        <v>0</v>
      </c>
      <c r="BA65" s="115">
        <v>45260</v>
      </c>
      <c r="BB65" s="115">
        <v>7732</v>
      </c>
      <c r="BC65" s="115">
        <v>37528</v>
      </c>
      <c r="BD65" s="117">
        <v>42850</v>
      </c>
    </row>
    <row r="66" spans="1:56" ht="22.5" customHeight="1">
      <c r="A66" s="115" t="s">
        <v>139</v>
      </c>
      <c r="B66" s="115">
        <v>429</v>
      </c>
      <c r="C66" s="115" t="s">
        <v>220</v>
      </c>
      <c r="D66" s="115" t="s">
        <v>157</v>
      </c>
      <c r="E66" s="115" t="s">
        <v>196</v>
      </c>
      <c r="F66" s="115" t="s">
        <v>197</v>
      </c>
      <c r="G66" s="115">
        <v>4</v>
      </c>
      <c r="H66" s="115" t="s">
        <v>35</v>
      </c>
      <c r="I66" s="116">
        <v>41613</v>
      </c>
      <c r="J66" s="116">
        <v>30416</v>
      </c>
      <c r="K66" s="115">
        <v>108000089254</v>
      </c>
      <c r="L66" s="115" t="s">
        <v>137</v>
      </c>
      <c r="M66" s="115">
        <v>558</v>
      </c>
      <c r="N66" s="115"/>
      <c r="O66" s="115"/>
      <c r="P66" s="115"/>
      <c r="Q66" s="115"/>
      <c r="R66" s="115"/>
      <c r="S66" s="115"/>
      <c r="T66" s="115"/>
      <c r="U66" s="115" t="s">
        <v>198</v>
      </c>
      <c r="V66" s="115">
        <v>30</v>
      </c>
      <c r="W66" s="115">
        <v>13580</v>
      </c>
      <c r="X66" s="115">
        <v>24274</v>
      </c>
      <c r="Y66" s="115">
        <v>679</v>
      </c>
      <c r="Z66" s="115">
        <v>1630</v>
      </c>
      <c r="AA66" s="115">
        <v>4418</v>
      </c>
      <c r="AB66" s="115">
        <v>0</v>
      </c>
      <c r="AC66" s="115">
        <v>0</v>
      </c>
      <c r="AD66" s="115">
        <v>679</v>
      </c>
      <c r="AE66" s="115">
        <v>0</v>
      </c>
      <c r="AF66" s="115">
        <v>0</v>
      </c>
      <c r="AG66" s="115">
        <v>200</v>
      </c>
      <c r="AH66" s="115">
        <v>1000</v>
      </c>
      <c r="AI66" s="115">
        <v>4542</v>
      </c>
      <c r="AJ66" s="115">
        <v>0</v>
      </c>
      <c r="AK66" s="115">
        <v>350</v>
      </c>
      <c r="AL66" s="115">
        <v>0</v>
      </c>
      <c r="AM66" s="115">
        <v>0</v>
      </c>
      <c r="AN66" s="115">
        <v>0</v>
      </c>
      <c r="AO66" s="115">
        <v>0</v>
      </c>
      <c r="AP66" s="115">
        <v>0</v>
      </c>
      <c r="AQ66" s="115">
        <v>0</v>
      </c>
      <c r="AR66" s="115">
        <v>0</v>
      </c>
      <c r="AS66" s="115">
        <v>0</v>
      </c>
      <c r="AT66" s="115">
        <v>0</v>
      </c>
      <c r="AU66" s="115">
        <v>0</v>
      </c>
      <c r="AV66" s="115">
        <v>0</v>
      </c>
      <c r="AW66" s="115">
        <v>0</v>
      </c>
      <c r="AX66" s="115">
        <v>0</v>
      </c>
      <c r="AY66" s="115">
        <v>840</v>
      </c>
      <c r="AZ66" s="115">
        <v>0</v>
      </c>
      <c r="BA66" s="115">
        <v>45260</v>
      </c>
      <c r="BB66" s="115">
        <v>6932</v>
      </c>
      <c r="BC66" s="115">
        <v>38328</v>
      </c>
      <c r="BD66" s="117">
        <v>42850</v>
      </c>
    </row>
    <row r="67" spans="1:56" ht="22.5" customHeight="1">
      <c r="A67" s="115" t="s">
        <v>139</v>
      </c>
      <c r="B67" s="115">
        <v>430</v>
      </c>
      <c r="C67" s="115" t="s">
        <v>221</v>
      </c>
      <c r="D67" s="115" t="s">
        <v>157</v>
      </c>
      <c r="E67" s="115" t="s">
        <v>196</v>
      </c>
      <c r="F67" s="115" t="s">
        <v>197</v>
      </c>
      <c r="G67" s="115">
        <v>10</v>
      </c>
      <c r="H67" s="115" t="s">
        <v>35</v>
      </c>
      <c r="I67" s="116">
        <v>41655</v>
      </c>
      <c r="J67" s="116">
        <v>29960</v>
      </c>
      <c r="K67" s="115">
        <v>108000099126</v>
      </c>
      <c r="L67" s="115" t="s">
        <v>137</v>
      </c>
      <c r="M67" s="115">
        <v>559</v>
      </c>
      <c r="N67" s="115"/>
      <c r="O67" s="115"/>
      <c r="P67" s="115"/>
      <c r="Q67" s="115"/>
      <c r="R67" s="115"/>
      <c r="S67" s="115"/>
      <c r="T67" s="115"/>
      <c r="U67" s="115" t="s">
        <v>198</v>
      </c>
      <c r="V67" s="115">
        <v>30</v>
      </c>
      <c r="W67" s="115">
        <v>13580</v>
      </c>
      <c r="X67" s="115">
        <v>24274</v>
      </c>
      <c r="Y67" s="115">
        <v>679</v>
      </c>
      <c r="Z67" s="115">
        <v>1630</v>
      </c>
      <c r="AA67" s="115">
        <v>4418</v>
      </c>
      <c r="AB67" s="115">
        <v>0</v>
      </c>
      <c r="AC67" s="115">
        <v>0</v>
      </c>
      <c r="AD67" s="115">
        <v>679</v>
      </c>
      <c r="AE67" s="115">
        <v>0</v>
      </c>
      <c r="AF67" s="115">
        <v>0</v>
      </c>
      <c r="AG67" s="115">
        <v>200</v>
      </c>
      <c r="AH67" s="115">
        <v>0</v>
      </c>
      <c r="AI67" s="115">
        <v>4542</v>
      </c>
      <c r="AJ67" s="115">
        <v>0</v>
      </c>
      <c r="AK67" s="115">
        <v>350</v>
      </c>
      <c r="AL67" s="115">
        <v>0</v>
      </c>
      <c r="AM67" s="115">
        <v>0</v>
      </c>
      <c r="AN67" s="115">
        <v>0</v>
      </c>
      <c r="AO67" s="115">
        <v>0</v>
      </c>
      <c r="AP67" s="115">
        <v>0</v>
      </c>
      <c r="AQ67" s="115">
        <v>0</v>
      </c>
      <c r="AR67" s="115">
        <v>0</v>
      </c>
      <c r="AS67" s="115">
        <v>0</v>
      </c>
      <c r="AT67" s="115">
        <v>0</v>
      </c>
      <c r="AU67" s="115">
        <v>0</v>
      </c>
      <c r="AV67" s="115">
        <v>0</v>
      </c>
      <c r="AW67" s="115">
        <v>0</v>
      </c>
      <c r="AX67" s="115">
        <v>0</v>
      </c>
      <c r="AY67" s="115">
        <v>840</v>
      </c>
      <c r="AZ67" s="115">
        <v>0</v>
      </c>
      <c r="BA67" s="115">
        <v>45260</v>
      </c>
      <c r="BB67" s="115">
        <v>5932</v>
      </c>
      <c r="BC67" s="115">
        <v>39328</v>
      </c>
      <c r="BD67" s="117">
        <v>42850</v>
      </c>
    </row>
    <row r="68" spans="1:56" ht="22.5" customHeight="1">
      <c r="A68" s="115" t="s">
        <v>139</v>
      </c>
      <c r="B68" s="115">
        <v>438</v>
      </c>
      <c r="C68" s="115" t="s">
        <v>222</v>
      </c>
      <c r="D68" s="115" t="s">
        <v>157</v>
      </c>
      <c r="E68" s="115" t="s">
        <v>196</v>
      </c>
      <c r="F68" s="115" t="s">
        <v>197</v>
      </c>
      <c r="G68" s="115">
        <v>9</v>
      </c>
      <c r="H68" s="115" t="s">
        <v>35</v>
      </c>
      <c r="I68" s="116">
        <v>41730</v>
      </c>
      <c r="J68" s="116">
        <v>33584</v>
      </c>
      <c r="K68" s="115">
        <v>108000129947</v>
      </c>
      <c r="L68" s="115" t="s">
        <v>137</v>
      </c>
      <c r="M68" s="115">
        <v>567</v>
      </c>
      <c r="N68" s="115"/>
      <c r="O68" s="115"/>
      <c r="P68" s="115"/>
      <c r="Q68" s="115"/>
      <c r="R68" s="115"/>
      <c r="S68" s="115"/>
      <c r="T68" s="115"/>
      <c r="U68" s="115" t="s">
        <v>198</v>
      </c>
      <c r="V68" s="115">
        <v>0</v>
      </c>
      <c r="W68" s="115">
        <v>0</v>
      </c>
      <c r="X68" s="115">
        <v>0</v>
      </c>
      <c r="Y68" s="115">
        <v>0</v>
      </c>
      <c r="Z68" s="115">
        <v>0</v>
      </c>
      <c r="AA68" s="115">
        <v>0</v>
      </c>
      <c r="AB68" s="115">
        <v>0</v>
      </c>
      <c r="AC68" s="115">
        <v>0</v>
      </c>
      <c r="AD68" s="115">
        <v>0</v>
      </c>
      <c r="AE68" s="115">
        <v>0</v>
      </c>
      <c r="AF68" s="115">
        <v>0</v>
      </c>
      <c r="AG68" s="115">
        <v>0</v>
      </c>
      <c r="AH68" s="115">
        <v>0</v>
      </c>
      <c r="AI68" s="115">
        <v>0</v>
      </c>
      <c r="AJ68" s="115">
        <v>0</v>
      </c>
      <c r="AK68" s="115">
        <v>0</v>
      </c>
      <c r="AL68" s="115">
        <v>0</v>
      </c>
      <c r="AM68" s="115">
        <v>0</v>
      </c>
      <c r="AN68" s="115">
        <v>0</v>
      </c>
      <c r="AO68" s="115">
        <v>0</v>
      </c>
      <c r="AP68" s="115">
        <v>0</v>
      </c>
      <c r="AQ68" s="115">
        <v>0</v>
      </c>
      <c r="AR68" s="115">
        <v>0</v>
      </c>
      <c r="AS68" s="115">
        <v>0</v>
      </c>
      <c r="AT68" s="115">
        <v>0</v>
      </c>
      <c r="AU68" s="115">
        <v>0</v>
      </c>
      <c r="AV68" s="115">
        <v>0</v>
      </c>
      <c r="AW68" s="115">
        <v>0</v>
      </c>
      <c r="AX68" s="115">
        <v>0</v>
      </c>
      <c r="AY68" s="115">
        <v>0</v>
      </c>
      <c r="AZ68" s="115">
        <v>0</v>
      </c>
      <c r="BA68" s="115">
        <v>0</v>
      </c>
      <c r="BB68" s="115">
        <v>0</v>
      </c>
      <c r="BC68" s="115">
        <v>0</v>
      </c>
      <c r="BD68" s="117">
        <v>42850</v>
      </c>
    </row>
    <row r="69" spans="1:56" ht="22.5" customHeight="1">
      <c r="A69" s="115" t="s">
        <v>139</v>
      </c>
      <c r="B69" s="115">
        <v>440</v>
      </c>
      <c r="C69" s="115" t="s">
        <v>223</v>
      </c>
      <c r="D69" s="115" t="s">
        <v>157</v>
      </c>
      <c r="E69" s="115" t="s">
        <v>196</v>
      </c>
      <c r="F69" s="115" t="s">
        <v>197</v>
      </c>
      <c r="G69" s="115">
        <v>1</v>
      </c>
      <c r="H69" s="115" t="s">
        <v>35</v>
      </c>
      <c r="I69" s="116">
        <v>41738</v>
      </c>
      <c r="J69" s="116">
        <v>33031</v>
      </c>
      <c r="K69" s="115">
        <v>108000130135</v>
      </c>
      <c r="L69" s="115" t="s">
        <v>152</v>
      </c>
      <c r="M69" s="115">
        <v>569</v>
      </c>
      <c r="N69" s="115"/>
      <c r="O69" s="115"/>
      <c r="P69" s="115"/>
      <c r="Q69" s="115"/>
      <c r="R69" s="115"/>
      <c r="S69" s="115"/>
      <c r="T69" s="115"/>
      <c r="U69" s="115" t="s">
        <v>198</v>
      </c>
      <c r="V69" s="115">
        <v>30</v>
      </c>
      <c r="W69" s="115">
        <v>13580</v>
      </c>
      <c r="X69" s="115">
        <v>24274</v>
      </c>
      <c r="Y69" s="115">
        <v>679</v>
      </c>
      <c r="Z69" s="115">
        <v>1630</v>
      </c>
      <c r="AA69" s="115">
        <v>4418</v>
      </c>
      <c r="AB69" s="115">
        <v>0</v>
      </c>
      <c r="AC69" s="115">
        <v>0</v>
      </c>
      <c r="AD69" s="115">
        <v>679</v>
      </c>
      <c r="AE69" s="115">
        <v>0</v>
      </c>
      <c r="AF69" s="115">
        <v>0</v>
      </c>
      <c r="AG69" s="115">
        <v>200</v>
      </c>
      <c r="AH69" s="115">
        <v>1000</v>
      </c>
      <c r="AI69" s="115">
        <v>4542</v>
      </c>
      <c r="AJ69" s="115">
        <v>0</v>
      </c>
      <c r="AK69" s="115">
        <v>750</v>
      </c>
      <c r="AL69" s="115">
        <v>0</v>
      </c>
      <c r="AM69" s="115">
        <v>0</v>
      </c>
      <c r="AN69" s="115">
        <v>0</v>
      </c>
      <c r="AO69" s="115">
        <v>0</v>
      </c>
      <c r="AP69" s="115">
        <v>0</v>
      </c>
      <c r="AQ69" s="115">
        <v>0</v>
      </c>
      <c r="AR69" s="115">
        <v>0</v>
      </c>
      <c r="AS69" s="115">
        <v>0</v>
      </c>
      <c r="AT69" s="115">
        <v>0</v>
      </c>
      <c r="AU69" s="115">
        <v>0</v>
      </c>
      <c r="AV69" s="115">
        <v>0</v>
      </c>
      <c r="AW69" s="115">
        <v>0</v>
      </c>
      <c r="AX69" s="115">
        <v>0</v>
      </c>
      <c r="AY69" s="115">
        <v>840</v>
      </c>
      <c r="AZ69" s="115">
        <v>0</v>
      </c>
      <c r="BA69" s="115">
        <v>45260</v>
      </c>
      <c r="BB69" s="115">
        <v>7332</v>
      </c>
      <c r="BC69" s="115">
        <v>37928</v>
      </c>
      <c r="BD69" s="117">
        <v>42850</v>
      </c>
    </row>
    <row r="70" spans="1:56" ht="22.5" customHeight="1">
      <c r="A70" s="115" t="s">
        <v>139</v>
      </c>
      <c r="B70" s="115">
        <v>457</v>
      </c>
      <c r="C70" s="115" t="s">
        <v>224</v>
      </c>
      <c r="D70" s="115" t="s">
        <v>157</v>
      </c>
      <c r="E70" s="115" t="s">
        <v>196</v>
      </c>
      <c r="F70" s="115" t="s">
        <v>197</v>
      </c>
      <c r="G70" s="115">
        <v>1</v>
      </c>
      <c r="H70" s="115" t="s">
        <v>35</v>
      </c>
      <c r="I70" s="116">
        <v>41908</v>
      </c>
      <c r="J70" s="116">
        <v>31759</v>
      </c>
      <c r="K70" s="115">
        <v>108000177719</v>
      </c>
      <c r="L70" s="115" t="s">
        <v>152</v>
      </c>
      <c r="M70" s="115">
        <v>586</v>
      </c>
      <c r="N70" s="115"/>
      <c r="O70" s="115"/>
      <c r="P70" s="115"/>
      <c r="Q70" s="115"/>
      <c r="R70" s="115"/>
      <c r="S70" s="115"/>
      <c r="T70" s="115"/>
      <c r="U70" s="115" t="s">
        <v>198</v>
      </c>
      <c r="V70" s="115">
        <v>30</v>
      </c>
      <c r="W70" s="115">
        <v>12775</v>
      </c>
      <c r="X70" s="115">
        <v>23058</v>
      </c>
      <c r="Y70" s="115">
        <v>639</v>
      </c>
      <c r="Z70" s="115">
        <v>1533</v>
      </c>
      <c r="AA70" s="115">
        <v>4182</v>
      </c>
      <c r="AB70" s="115">
        <v>0</v>
      </c>
      <c r="AC70" s="115">
        <v>0</v>
      </c>
      <c r="AD70" s="115">
        <v>639</v>
      </c>
      <c r="AE70" s="115">
        <v>0</v>
      </c>
      <c r="AF70" s="115">
        <v>0</v>
      </c>
      <c r="AG70" s="115">
        <v>200</v>
      </c>
      <c r="AH70" s="115">
        <v>1000</v>
      </c>
      <c r="AI70" s="115">
        <v>4300</v>
      </c>
      <c r="AJ70" s="115">
        <v>0</v>
      </c>
      <c r="AK70" s="115">
        <v>350</v>
      </c>
      <c r="AL70" s="115">
        <v>0</v>
      </c>
      <c r="AM70" s="115">
        <v>0</v>
      </c>
      <c r="AN70" s="115">
        <v>0</v>
      </c>
      <c r="AO70" s="115">
        <v>0</v>
      </c>
      <c r="AP70" s="115">
        <v>0</v>
      </c>
      <c r="AQ70" s="115">
        <v>0</v>
      </c>
      <c r="AR70" s="115">
        <v>0</v>
      </c>
      <c r="AS70" s="115">
        <v>0</v>
      </c>
      <c r="AT70" s="115">
        <v>0</v>
      </c>
      <c r="AU70" s="115">
        <v>0</v>
      </c>
      <c r="AV70" s="115">
        <v>0</v>
      </c>
      <c r="AW70" s="115">
        <v>0</v>
      </c>
      <c r="AX70" s="115">
        <v>0</v>
      </c>
      <c r="AY70" s="115">
        <v>840</v>
      </c>
      <c r="AZ70" s="115">
        <v>0</v>
      </c>
      <c r="BA70" s="115">
        <v>42826</v>
      </c>
      <c r="BB70" s="115">
        <v>6690</v>
      </c>
      <c r="BC70" s="115">
        <v>36136</v>
      </c>
      <c r="BD70" s="117">
        <v>42850</v>
      </c>
    </row>
    <row r="71" spans="1:56" ht="22.5" customHeight="1">
      <c r="A71" s="115" t="s">
        <v>139</v>
      </c>
      <c r="B71" s="115">
        <v>461</v>
      </c>
      <c r="C71" s="115" t="s">
        <v>225</v>
      </c>
      <c r="D71" s="115" t="s">
        <v>157</v>
      </c>
      <c r="E71" s="115" t="s">
        <v>196</v>
      </c>
      <c r="F71" s="115" t="s">
        <v>197</v>
      </c>
      <c r="G71" s="115">
        <v>3</v>
      </c>
      <c r="H71" s="115" t="s">
        <v>35</v>
      </c>
      <c r="I71" s="116">
        <v>41984</v>
      </c>
      <c r="J71" s="116">
        <v>30858</v>
      </c>
      <c r="K71" s="115">
        <v>108000227718</v>
      </c>
      <c r="L71" s="115" t="s">
        <v>152</v>
      </c>
      <c r="M71" s="115">
        <v>590</v>
      </c>
      <c r="N71" s="115"/>
      <c r="O71" s="115"/>
      <c r="P71" s="115"/>
      <c r="Q71" s="115"/>
      <c r="R71" s="115"/>
      <c r="S71" s="115"/>
      <c r="T71" s="115"/>
      <c r="U71" s="115" t="s">
        <v>198</v>
      </c>
      <c r="V71" s="115">
        <v>23</v>
      </c>
      <c r="W71" s="115">
        <v>9319</v>
      </c>
      <c r="X71" s="115">
        <v>16891</v>
      </c>
      <c r="Y71" s="115">
        <v>466</v>
      </c>
      <c r="Z71" s="115">
        <v>1118</v>
      </c>
      <c r="AA71" s="115">
        <v>3059</v>
      </c>
      <c r="AB71" s="115">
        <v>0</v>
      </c>
      <c r="AC71" s="115">
        <v>0</v>
      </c>
      <c r="AD71" s="115">
        <v>466</v>
      </c>
      <c r="AE71" s="115">
        <v>0</v>
      </c>
      <c r="AF71" s="115">
        <v>0</v>
      </c>
      <c r="AG71" s="115">
        <v>200</v>
      </c>
      <c r="AH71" s="115">
        <v>0</v>
      </c>
      <c r="AI71" s="115">
        <v>3145</v>
      </c>
      <c r="AJ71" s="115">
        <v>0</v>
      </c>
      <c r="AK71" s="115">
        <v>367</v>
      </c>
      <c r="AL71" s="115">
        <v>0</v>
      </c>
      <c r="AM71" s="115">
        <v>0</v>
      </c>
      <c r="AN71" s="115">
        <v>0</v>
      </c>
      <c r="AO71" s="115">
        <v>0</v>
      </c>
      <c r="AP71" s="115">
        <v>0</v>
      </c>
      <c r="AQ71" s="115">
        <v>0</v>
      </c>
      <c r="AR71" s="115">
        <v>0</v>
      </c>
      <c r="AS71" s="115">
        <v>0</v>
      </c>
      <c r="AT71" s="115">
        <v>0</v>
      </c>
      <c r="AU71" s="115">
        <v>0</v>
      </c>
      <c r="AV71" s="115">
        <v>0</v>
      </c>
      <c r="AW71" s="115">
        <v>0</v>
      </c>
      <c r="AX71" s="115">
        <v>0</v>
      </c>
      <c r="AY71" s="115">
        <v>840</v>
      </c>
      <c r="AZ71" s="115">
        <v>0</v>
      </c>
      <c r="BA71" s="115">
        <v>31319</v>
      </c>
      <c r="BB71" s="115">
        <v>4552</v>
      </c>
      <c r="BC71" s="115">
        <v>26767</v>
      </c>
      <c r="BD71" s="117">
        <v>42850</v>
      </c>
    </row>
    <row r="72" spans="1:56" ht="22.5" customHeight="1">
      <c r="A72" s="115" t="s">
        <v>139</v>
      </c>
      <c r="B72" s="115">
        <v>472</v>
      </c>
      <c r="C72" s="115" t="s">
        <v>226</v>
      </c>
      <c r="D72" s="115" t="s">
        <v>157</v>
      </c>
      <c r="E72" s="115" t="s">
        <v>196</v>
      </c>
      <c r="F72" s="115" t="s">
        <v>197</v>
      </c>
      <c r="G72" s="115">
        <v>9</v>
      </c>
      <c r="H72" s="115" t="s">
        <v>35</v>
      </c>
      <c r="I72" s="116">
        <v>42171</v>
      </c>
      <c r="J72" s="116">
        <v>25399</v>
      </c>
      <c r="K72" s="115">
        <v>108000326504</v>
      </c>
      <c r="L72" s="115" t="s">
        <v>137</v>
      </c>
      <c r="M72" s="115">
        <v>601</v>
      </c>
      <c r="N72" s="115"/>
      <c r="O72" s="115"/>
      <c r="P72" s="115"/>
      <c r="Q72" s="115"/>
      <c r="R72" s="115"/>
      <c r="S72" s="115"/>
      <c r="T72" s="115"/>
      <c r="U72" s="115" t="s">
        <v>198</v>
      </c>
      <c r="V72" s="115">
        <v>30</v>
      </c>
      <c r="W72" s="115">
        <v>12155</v>
      </c>
      <c r="X72" s="115">
        <v>22032</v>
      </c>
      <c r="Y72" s="115">
        <v>608</v>
      </c>
      <c r="Z72" s="115">
        <v>1459</v>
      </c>
      <c r="AA72" s="115">
        <v>3990</v>
      </c>
      <c r="AB72" s="115">
        <v>0</v>
      </c>
      <c r="AC72" s="115">
        <v>0</v>
      </c>
      <c r="AD72" s="115">
        <v>608</v>
      </c>
      <c r="AE72" s="115">
        <v>0</v>
      </c>
      <c r="AF72" s="115">
        <v>0</v>
      </c>
      <c r="AG72" s="115">
        <v>200</v>
      </c>
      <c r="AH72" s="115">
        <v>1000</v>
      </c>
      <c r="AI72" s="115">
        <v>4102</v>
      </c>
      <c r="AJ72" s="115">
        <v>0</v>
      </c>
      <c r="AK72" s="115">
        <v>350</v>
      </c>
      <c r="AL72" s="115">
        <v>0</v>
      </c>
      <c r="AM72" s="115">
        <v>0</v>
      </c>
      <c r="AN72" s="115">
        <v>0</v>
      </c>
      <c r="AO72" s="115">
        <v>0</v>
      </c>
      <c r="AP72" s="115">
        <v>0</v>
      </c>
      <c r="AQ72" s="115">
        <v>0</v>
      </c>
      <c r="AR72" s="115">
        <v>0</v>
      </c>
      <c r="AS72" s="115">
        <v>0</v>
      </c>
      <c r="AT72" s="115">
        <v>0</v>
      </c>
      <c r="AU72" s="115">
        <v>0</v>
      </c>
      <c r="AV72" s="115">
        <v>0</v>
      </c>
      <c r="AW72" s="115">
        <v>0</v>
      </c>
      <c r="AX72" s="115">
        <v>0</v>
      </c>
      <c r="AY72" s="115">
        <v>840</v>
      </c>
      <c r="AZ72" s="115">
        <v>0</v>
      </c>
      <c r="BA72" s="115">
        <v>40852</v>
      </c>
      <c r="BB72" s="115">
        <v>6492</v>
      </c>
      <c r="BC72" s="115">
        <v>34360</v>
      </c>
      <c r="BD72" s="117">
        <v>42850</v>
      </c>
    </row>
    <row r="73" spans="1:56" ht="22.5" customHeight="1">
      <c r="A73" s="115" t="s">
        <v>139</v>
      </c>
      <c r="B73" s="115">
        <v>505</v>
      </c>
      <c r="C73" s="115" t="s">
        <v>227</v>
      </c>
      <c r="D73" s="115" t="s">
        <v>157</v>
      </c>
      <c r="E73" s="115" t="s">
        <v>196</v>
      </c>
      <c r="F73" s="115" t="s">
        <v>197</v>
      </c>
      <c r="G73" s="115">
        <v>1</v>
      </c>
      <c r="H73" s="115" t="s">
        <v>35</v>
      </c>
      <c r="I73" s="116">
        <v>42500</v>
      </c>
      <c r="J73" s="116">
        <v>34444</v>
      </c>
      <c r="K73" s="115">
        <v>108000505786</v>
      </c>
      <c r="L73" s="115" t="s">
        <v>152</v>
      </c>
      <c r="M73" s="115">
        <v>634</v>
      </c>
      <c r="N73" s="115"/>
      <c r="O73" s="115"/>
      <c r="P73" s="115"/>
      <c r="Q73" s="115"/>
      <c r="R73" s="115"/>
      <c r="S73" s="115"/>
      <c r="T73" s="115"/>
      <c r="U73" s="115" t="s">
        <v>198</v>
      </c>
      <c r="V73" s="115">
        <v>12</v>
      </c>
      <c r="W73" s="115">
        <v>4614</v>
      </c>
      <c r="X73" s="115">
        <v>8363</v>
      </c>
      <c r="Y73" s="115">
        <v>231</v>
      </c>
      <c r="Z73" s="115">
        <v>554</v>
      </c>
      <c r="AA73" s="115">
        <v>1514</v>
      </c>
      <c r="AB73" s="115">
        <v>0</v>
      </c>
      <c r="AC73" s="115">
        <v>0</v>
      </c>
      <c r="AD73" s="115">
        <v>231</v>
      </c>
      <c r="AE73" s="115">
        <v>0</v>
      </c>
      <c r="AF73" s="115">
        <v>0</v>
      </c>
      <c r="AG73" s="115">
        <v>200</v>
      </c>
      <c r="AH73" s="115">
        <v>0</v>
      </c>
      <c r="AI73" s="115">
        <v>1557</v>
      </c>
      <c r="AJ73" s="115">
        <v>0</v>
      </c>
      <c r="AK73" s="115">
        <v>0</v>
      </c>
      <c r="AL73" s="115">
        <v>0</v>
      </c>
      <c r="AM73" s="115">
        <v>0</v>
      </c>
      <c r="AN73" s="115">
        <v>0</v>
      </c>
      <c r="AO73" s="115">
        <v>0</v>
      </c>
      <c r="AP73" s="115">
        <v>0</v>
      </c>
      <c r="AQ73" s="115">
        <v>0</v>
      </c>
      <c r="AR73" s="115">
        <v>0</v>
      </c>
      <c r="AS73" s="115">
        <v>0</v>
      </c>
      <c r="AT73" s="115">
        <v>0</v>
      </c>
      <c r="AU73" s="115">
        <v>0</v>
      </c>
      <c r="AV73" s="115">
        <v>0</v>
      </c>
      <c r="AW73" s="115">
        <v>0</v>
      </c>
      <c r="AX73" s="115">
        <v>0</v>
      </c>
      <c r="AY73" s="115">
        <v>840</v>
      </c>
      <c r="AZ73" s="115">
        <v>0</v>
      </c>
      <c r="BA73" s="115">
        <v>15507</v>
      </c>
      <c r="BB73" s="115">
        <v>2597</v>
      </c>
      <c r="BC73" s="115">
        <v>12910</v>
      </c>
      <c r="BD73" s="117">
        <v>42850</v>
      </c>
    </row>
    <row r="74" spans="1:56" ht="22.5" customHeight="1">
      <c r="A74" s="115" t="s">
        <v>139</v>
      </c>
      <c r="B74" s="115">
        <v>531</v>
      </c>
      <c r="C74" s="115" t="s">
        <v>228</v>
      </c>
      <c r="D74" s="115" t="s">
        <v>157</v>
      </c>
      <c r="E74" s="115" t="s">
        <v>196</v>
      </c>
      <c r="F74" s="115" t="s">
        <v>197</v>
      </c>
      <c r="G74" s="115">
        <v>15</v>
      </c>
      <c r="H74" s="115" t="s">
        <v>35</v>
      </c>
      <c r="I74" s="116">
        <v>42522</v>
      </c>
      <c r="J74" s="116">
        <v>26601</v>
      </c>
      <c r="K74" s="115">
        <v>108000520635</v>
      </c>
      <c r="L74" s="115" t="s">
        <v>137</v>
      </c>
      <c r="M74" s="115">
        <v>660</v>
      </c>
      <c r="N74" s="115"/>
      <c r="O74" s="115"/>
      <c r="P74" s="115"/>
      <c r="Q74" s="115"/>
      <c r="R74" s="115"/>
      <c r="S74" s="115"/>
      <c r="T74" s="115"/>
      <c r="U74" s="115" t="s">
        <v>198</v>
      </c>
      <c r="V74" s="115">
        <v>29</v>
      </c>
      <c r="W74" s="115">
        <v>11151</v>
      </c>
      <c r="X74" s="115">
        <v>20211</v>
      </c>
      <c r="Y74" s="115">
        <v>558</v>
      </c>
      <c r="Z74" s="115">
        <v>1338</v>
      </c>
      <c r="AA74" s="115">
        <v>3660</v>
      </c>
      <c r="AB74" s="115">
        <v>0</v>
      </c>
      <c r="AC74" s="115">
        <v>0</v>
      </c>
      <c r="AD74" s="115">
        <v>558</v>
      </c>
      <c r="AE74" s="115">
        <v>0</v>
      </c>
      <c r="AF74" s="115">
        <v>0</v>
      </c>
      <c r="AG74" s="115">
        <v>200</v>
      </c>
      <c r="AH74" s="115">
        <v>0</v>
      </c>
      <c r="AI74" s="115">
        <v>3763</v>
      </c>
      <c r="AJ74" s="115">
        <v>0</v>
      </c>
      <c r="AK74" s="115">
        <v>0</v>
      </c>
      <c r="AL74" s="115">
        <v>0</v>
      </c>
      <c r="AM74" s="115">
        <v>0</v>
      </c>
      <c r="AN74" s="115">
        <v>0</v>
      </c>
      <c r="AO74" s="115">
        <v>0</v>
      </c>
      <c r="AP74" s="115">
        <v>0</v>
      </c>
      <c r="AQ74" s="115">
        <v>0</v>
      </c>
      <c r="AR74" s="115">
        <v>0</v>
      </c>
      <c r="AS74" s="115">
        <v>0</v>
      </c>
      <c r="AT74" s="115">
        <v>0</v>
      </c>
      <c r="AU74" s="115">
        <v>0</v>
      </c>
      <c r="AV74" s="115">
        <v>0</v>
      </c>
      <c r="AW74" s="115">
        <v>0</v>
      </c>
      <c r="AX74" s="115">
        <v>0</v>
      </c>
      <c r="AY74" s="115">
        <v>840</v>
      </c>
      <c r="AZ74" s="115">
        <v>0</v>
      </c>
      <c r="BA74" s="115">
        <v>37476</v>
      </c>
      <c r="BB74" s="115">
        <v>4803</v>
      </c>
      <c r="BC74" s="115">
        <v>32673</v>
      </c>
      <c r="BD74" s="117">
        <v>42850</v>
      </c>
    </row>
    <row r="75" spans="1:56" ht="22.5" customHeight="1">
      <c r="A75" s="115" t="s">
        <v>139</v>
      </c>
      <c r="B75" s="115">
        <v>532</v>
      </c>
      <c r="C75" s="115" t="s">
        <v>229</v>
      </c>
      <c r="D75" s="115" t="s">
        <v>157</v>
      </c>
      <c r="E75" s="115" t="s">
        <v>196</v>
      </c>
      <c r="F75" s="115" t="s">
        <v>197</v>
      </c>
      <c r="G75" s="115">
        <v>7</v>
      </c>
      <c r="H75" s="115" t="s">
        <v>35</v>
      </c>
      <c r="I75" s="116">
        <v>42523</v>
      </c>
      <c r="J75" s="116">
        <v>30473</v>
      </c>
      <c r="K75" s="115">
        <v>108000521083</v>
      </c>
      <c r="L75" s="115" t="s">
        <v>137</v>
      </c>
      <c r="M75" s="115">
        <v>661</v>
      </c>
      <c r="N75" s="115"/>
      <c r="O75" s="115"/>
      <c r="P75" s="115"/>
      <c r="Q75" s="115"/>
      <c r="R75" s="115"/>
      <c r="S75" s="115"/>
      <c r="T75" s="115"/>
      <c r="U75" s="115" t="s">
        <v>198</v>
      </c>
      <c r="V75" s="115">
        <v>30</v>
      </c>
      <c r="W75" s="115">
        <v>11535</v>
      </c>
      <c r="X75" s="115">
        <v>20908</v>
      </c>
      <c r="Y75" s="115">
        <v>577</v>
      </c>
      <c r="Z75" s="115">
        <v>1384</v>
      </c>
      <c r="AA75" s="115">
        <v>3786</v>
      </c>
      <c r="AB75" s="115">
        <v>0</v>
      </c>
      <c r="AC75" s="115">
        <v>0</v>
      </c>
      <c r="AD75" s="115">
        <v>577</v>
      </c>
      <c r="AE75" s="115">
        <v>0</v>
      </c>
      <c r="AF75" s="115">
        <v>0</v>
      </c>
      <c r="AG75" s="115">
        <v>200</v>
      </c>
      <c r="AH75" s="115">
        <v>0</v>
      </c>
      <c r="AI75" s="115">
        <v>3893</v>
      </c>
      <c r="AJ75" s="115">
        <v>0</v>
      </c>
      <c r="AK75" s="115">
        <v>0</v>
      </c>
      <c r="AL75" s="115">
        <v>0</v>
      </c>
      <c r="AM75" s="115">
        <v>0</v>
      </c>
      <c r="AN75" s="115">
        <v>0</v>
      </c>
      <c r="AO75" s="115">
        <v>0</v>
      </c>
      <c r="AP75" s="115">
        <v>0</v>
      </c>
      <c r="AQ75" s="115">
        <v>0</v>
      </c>
      <c r="AR75" s="115">
        <v>0</v>
      </c>
      <c r="AS75" s="115">
        <v>0</v>
      </c>
      <c r="AT75" s="115">
        <v>0</v>
      </c>
      <c r="AU75" s="115">
        <v>0</v>
      </c>
      <c r="AV75" s="115">
        <v>0</v>
      </c>
      <c r="AW75" s="115">
        <v>0</v>
      </c>
      <c r="AX75" s="115">
        <v>0</v>
      </c>
      <c r="AY75" s="115">
        <v>840</v>
      </c>
      <c r="AZ75" s="115">
        <v>0</v>
      </c>
      <c r="BA75" s="115">
        <v>38767</v>
      </c>
      <c r="BB75" s="115">
        <v>4933</v>
      </c>
      <c r="BC75" s="115">
        <v>33834</v>
      </c>
      <c r="BD75" s="117">
        <v>42850</v>
      </c>
    </row>
    <row r="76" spans="1:56" ht="22.5" customHeight="1">
      <c r="A76" s="115" t="s">
        <v>139</v>
      </c>
      <c r="B76" s="115">
        <v>550</v>
      </c>
      <c r="C76" s="115" t="s">
        <v>230</v>
      </c>
      <c r="D76" s="115" t="s">
        <v>157</v>
      </c>
      <c r="E76" s="115" t="s">
        <v>196</v>
      </c>
      <c r="F76" s="115" t="s">
        <v>197</v>
      </c>
      <c r="G76" s="115">
        <v>1</v>
      </c>
      <c r="H76" s="115" t="s">
        <v>35</v>
      </c>
      <c r="I76" s="116">
        <v>42599</v>
      </c>
      <c r="J76" s="116">
        <v>33390</v>
      </c>
      <c r="K76" s="115">
        <v>108000560500</v>
      </c>
      <c r="L76" s="115" t="s">
        <v>137</v>
      </c>
      <c r="M76" s="115">
        <v>679</v>
      </c>
      <c r="N76" s="115"/>
      <c r="O76" s="115"/>
      <c r="P76" s="115"/>
      <c r="Q76" s="115"/>
      <c r="R76" s="115"/>
      <c r="S76" s="115"/>
      <c r="T76" s="115"/>
      <c r="U76" s="115" t="s">
        <v>198</v>
      </c>
      <c r="V76" s="115">
        <v>29</v>
      </c>
      <c r="W76" s="115">
        <v>11151</v>
      </c>
      <c r="X76" s="115">
        <v>20211</v>
      </c>
      <c r="Y76" s="115">
        <v>558</v>
      </c>
      <c r="Z76" s="115">
        <v>1338</v>
      </c>
      <c r="AA76" s="115">
        <v>3660</v>
      </c>
      <c r="AB76" s="115">
        <v>0</v>
      </c>
      <c r="AC76" s="115">
        <v>0</v>
      </c>
      <c r="AD76" s="115">
        <v>558</v>
      </c>
      <c r="AE76" s="115">
        <v>0</v>
      </c>
      <c r="AF76" s="115">
        <v>0</v>
      </c>
      <c r="AG76" s="115">
        <v>200</v>
      </c>
      <c r="AH76" s="115">
        <v>0</v>
      </c>
      <c r="AI76" s="115">
        <v>3763</v>
      </c>
      <c r="AJ76" s="115">
        <v>0</v>
      </c>
      <c r="AK76" s="115">
        <v>0</v>
      </c>
      <c r="AL76" s="115">
        <v>0</v>
      </c>
      <c r="AM76" s="115">
        <v>0</v>
      </c>
      <c r="AN76" s="115">
        <v>0</v>
      </c>
      <c r="AO76" s="115">
        <v>0</v>
      </c>
      <c r="AP76" s="115">
        <v>0</v>
      </c>
      <c r="AQ76" s="115">
        <v>0</v>
      </c>
      <c r="AR76" s="115">
        <v>0</v>
      </c>
      <c r="AS76" s="115">
        <v>0</v>
      </c>
      <c r="AT76" s="115">
        <v>0</v>
      </c>
      <c r="AU76" s="115">
        <v>0</v>
      </c>
      <c r="AV76" s="115">
        <v>0</v>
      </c>
      <c r="AW76" s="115">
        <v>0</v>
      </c>
      <c r="AX76" s="115">
        <v>0</v>
      </c>
      <c r="AY76" s="115">
        <v>840</v>
      </c>
      <c r="AZ76" s="115">
        <v>0</v>
      </c>
      <c r="BA76" s="115">
        <v>37476</v>
      </c>
      <c r="BB76" s="115">
        <v>4803</v>
      </c>
      <c r="BC76" s="115">
        <v>32673</v>
      </c>
      <c r="BD76" s="117">
        <v>42850</v>
      </c>
    </row>
    <row r="77" spans="1:56" ht="22.5" customHeight="1">
      <c r="A77" s="115" t="s">
        <v>139</v>
      </c>
      <c r="B77" s="115">
        <v>572</v>
      </c>
      <c r="C77" s="115" t="s">
        <v>231</v>
      </c>
      <c r="D77" s="115" t="s">
        <v>157</v>
      </c>
      <c r="E77" s="115" t="s">
        <v>196</v>
      </c>
      <c r="F77" s="115" t="s">
        <v>197</v>
      </c>
      <c r="G77" s="115">
        <v>1</v>
      </c>
      <c r="H77" s="115" t="s">
        <v>35</v>
      </c>
      <c r="I77" s="116">
        <v>42737</v>
      </c>
      <c r="J77" s="116">
        <v>32670</v>
      </c>
      <c r="K77" s="115">
        <v>108000654354</v>
      </c>
      <c r="L77" s="115" t="s">
        <v>152</v>
      </c>
      <c r="M77" s="115">
        <v>701</v>
      </c>
      <c r="N77" s="115"/>
      <c r="O77" s="115"/>
      <c r="P77" s="115"/>
      <c r="Q77" s="115"/>
      <c r="R77" s="115"/>
      <c r="S77" s="115"/>
      <c r="T77" s="115"/>
      <c r="U77" s="115" t="s">
        <v>232</v>
      </c>
      <c r="V77" s="115">
        <v>30</v>
      </c>
      <c r="W77" s="115">
        <v>11535</v>
      </c>
      <c r="X77" s="115">
        <v>20908</v>
      </c>
      <c r="Y77" s="115">
        <v>577</v>
      </c>
      <c r="Z77" s="115">
        <v>1384</v>
      </c>
      <c r="AA77" s="115">
        <v>3786</v>
      </c>
      <c r="AB77" s="115">
        <v>0</v>
      </c>
      <c r="AC77" s="115">
        <v>0</v>
      </c>
      <c r="AD77" s="115">
        <v>577</v>
      </c>
      <c r="AE77" s="115">
        <v>0</v>
      </c>
      <c r="AF77" s="115">
        <v>0</v>
      </c>
      <c r="AG77" s="115">
        <v>200</v>
      </c>
      <c r="AH77" s="115">
        <v>0</v>
      </c>
      <c r="AI77" s="115">
        <v>3893</v>
      </c>
      <c r="AJ77" s="115">
        <v>0</v>
      </c>
      <c r="AK77" s="115">
        <v>0</v>
      </c>
      <c r="AL77" s="115">
        <v>0</v>
      </c>
      <c r="AM77" s="115">
        <v>0</v>
      </c>
      <c r="AN77" s="115">
        <v>0</v>
      </c>
      <c r="AO77" s="115">
        <v>0</v>
      </c>
      <c r="AP77" s="115">
        <v>0</v>
      </c>
      <c r="AQ77" s="115">
        <v>0</v>
      </c>
      <c r="AR77" s="115">
        <v>0</v>
      </c>
      <c r="AS77" s="115">
        <v>0</v>
      </c>
      <c r="AT77" s="115">
        <v>0</v>
      </c>
      <c r="AU77" s="115">
        <v>0</v>
      </c>
      <c r="AV77" s="115">
        <v>0</v>
      </c>
      <c r="AW77" s="115">
        <v>0</v>
      </c>
      <c r="AX77" s="115">
        <v>0</v>
      </c>
      <c r="AY77" s="115">
        <v>840</v>
      </c>
      <c r="AZ77" s="115">
        <v>0</v>
      </c>
      <c r="BA77" s="115">
        <v>38767</v>
      </c>
      <c r="BB77" s="115">
        <v>4933</v>
      </c>
      <c r="BC77" s="115">
        <v>33834</v>
      </c>
      <c r="BD77" s="117">
        <v>42850</v>
      </c>
    </row>
    <row r="78" spans="1:56" ht="22.5" customHeight="1">
      <c r="A78" s="115" t="s">
        <v>139</v>
      </c>
      <c r="B78" s="115">
        <v>579</v>
      </c>
      <c r="C78" s="115" t="s">
        <v>233</v>
      </c>
      <c r="D78" s="115" t="s">
        <v>157</v>
      </c>
      <c r="E78" s="115" t="s">
        <v>196</v>
      </c>
      <c r="F78" s="115" t="s">
        <v>197</v>
      </c>
      <c r="G78" s="115">
        <v>1</v>
      </c>
      <c r="H78" s="115" t="s">
        <v>35</v>
      </c>
      <c r="I78" s="116">
        <v>42782</v>
      </c>
      <c r="J78" s="116">
        <v>31453</v>
      </c>
      <c r="K78" s="115">
        <v>108000673977</v>
      </c>
      <c r="L78" s="115" t="s">
        <v>137</v>
      </c>
      <c r="M78" s="115">
        <v>708</v>
      </c>
      <c r="N78" s="115"/>
      <c r="O78" s="115"/>
      <c r="P78" s="115"/>
      <c r="Q78" s="115"/>
      <c r="R78" s="115"/>
      <c r="S78" s="115"/>
      <c r="T78" s="115"/>
      <c r="U78" s="115" t="s">
        <v>198</v>
      </c>
      <c r="V78" s="115">
        <v>5</v>
      </c>
      <c r="W78" s="115">
        <v>1923</v>
      </c>
      <c r="X78" s="115">
        <v>3485</v>
      </c>
      <c r="Y78" s="115">
        <v>96</v>
      </c>
      <c r="Z78" s="115">
        <v>231</v>
      </c>
      <c r="AA78" s="115">
        <v>631</v>
      </c>
      <c r="AB78" s="115">
        <v>0</v>
      </c>
      <c r="AC78" s="115">
        <v>0</v>
      </c>
      <c r="AD78" s="115">
        <v>96</v>
      </c>
      <c r="AE78" s="115">
        <v>0</v>
      </c>
      <c r="AF78" s="115">
        <v>0</v>
      </c>
      <c r="AG78" s="115">
        <v>80</v>
      </c>
      <c r="AH78" s="115">
        <v>0</v>
      </c>
      <c r="AI78" s="115">
        <v>649</v>
      </c>
      <c r="AJ78" s="115">
        <v>0</v>
      </c>
      <c r="AK78" s="115">
        <v>0</v>
      </c>
      <c r="AL78" s="115">
        <v>0</v>
      </c>
      <c r="AM78" s="115">
        <v>0</v>
      </c>
      <c r="AN78" s="115">
        <v>0</v>
      </c>
      <c r="AO78" s="115">
        <v>0</v>
      </c>
      <c r="AP78" s="115">
        <v>0</v>
      </c>
      <c r="AQ78" s="115">
        <v>0</v>
      </c>
      <c r="AR78" s="115">
        <v>0</v>
      </c>
      <c r="AS78" s="115">
        <v>0</v>
      </c>
      <c r="AT78" s="115">
        <v>0</v>
      </c>
      <c r="AU78" s="115">
        <v>0</v>
      </c>
      <c r="AV78" s="115">
        <v>0</v>
      </c>
      <c r="AW78" s="115">
        <v>0</v>
      </c>
      <c r="AX78" s="115">
        <v>0</v>
      </c>
      <c r="AY78" s="115">
        <v>840</v>
      </c>
      <c r="AZ78" s="115">
        <v>0</v>
      </c>
      <c r="BA78" s="115">
        <v>6462</v>
      </c>
      <c r="BB78" s="115">
        <v>1569</v>
      </c>
      <c r="BC78" s="115">
        <v>4893</v>
      </c>
      <c r="BD78" s="117">
        <v>42850</v>
      </c>
    </row>
    <row r="79" spans="1:56" ht="22.5" customHeight="1">
      <c r="A79" s="115" t="s">
        <v>139</v>
      </c>
      <c r="B79" s="115">
        <v>596</v>
      </c>
      <c r="C79" s="115" t="s">
        <v>234</v>
      </c>
      <c r="D79" s="115" t="s">
        <v>157</v>
      </c>
      <c r="E79" s="115" t="s">
        <v>196</v>
      </c>
      <c r="F79" s="115" t="s">
        <v>197</v>
      </c>
      <c r="G79" s="115">
        <v>1</v>
      </c>
      <c r="H79" s="115" t="s">
        <v>35</v>
      </c>
      <c r="I79" s="116">
        <v>42851</v>
      </c>
      <c r="J79" s="116">
        <v>34486</v>
      </c>
      <c r="K79" s="115">
        <v>108000701270</v>
      </c>
      <c r="L79" s="115" t="s">
        <v>152</v>
      </c>
      <c r="M79" s="115">
        <v>725</v>
      </c>
      <c r="N79" s="115" t="s">
        <v>235</v>
      </c>
      <c r="O79" s="115"/>
      <c r="P79" s="115"/>
      <c r="Q79" s="115"/>
      <c r="R79" s="115"/>
      <c r="S79" s="115"/>
      <c r="T79" s="115"/>
      <c r="U79" s="115" t="s">
        <v>198</v>
      </c>
      <c r="V79" s="115">
        <v>5</v>
      </c>
      <c r="W79" s="115">
        <v>1923</v>
      </c>
      <c r="X79" s="115">
        <v>3485</v>
      </c>
      <c r="Y79" s="115">
        <v>96</v>
      </c>
      <c r="Z79" s="115">
        <v>231</v>
      </c>
      <c r="AA79" s="115">
        <v>631</v>
      </c>
      <c r="AB79" s="115">
        <v>0</v>
      </c>
      <c r="AC79" s="115">
        <v>0</v>
      </c>
      <c r="AD79" s="115">
        <v>96</v>
      </c>
      <c r="AE79" s="115">
        <v>0</v>
      </c>
      <c r="AF79" s="115">
        <v>0</v>
      </c>
      <c r="AG79" s="115">
        <v>80</v>
      </c>
      <c r="AH79" s="115">
        <v>0</v>
      </c>
      <c r="AI79" s="115">
        <v>649</v>
      </c>
      <c r="AJ79" s="115">
        <v>0</v>
      </c>
      <c r="AK79" s="115">
        <v>0</v>
      </c>
      <c r="AL79" s="115">
        <v>0</v>
      </c>
      <c r="AM79" s="115">
        <v>0</v>
      </c>
      <c r="AN79" s="115">
        <v>0</v>
      </c>
      <c r="AO79" s="115">
        <v>0</v>
      </c>
      <c r="AP79" s="115">
        <v>0</v>
      </c>
      <c r="AQ79" s="115">
        <v>0</v>
      </c>
      <c r="AR79" s="115">
        <v>0</v>
      </c>
      <c r="AS79" s="115">
        <v>0</v>
      </c>
      <c r="AT79" s="115">
        <v>0</v>
      </c>
      <c r="AU79" s="115">
        <v>0</v>
      </c>
      <c r="AV79" s="115">
        <v>0</v>
      </c>
      <c r="AW79" s="115">
        <v>0</v>
      </c>
      <c r="AX79" s="115">
        <v>0</v>
      </c>
      <c r="AY79" s="115">
        <v>0</v>
      </c>
      <c r="AZ79" s="115">
        <v>0</v>
      </c>
      <c r="BA79" s="115">
        <v>6462</v>
      </c>
      <c r="BB79" s="115">
        <v>729</v>
      </c>
      <c r="BC79" s="115">
        <v>5733</v>
      </c>
      <c r="BD79" s="117">
        <v>42850</v>
      </c>
    </row>
    <row r="80" spans="1:56" ht="22.5" customHeight="1">
      <c r="A80" s="115" t="s">
        <v>139</v>
      </c>
      <c r="B80" s="115">
        <v>443</v>
      </c>
      <c r="C80" s="115" t="s">
        <v>236</v>
      </c>
      <c r="D80" s="115" t="s">
        <v>237</v>
      </c>
      <c r="E80" s="115" t="s">
        <v>238</v>
      </c>
      <c r="F80" s="115" t="s">
        <v>239</v>
      </c>
      <c r="G80" s="115">
        <v>9</v>
      </c>
      <c r="H80" s="115" t="s">
        <v>35</v>
      </c>
      <c r="I80" s="116">
        <v>41754</v>
      </c>
      <c r="J80" s="116">
        <v>31100</v>
      </c>
      <c r="K80" s="115">
        <v>108000130974</v>
      </c>
      <c r="L80" s="115" t="s">
        <v>137</v>
      </c>
      <c r="M80" s="115">
        <v>572</v>
      </c>
      <c r="N80" s="115"/>
      <c r="O80" s="115"/>
      <c r="P80" s="115"/>
      <c r="Q80" s="115"/>
      <c r="R80" s="115"/>
      <c r="S80" s="115"/>
      <c r="T80" s="115"/>
      <c r="U80" s="115" t="s">
        <v>232</v>
      </c>
      <c r="V80" s="115">
        <v>30</v>
      </c>
      <c r="W80" s="115">
        <v>8880</v>
      </c>
      <c r="X80" s="115">
        <v>16096</v>
      </c>
      <c r="Y80" s="115">
        <v>444</v>
      </c>
      <c r="Z80" s="115">
        <v>1066</v>
      </c>
      <c r="AA80" s="115">
        <v>2915</v>
      </c>
      <c r="AB80" s="115">
        <v>0</v>
      </c>
      <c r="AC80" s="115">
        <v>0</v>
      </c>
      <c r="AD80" s="115">
        <v>444</v>
      </c>
      <c r="AE80" s="115">
        <v>0</v>
      </c>
      <c r="AF80" s="115">
        <v>0</v>
      </c>
      <c r="AG80" s="115">
        <v>200</v>
      </c>
      <c r="AH80" s="115">
        <v>0</v>
      </c>
      <c r="AI80" s="115">
        <v>2997</v>
      </c>
      <c r="AJ80" s="115">
        <v>0</v>
      </c>
      <c r="AK80" s="115">
        <v>250</v>
      </c>
      <c r="AL80" s="115">
        <v>0</v>
      </c>
      <c r="AM80" s="115">
        <v>0</v>
      </c>
      <c r="AN80" s="115">
        <v>0</v>
      </c>
      <c r="AO80" s="115">
        <v>0</v>
      </c>
      <c r="AP80" s="115">
        <v>0</v>
      </c>
      <c r="AQ80" s="115">
        <v>0</v>
      </c>
      <c r="AR80" s="115">
        <v>0</v>
      </c>
      <c r="AS80" s="115">
        <v>0</v>
      </c>
      <c r="AT80" s="115">
        <v>0</v>
      </c>
      <c r="AU80" s="115">
        <v>0</v>
      </c>
      <c r="AV80" s="115">
        <v>0</v>
      </c>
      <c r="AW80" s="115">
        <v>0</v>
      </c>
      <c r="AX80" s="115">
        <v>0</v>
      </c>
      <c r="AY80" s="115">
        <v>840</v>
      </c>
      <c r="AZ80" s="115">
        <v>0</v>
      </c>
      <c r="BA80" s="115">
        <v>29845</v>
      </c>
      <c r="BB80" s="115">
        <v>4287</v>
      </c>
      <c r="BC80" s="115">
        <v>25558</v>
      </c>
      <c r="BD80" s="117">
        <v>42850</v>
      </c>
    </row>
    <row r="81" spans="1:56" ht="22.5" customHeight="1">
      <c r="A81" s="115" t="s">
        <v>139</v>
      </c>
      <c r="B81" s="115">
        <v>448</v>
      </c>
      <c r="C81" s="115" t="s">
        <v>240</v>
      </c>
      <c r="D81" s="115" t="s">
        <v>237</v>
      </c>
      <c r="E81" s="115" t="s">
        <v>238</v>
      </c>
      <c r="F81" s="115" t="s">
        <v>239</v>
      </c>
      <c r="G81" s="115">
        <v>9</v>
      </c>
      <c r="H81" s="115" t="s">
        <v>35</v>
      </c>
      <c r="I81" s="116">
        <v>41785</v>
      </c>
      <c r="J81" s="116">
        <v>31479</v>
      </c>
      <c r="K81" s="115">
        <v>108000138395</v>
      </c>
      <c r="L81" s="115" t="s">
        <v>137</v>
      </c>
      <c r="M81" s="115">
        <v>577</v>
      </c>
      <c r="N81" s="115"/>
      <c r="O81" s="115"/>
      <c r="P81" s="115"/>
      <c r="Q81" s="115"/>
      <c r="R81" s="115"/>
      <c r="S81" s="115"/>
      <c r="T81" s="115"/>
      <c r="U81" s="115" t="s">
        <v>232</v>
      </c>
      <c r="V81" s="115">
        <v>30</v>
      </c>
      <c r="W81" s="115">
        <v>8880</v>
      </c>
      <c r="X81" s="115">
        <v>16096</v>
      </c>
      <c r="Y81" s="115">
        <v>444</v>
      </c>
      <c r="Z81" s="115">
        <v>1066</v>
      </c>
      <c r="AA81" s="115">
        <v>2915</v>
      </c>
      <c r="AB81" s="115">
        <v>0</v>
      </c>
      <c r="AC81" s="115">
        <v>0</v>
      </c>
      <c r="AD81" s="115">
        <v>444</v>
      </c>
      <c r="AE81" s="115">
        <v>0</v>
      </c>
      <c r="AF81" s="115">
        <v>0</v>
      </c>
      <c r="AG81" s="115">
        <v>200</v>
      </c>
      <c r="AH81" s="115">
        <v>0</v>
      </c>
      <c r="AI81" s="115">
        <v>2997</v>
      </c>
      <c r="AJ81" s="115">
        <v>0</v>
      </c>
      <c r="AK81" s="115">
        <v>250</v>
      </c>
      <c r="AL81" s="115">
        <v>0</v>
      </c>
      <c r="AM81" s="115">
        <v>0</v>
      </c>
      <c r="AN81" s="115">
        <v>0</v>
      </c>
      <c r="AO81" s="115">
        <v>0</v>
      </c>
      <c r="AP81" s="115">
        <v>0</v>
      </c>
      <c r="AQ81" s="115">
        <v>0</v>
      </c>
      <c r="AR81" s="115">
        <v>0</v>
      </c>
      <c r="AS81" s="115">
        <v>0</v>
      </c>
      <c r="AT81" s="115">
        <v>0</v>
      </c>
      <c r="AU81" s="115">
        <v>0</v>
      </c>
      <c r="AV81" s="115">
        <v>0</v>
      </c>
      <c r="AW81" s="115">
        <v>0</v>
      </c>
      <c r="AX81" s="115">
        <v>0</v>
      </c>
      <c r="AY81" s="115">
        <v>840</v>
      </c>
      <c r="AZ81" s="115">
        <v>0</v>
      </c>
      <c r="BA81" s="115">
        <v>29845</v>
      </c>
      <c r="BB81" s="115">
        <v>4287</v>
      </c>
      <c r="BC81" s="115">
        <v>25558</v>
      </c>
      <c r="BD81" s="117">
        <v>42850</v>
      </c>
    </row>
    <row r="82" spans="1:56" ht="22.5" customHeight="1">
      <c r="A82" s="115" t="s">
        <v>139</v>
      </c>
      <c r="B82" s="115">
        <v>449</v>
      </c>
      <c r="C82" s="115" t="s">
        <v>241</v>
      </c>
      <c r="D82" s="115" t="s">
        <v>237</v>
      </c>
      <c r="E82" s="115" t="s">
        <v>238</v>
      </c>
      <c r="F82" s="115" t="s">
        <v>239</v>
      </c>
      <c r="G82" s="115">
        <v>9</v>
      </c>
      <c r="H82" s="115" t="s">
        <v>35</v>
      </c>
      <c r="I82" s="116">
        <v>41785</v>
      </c>
      <c r="J82" s="116">
        <v>31695</v>
      </c>
      <c r="K82" s="115">
        <v>108000138373</v>
      </c>
      <c r="L82" s="115" t="s">
        <v>137</v>
      </c>
      <c r="M82" s="115">
        <v>578</v>
      </c>
      <c r="N82" s="115"/>
      <c r="O82" s="115"/>
      <c r="P82" s="115"/>
      <c r="Q82" s="115"/>
      <c r="R82" s="115"/>
      <c r="S82" s="115"/>
      <c r="T82" s="115"/>
      <c r="U82" s="115" t="s">
        <v>232</v>
      </c>
      <c r="V82" s="115">
        <v>30</v>
      </c>
      <c r="W82" s="115">
        <v>8880</v>
      </c>
      <c r="X82" s="115">
        <v>16096</v>
      </c>
      <c r="Y82" s="115">
        <v>444</v>
      </c>
      <c r="Z82" s="115">
        <v>1066</v>
      </c>
      <c r="AA82" s="115">
        <v>2915</v>
      </c>
      <c r="AB82" s="115">
        <v>0</v>
      </c>
      <c r="AC82" s="115">
        <v>0</v>
      </c>
      <c r="AD82" s="115">
        <v>444</v>
      </c>
      <c r="AE82" s="115">
        <v>0</v>
      </c>
      <c r="AF82" s="115">
        <v>0</v>
      </c>
      <c r="AG82" s="115">
        <v>200</v>
      </c>
      <c r="AH82" s="115">
        <v>0</v>
      </c>
      <c r="AI82" s="115">
        <v>2997</v>
      </c>
      <c r="AJ82" s="115">
        <v>0</v>
      </c>
      <c r="AK82" s="115">
        <v>250</v>
      </c>
      <c r="AL82" s="115">
        <v>0</v>
      </c>
      <c r="AM82" s="115">
        <v>0</v>
      </c>
      <c r="AN82" s="115">
        <v>0</v>
      </c>
      <c r="AO82" s="115">
        <v>0</v>
      </c>
      <c r="AP82" s="115">
        <v>0</v>
      </c>
      <c r="AQ82" s="115">
        <v>0</v>
      </c>
      <c r="AR82" s="115">
        <v>0</v>
      </c>
      <c r="AS82" s="115">
        <v>0</v>
      </c>
      <c r="AT82" s="115">
        <v>0</v>
      </c>
      <c r="AU82" s="115">
        <v>0</v>
      </c>
      <c r="AV82" s="115">
        <v>0</v>
      </c>
      <c r="AW82" s="115">
        <v>0</v>
      </c>
      <c r="AX82" s="115">
        <v>0</v>
      </c>
      <c r="AY82" s="115">
        <v>840</v>
      </c>
      <c r="AZ82" s="115">
        <v>0</v>
      </c>
      <c r="BA82" s="115">
        <v>29845</v>
      </c>
      <c r="BB82" s="115">
        <v>4287</v>
      </c>
      <c r="BC82" s="115">
        <v>25558</v>
      </c>
      <c r="BD82" s="117">
        <v>42850</v>
      </c>
    </row>
    <row r="83" spans="1:56" ht="22.5" customHeight="1">
      <c r="A83" s="115" t="s">
        <v>139</v>
      </c>
      <c r="B83" s="115">
        <v>454</v>
      </c>
      <c r="C83" s="115" t="s">
        <v>242</v>
      </c>
      <c r="D83" s="115" t="s">
        <v>237</v>
      </c>
      <c r="E83" s="115" t="s">
        <v>238</v>
      </c>
      <c r="F83" s="115" t="s">
        <v>239</v>
      </c>
      <c r="G83" s="115">
        <v>11</v>
      </c>
      <c r="H83" s="115" t="s">
        <v>35</v>
      </c>
      <c r="I83" s="116">
        <v>41821</v>
      </c>
      <c r="J83" s="116">
        <v>29349</v>
      </c>
      <c r="K83" s="115">
        <v>108000155060</v>
      </c>
      <c r="L83" s="115" t="s">
        <v>152</v>
      </c>
      <c r="M83" s="115">
        <v>583</v>
      </c>
      <c r="N83" s="115"/>
      <c r="O83" s="115"/>
      <c r="P83" s="115"/>
      <c r="Q83" s="115"/>
      <c r="R83" s="115"/>
      <c r="S83" s="115"/>
      <c r="T83" s="115"/>
      <c r="U83" s="115" t="s">
        <v>232</v>
      </c>
      <c r="V83" s="115">
        <v>30</v>
      </c>
      <c r="W83" s="115">
        <v>8880</v>
      </c>
      <c r="X83" s="115">
        <v>16096</v>
      </c>
      <c r="Y83" s="115">
        <v>444</v>
      </c>
      <c r="Z83" s="115">
        <v>1066</v>
      </c>
      <c r="AA83" s="115">
        <v>2915</v>
      </c>
      <c r="AB83" s="115">
        <v>0</v>
      </c>
      <c r="AC83" s="115">
        <v>0</v>
      </c>
      <c r="AD83" s="115">
        <v>444</v>
      </c>
      <c r="AE83" s="115">
        <v>0</v>
      </c>
      <c r="AF83" s="115">
        <v>0</v>
      </c>
      <c r="AG83" s="115">
        <v>200</v>
      </c>
      <c r="AH83" s="115">
        <v>0</v>
      </c>
      <c r="AI83" s="115">
        <v>2997</v>
      </c>
      <c r="AJ83" s="115">
        <v>0</v>
      </c>
      <c r="AK83" s="115">
        <v>250</v>
      </c>
      <c r="AL83" s="115">
        <v>0</v>
      </c>
      <c r="AM83" s="115">
        <v>0</v>
      </c>
      <c r="AN83" s="115">
        <v>0</v>
      </c>
      <c r="AO83" s="115">
        <v>0</v>
      </c>
      <c r="AP83" s="115">
        <v>0</v>
      </c>
      <c r="AQ83" s="115">
        <v>0</v>
      </c>
      <c r="AR83" s="115">
        <v>0</v>
      </c>
      <c r="AS83" s="115">
        <v>0</v>
      </c>
      <c r="AT83" s="115">
        <v>0</v>
      </c>
      <c r="AU83" s="115">
        <v>0</v>
      </c>
      <c r="AV83" s="115">
        <v>0</v>
      </c>
      <c r="AW83" s="115">
        <v>0</v>
      </c>
      <c r="AX83" s="115">
        <v>0</v>
      </c>
      <c r="AY83" s="115">
        <v>840</v>
      </c>
      <c r="AZ83" s="115">
        <v>0</v>
      </c>
      <c r="BA83" s="115">
        <v>29845</v>
      </c>
      <c r="BB83" s="115">
        <v>4287</v>
      </c>
      <c r="BC83" s="115">
        <v>25558</v>
      </c>
      <c r="BD83" s="117">
        <v>42850</v>
      </c>
    </row>
    <row r="84" spans="1:56" ht="22.5" customHeight="1">
      <c r="A84" s="115" t="s">
        <v>139</v>
      </c>
      <c r="B84" s="115">
        <v>465</v>
      </c>
      <c r="C84" s="115" t="s">
        <v>243</v>
      </c>
      <c r="D84" s="115" t="s">
        <v>237</v>
      </c>
      <c r="E84" s="115" t="s">
        <v>238</v>
      </c>
      <c r="F84" s="115" t="s">
        <v>239</v>
      </c>
      <c r="G84" s="115">
        <v>11</v>
      </c>
      <c r="H84" s="115" t="s">
        <v>35</v>
      </c>
      <c r="I84" s="116">
        <v>42020</v>
      </c>
      <c r="J84" s="116">
        <v>31257</v>
      </c>
      <c r="K84" s="115">
        <v>108000242067</v>
      </c>
      <c r="L84" s="115" t="s">
        <v>152</v>
      </c>
      <c r="M84" s="115">
        <v>594</v>
      </c>
      <c r="N84" s="115"/>
      <c r="O84" s="115"/>
      <c r="P84" s="115"/>
      <c r="Q84" s="115"/>
      <c r="R84" s="115"/>
      <c r="S84" s="115"/>
      <c r="T84" s="115"/>
      <c r="U84" s="115" t="s">
        <v>232</v>
      </c>
      <c r="V84" s="115">
        <v>0</v>
      </c>
      <c r="W84" s="115">
        <v>0</v>
      </c>
      <c r="X84" s="115">
        <v>0</v>
      </c>
      <c r="Y84" s="115">
        <v>0</v>
      </c>
      <c r="Z84" s="115">
        <v>0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15">
        <v>0</v>
      </c>
      <c r="AG84" s="115">
        <v>0</v>
      </c>
      <c r="AH84" s="115">
        <v>0</v>
      </c>
      <c r="AI84" s="115">
        <v>0</v>
      </c>
      <c r="AJ84" s="115">
        <v>0</v>
      </c>
      <c r="AK84" s="115">
        <v>0</v>
      </c>
      <c r="AL84" s="115">
        <v>0</v>
      </c>
      <c r="AM84" s="115">
        <v>0</v>
      </c>
      <c r="AN84" s="115">
        <v>0</v>
      </c>
      <c r="AO84" s="115">
        <v>0</v>
      </c>
      <c r="AP84" s="115">
        <v>0</v>
      </c>
      <c r="AQ84" s="115">
        <v>0</v>
      </c>
      <c r="AR84" s="115">
        <v>0</v>
      </c>
      <c r="AS84" s="115">
        <v>0</v>
      </c>
      <c r="AT84" s="115">
        <v>0</v>
      </c>
      <c r="AU84" s="115">
        <v>0</v>
      </c>
      <c r="AV84" s="115">
        <v>0</v>
      </c>
      <c r="AW84" s="115">
        <v>0</v>
      </c>
      <c r="AX84" s="115">
        <v>0</v>
      </c>
      <c r="AY84" s="115">
        <v>0</v>
      </c>
      <c r="AZ84" s="115">
        <v>0</v>
      </c>
      <c r="BA84" s="115">
        <v>0</v>
      </c>
      <c r="BB84" s="115">
        <v>0</v>
      </c>
      <c r="BC84" s="115">
        <v>0</v>
      </c>
      <c r="BD84" s="117">
        <v>42850</v>
      </c>
    </row>
    <row r="85" spans="1:56" ht="22.5" customHeight="1">
      <c r="A85" s="115" t="s">
        <v>139</v>
      </c>
      <c r="B85" s="115">
        <v>473</v>
      </c>
      <c r="C85" s="115" t="s">
        <v>244</v>
      </c>
      <c r="D85" s="115" t="s">
        <v>237</v>
      </c>
      <c r="E85" s="115" t="s">
        <v>238</v>
      </c>
      <c r="F85" s="115" t="s">
        <v>239</v>
      </c>
      <c r="G85" s="115">
        <v>1</v>
      </c>
      <c r="H85" s="115" t="s">
        <v>35</v>
      </c>
      <c r="I85" s="116">
        <v>42186</v>
      </c>
      <c r="J85" s="116">
        <v>31879</v>
      </c>
      <c r="K85" s="115">
        <v>108000345040</v>
      </c>
      <c r="L85" s="115" t="s">
        <v>152</v>
      </c>
      <c r="M85" s="115">
        <v>602</v>
      </c>
      <c r="N85" s="115"/>
      <c r="O85" s="115"/>
      <c r="P85" s="115"/>
      <c r="Q85" s="115"/>
      <c r="R85" s="115"/>
      <c r="S85" s="115"/>
      <c r="T85" s="115"/>
      <c r="U85" s="115" t="s">
        <v>232</v>
      </c>
      <c r="V85" s="115">
        <v>30</v>
      </c>
      <c r="W85" s="115">
        <v>8560</v>
      </c>
      <c r="X85" s="115">
        <v>15516</v>
      </c>
      <c r="Y85" s="115">
        <v>428</v>
      </c>
      <c r="Z85" s="115">
        <v>1027</v>
      </c>
      <c r="AA85" s="115">
        <v>2810</v>
      </c>
      <c r="AB85" s="115">
        <v>0</v>
      </c>
      <c r="AC85" s="115">
        <v>0</v>
      </c>
      <c r="AD85" s="115">
        <v>428</v>
      </c>
      <c r="AE85" s="115">
        <v>0</v>
      </c>
      <c r="AF85" s="115">
        <v>0</v>
      </c>
      <c r="AG85" s="115">
        <v>200</v>
      </c>
      <c r="AH85" s="115">
        <v>0</v>
      </c>
      <c r="AI85" s="115">
        <v>2889</v>
      </c>
      <c r="AJ85" s="115">
        <v>0</v>
      </c>
      <c r="AK85" s="115">
        <v>250</v>
      </c>
      <c r="AL85" s="115">
        <v>0</v>
      </c>
      <c r="AM85" s="115">
        <v>0</v>
      </c>
      <c r="AN85" s="115">
        <v>0</v>
      </c>
      <c r="AO85" s="115">
        <v>0</v>
      </c>
      <c r="AP85" s="115">
        <v>0</v>
      </c>
      <c r="AQ85" s="115">
        <v>0</v>
      </c>
      <c r="AR85" s="115">
        <v>0</v>
      </c>
      <c r="AS85" s="115">
        <v>0</v>
      </c>
      <c r="AT85" s="115">
        <v>0</v>
      </c>
      <c r="AU85" s="115">
        <v>0</v>
      </c>
      <c r="AV85" s="115">
        <v>0</v>
      </c>
      <c r="AW85" s="115">
        <v>0</v>
      </c>
      <c r="AX85" s="115">
        <v>0</v>
      </c>
      <c r="AY85" s="115">
        <v>840</v>
      </c>
      <c r="AZ85" s="115">
        <v>0</v>
      </c>
      <c r="BA85" s="115">
        <v>28769</v>
      </c>
      <c r="BB85" s="115">
        <v>4179</v>
      </c>
      <c r="BC85" s="115">
        <v>24590</v>
      </c>
      <c r="BD85" s="117">
        <v>42850</v>
      </c>
    </row>
    <row r="86" spans="1:56" ht="22.5" customHeight="1">
      <c r="A86" s="115" t="s">
        <v>139</v>
      </c>
      <c r="B86" s="115">
        <v>479</v>
      </c>
      <c r="C86" s="115" t="s">
        <v>245</v>
      </c>
      <c r="D86" s="115" t="s">
        <v>237</v>
      </c>
      <c r="E86" s="115" t="s">
        <v>238</v>
      </c>
      <c r="F86" s="115" t="s">
        <v>239</v>
      </c>
      <c r="G86" s="115">
        <v>9</v>
      </c>
      <c r="H86" s="115" t="s">
        <v>35</v>
      </c>
      <c r="I86" s="116">
        <v>42232</v>
      </c>
      <c r="J86" s="116">
        <v>33647</v>
      </c>
      <c r="K86" s="115">
        <v>108000129493</v>
      </c>
      <c r="L86" s="115" t="s">
        <v>137</v>
      </c>
      <c r="M86" s="115">
        <v>608</v>
      </c>
      <c r="N86" s="115"/>
      <c r="O86" s="115"/>
      <c r="P86" s="115"/>
      <c r="Q86" s="115"/>
      <c r="R86" s="115"/>
      <c r="S86" s="115"/>
      <c r="T86" s="115"/>
      <c r="U86" s="115" t="s">
        <v>232</v>
      </c>
      <c r="V86" s="115">
        <v>30</v>
      </c>
      <c r="W86" s="115">
        <v>8880</v>
      </c>
      <c r="X86" s="115">
        <v>16096</v>
      </c>
      <c r="Y86" s="115">
        <v>444</v>
      </c>
      <c r="Z86" s="115">
        <v>1066</v>
      </c>
      <c r="AA86" s="115">
        <v>2915</v>
      </c>
      <c r="AB86" s="115">
        <v>0</v>
      </c>
      <c r="AC86" s="115">
        <v>0</v>
      </c>
      <c r="AD86" s="115">
        <v>444</v>
      </c>
      <c r="AE86" s="115">
        <v>0</v>
      </c>
      <c r="AF86" s="115">
        <v>0</v>
      </c>
      <c r="AG86" s="115">
        <v>200</v>
      </c>
      <c r="AH86" s="115">
        <v>0</v>
      </c>
      <c r="AI86" s="115">
        <v>2997</v>
      </c>
      <c r="AJ86" s="115">
        <v>0</v>
      </c>
      <c r="AK86" s="115">
        <v>250</v>
      </c>
      <c r="AL86" s="115">
        <v>0</v>
      </c>
      <c r="AM86" s="115">
        <v>0</v>
      </c>
      <c r="AN86" s="115">
        <v>0</v>
      </c>
      <c r="AO86" s="115">
        <v>0</v>
      </c>
      <c r="AP86" s="115">
        <v>0</v>
      </c>
      <c r="AQ86" s="115">
        <v>0</v>
      </c>
      <c r="AR86" s="115">
        <v>0</v>
      </c>
      <c r="AS86" s="115">
        <v>0</v>
      </c>
      <c r="AT86" s="115">
        <v>0</v>
      </c>
      <c r="AU86" s="115">
        <v>0</v>
      </c>
      <c r="AV86" s="115">
        <v>0</v>
      </c>
      <c r="AW86" s="115">
        <v>0</v>
      </c>
      <c r="AX86" s="115">
        <v>0</v>
      </c>
      <c r="AY86" s="115">
        <v>840</v>
      </c>
      <c r="AZ86" s="115">
        <v>0</v>
      </c>
      <c r="BA86" s="115">
        <v>29845</v>
      </c>
      <c r="BB86" s="115">
        <v>4287</v>
      </c>
      <c r="BC86" s="115">
        <v>25558</v>
      </c>
      <c r="BD86" s="117">
        <v>42850</v>
      </c>
    </row>
    <row r="87" spans="1:56" ht="22.5" customHeight="1">
      <c r="A87" s="115" t="s">
        <v>139</v>
      </c>
      <c r="B87" s="115">
        <v>480</v>
      </c>
      <c r="C87" s="115" t="s">
        <v>246</v>
      </c>
      <c r="D87" s="115" t="s">
        <v>237</v>
      </c>
      <c r="E87" s="115" t="s">
        <v>238</v>
      </c>
      <c r="F87" s="115" t="s">
        <v>239</v>
      </c>
      <c r="G87" s="115">
        <v>1</v>
      </c>
      <c r="H87" s="115" t="s">
        <v>35</v>
      </c>
      <c r="I87" s="116">
        <v>42232</v>
      </c>
      <c r="J87" s="116">
        <v>33676</v>
      </c>
      <c r="K87" s="115">
        <v>108000129482</v>
      </c>
      <c r="L87" s="115" t="s">
        <v>152</v>
      </c>
      <c r="M87" s="115">
        <v>609</v>
      </c>
      <c r="N87" s="115"/>
      <c r="O87" s="115"/>
      <c r="P87" s="115"/>
      <c r="Q87" s="115" t="s">
        <v>235</v>
      </c>
      <c r="R87" s="116">
        <v>42826</v>
      </c>
      <c r="S87" s="115"/>
      <c r="T87" s="115"/>
      <c r="U87" s="115" t="s">
        <v>232</v>
      </c>
      <c r="V87" s="115">
        <v>30</v>
      </c>
      <c r="W87" s="115">
        <v>8880</v>
      </c>
      <c r="X87" s="115">
        <v>16096</v>
      </c>
      <c r="Y87" s="115">
        <v>444</v>
      </c>
      <c r="Z87" s="115">
        <v>1066</v>
      </c>
      <c r="AA87" s="115">
        <v>2915</v>
      </c>
      <c r="AB87" s="115">
        <v>0</v>
      </c>
      <c r="AC87" s="115">
        <v>0</v>
      </c>
      <c r="AD87" s="115">
        <v>444</v>
      </c>
      <c r="AE87" s="115">
        <v>0</v>
      </c>
      <c r="AF87" s="115">
        <v>0</v>
      </c>
      <c r="AG87" s="115">
        <v>200</v>
      </c>
      <c r="AH87" s="115">
        <v>0</v>
      </c>
      <c r="AI87" s="115">
        <v>2997</v>
      </c>
      <c r="AJ87" s="115">
        <v>0</v>
      </c>
      <c r="AK87" s="115">
        <v>250</v>
      </c>
      <c r="AL87" s="115">
        <v>0</v>
      </c>
      <c r="AM87" s="115">
        <v>0</v>
      </c>
      <c r="AN87" s="115">
        <v>0</v>
      </c>
      <c r="AO87" s="115">
        <v>0</v>
      </c>
      <c r="AP87" s="115">
        <v>0</v>
      </c>
      <c r="AQ87" s="115">
        <v>0</v>
      </c>
      <c r="AR87" s="115">
        <v>0</v>
      </c>
      <c r="AS87" s="115">
        <v>0</v>
      </c>
      <c r="AT87" s="115">
        <v>0</v>
      </c>
      <c r="AU87" s="115">
        <v>0</v>
      </c>
      <c r="AV87" s="115">
        <v>0</v>
      </c>
      <c r="AW87" s="115">
        <v>0</v>
      </c>
      <c r="AX87" s="115">
        <v>0</v>
      </c>
      <c r="AY87" s="115">
        <v>840</v>
      </c>
      <c r="AZ87" s="115">
        <v>0</v>
      </c>
      <c r="BA87" s="115">
        <v>29845</v>
      </c>
      <c r="BB87" s="115">
        <v>4287</v>
      </c>
      <c r="BC87" s="115">
        <v>25558</v>
      </c>
      <c r="BD87" s="117">
        <v>42850</v>
      </c>
    </row>
    <row r="88" spans="1:56" ht="22.5" customHeight="1">
      <c r="A88" s="115" t="s">
        <v>139</v>
      </c>
      <c r="B88" s="115">
        <v>481</v>
      </c>
      <c r="C88" s="115" t="s">
        <v>247</v>
      </c>
      <c r="D88" s="115" t="s">
        <v>237</v>
      </c>
      <c r="E88" s="115" t="s">
        <v>238</v>
      </c>
      <c r="F88" s="115" t="s">
        <v>239</v>
      </c>
      <c r="G88" s="115">
        <v>9</v>
      </c>
      <c r="H88" s="115" t="s">
        <v>35</v>
      </c>
      <c r="I88" s="116">
        <v>42232</v>
      </c>
      <c r="J88" s="116">
        <v>33253</v>
      </c>
      <c r="K88" s="115">
        <v>108000129506</v>
      </c>
      <c r="L88" s="115" t="s">
        <v>137</v>
      </c>
      <c r="M88" s="115">
        <v>610</v>
      </c>
      <c r="N88" s="115"/>
      <c r="O88" s="115"/>
      <c r="P88" s="115"/>
      <c r="Q88" s="115"/>
      <c r="R88" s="115"/>
      <c r="S88" s="115"/>
      <c r="T88" s="115"/>
      <c r="U88" s="115" t="s">
        <v>232</v>
      </c>
      <c r="V88" s="115">
        <v>30</v>
      </c>
      <c r="W88" s="115">
        <v>8880</v>
      </c>
      <c r="X88" s="115">
        <v>16096</v>
      </c>
      <c r="Y88" s="115">
        <v>444</v>
      </c>
      <c r="Z88" s="115">
        <v>1066</v>
      </c>
      <c r="AA88" s="115">
        <v>2915</v>
      </c>
      <c r="AB88" s="115">
        <v>0</v>
      </c>
      <c r="AC88" s="115">
        <v>0</v>
      </c>
      <c r="AD88" s="115">
        <v>444</v>
      </c>
      <c r="AE88" s="115">
        <v>0</v>
      </c>
      <c r="AF88" s="115">
        <v>0</v>
      </c>
      <c r="AG88" s="115">
        <v>200</v>
      </c>
      <c r="AH88" s="115">
        <v>0</v>
      </c>
      <c r="AI88" s="115">
        <v>2997</v>
      </c>
      <c r="AJ88" s="115">
        <v>0</v>
      </c>
      <c r="AK88" s="115">
        <v>250</v>
      </c>
      <c r="AL88" s="115">
        <v>0</v>
      </c>
      <c r="AM88" s="115">
        <v>0</v>
      </c>
      <c r="AN88" s="115">
        <v>0</v>
      </c>
      <c r="AO88" s="115">
        <v>0</v>
      </c>
      <c r="AP88" s="115">
        <v>0</v>
      </c>
      <c r="AQ88" s="115">
        <v>0</v>
      </c>
      <c r="AR88" s="115">
        <v>0</v>
      </c>
      <c r="AS88" s="115">
        <v>0</v>
      </c>
      <c r="AT88" s="115">
        <v>0</v>
      </c>
      <c r="AU88" s="115">
        <v>0</v>
      </c>
      <c r="AV88" s="115">
        <v>0</v>
      </c>
      <c r="AW88" s="115">
        <v>0</v>
      </c>
      <c r="AX88" s="115">
        <v>0</v>
      </c>
      <c r="AY88" s="115">
        <v>840</v>
      </c>
      <c r="AZ88" s="115">
        <v>0</v>
      </c>
      <c r="BA88" s="115">
        <v>29845</v>
      </c>
      <c r="BB88" s="115">
        <v>4287</v>
      </c>
      <c r="BC88" s="115">
        <v>25558</v>
      </c>
      <c r="BD88" s="117">
        <v>42850</v>
      </c>
    </row>
    <row r="89" spans="1:56" ht="22.5" customHeight="1">
      <c r="A89" s="115" t="s">
        <v>139</v>
      </c>
      <c r="B89" s="115">
        <v>482</v>
      </c>
      <c r="C89" s="115" t="s">
        <v>248</v>
      </c>
      <c r="D89" s="115" t="s">
        <v>237</v>
      </c>
      <c r="E89" s="115" t="s">
        <v>238</v>
      </c>
      <c r="F89" s="115" t="s">
        <v>239</v>
      </c>
      <c r="G89" s="115">
        <v>1</v>
      </c>
      <c r="H89" s="115" t="s">
        <v>35</v>
      </c>
      <c r="I89" s="116">
        <v>42232</v>
      </c>
      <c r="J89" s="116">
        <v>30461</v>
      </c>
      <c r="K89" s="115">
        <v>108000129517</v>
      </c>
      <c r="L89" s="115" t="s">
        <v>137</v>
      </c>
      <c r="M89" s="115">
        <v>611</v>
      </c>
      <c r="N89" s="115"/>
      <c r="O89" s="115"/>
      <c r="P89" s="115"/>
      <c r="Q89" s="115"/>
      <c r="R89" s="115"/>
      <c r="S89" s="115"/>
      <c r="T89" s="115"/>
      <c r="U89" s="115" t="s">
        <v>232</v>
      </c>
      <c r="V89" s="115">
        <v>30</v>
      </c>
      <c r="W89" s="115">
        <v>8880</v>
      </c>
      <c r="X89" s="115">
        <v>16096</v>
      </c>
      <c r="Y89" s="115">
        <v>444</v>
      </c>
      <c r="Z89" s="115">
        <v>1066</v>
      </c>
      <c r="AA89" s="115">
        <v>2915</v>
      </c>
      <c r="AB89" s="115">
        <v>0</v>
      </c>
      <c r="AC89" s="115">
        <v>0</v>
      </c>
      <c r="AD89" s="115">
        <v>444</v>
      </c>
      <c r="AE89" s="115">
        <v>0</v>
      </c>
      <c r="AF89" s="115">
        <v>0</v>
      </c>
      <c r="AG89" s="115">
        <v>200</v>
      </c>
      <c r="AH89" s="115">
        <v>0</v>
      </c>
      <c r="AI89" s="115">
        <v>2997</v>
      </c>
      <c r="AJ89" s="115">
        <v>0</v>
      </c>
      <c r="AK89" s="115">
        <v>250</v>
      </c>
      <c r="AL89" s="115">
        <v>0</v>
      </c>
      <c r="AM89" s="115">
        <v>0</v>
      </c>
      <c r="AN89" s="115">
        <v>0</v>
      </c>
      <c r="AO89" s="115">
        <v>0</v>
      </c>
      <c r="AP89" s="115">
        <v>0</v>
      </c>
      <c r="AQ89" s="115">
        <v>0</v>
      </c>
      <c r="AR89" s="115">
        <v>0</v>
      </c>
      <c r="AS89" s="115">
        <v>0</v>
      </c>
      <c r="AT89" s="115">
        <v>0</v>
      </c>
      <c r="AU89" s="115">
        <v>0</v>
      </c>
      <c r="AV89" s="115">
        <v>0</v>
      </c>
      <c r="AW89" s="115">
        <v>0</v>
      </c>
      <c r="AX89" s="115">
        <v>0</v>
      </c>
      <c r="AY89" s="115">
        <v>840</v>
      </c>
      <c r="AZ89" s="115">
        <v>0</v>
      </c>
      <c r="BA89" s="115">
        <v>29845</v>
      </c>
      <c r="BB89" s="115">
        <v>4287</v>
      </c>
      <c r="BC89" s="115">
        <v>25558</v>
      </c>
      <c r="BD89" s="117">
        <v>42850</v>
      </c>
    </row>
    <row r="90" spans="1:56" ht="22.5" customHeight="1">
      <c r="A90" s="115" t="s">
        <v>139</v>
      </c>
      <c r="B90" s="115">
        <v>484</v>
      </c>
      <c r="C90" s="115" t="s">
        <v>249</v>
      </c>
      <c r="D90" s="115" t="s">
        <v>237</v>
      </c>
      <c r="E90" s="115" t="s">
        <v>238</v>
      </c>
      <c r="F90" s="115" t="s">
        <v>239</v>
      </c>
      <c r="G90" s="115">
        <v>9</v>
      </c>
      <c r="H90" s="115" t="s">
        <v>35</v>
      </c>
      <c r="I90" s="116">
        <v>42232</v>
      </c>
      <c r="J90" s="116">
        <v>33168</v>
      </c>
      <c r="K90" s="115">
        <v>108000130952</v>
      </c>
      <c r="L90" s="115" t="s">
        <v>137</v>
      </c>
      <c r="M90" s="115">
        <v>613</v>
      </c>
      <c r="N90" s="115"/>
      <c r="O90" s="115"/>
      <c r="P90" s="115"/>
      <c r="Q90" s="115"/>
      <c r="R90" s="115"/>
      <c r="S90" s="115"/>
      <c r="T90" s="115"/>
      <c r="U90" s="115" t="s">
        <v>232</v>
      </c>
      <c r="V90" s="115">
        <v>30</v>
      </c>
      <c r="W90" s="115">
        <v>8880</v>
      </c>
      <c r="X90" s="115">
        <v>16096</v>
      </c>
      <c r="Y90" s="115">
        <v>444</v>
      </c>
      <c r="Z90" s="115">
        <v>1066</v>
      </c>
      <c r="AA90" s="115">
        <v>2915</v>
      </c>
      <c r="AB90" s="115">
        <v>0</v>
      </c>
      <c r="AC90" s="115">
        <v>0</v>
      </c>
      <c r="AD90" s="115">
        <v>444</v>
      </c>
      <c r="AE90" s="115">
        <v>0</v>
      </c>
      <c r="AF90" s="115">
        <v>0</v>
      </c>
      <c r="AG90" s="115">
        <v>200</v>
      </c>
      <c r="AH90" s="115">
        <v>0</v>
      </c>
      <c r="AI90" s="115">
        <v>2997</v>
      </c>
      <c r="AJ90" s="115">
        <v>0</v>
      </c>
      <c r="AK90" s="115">
        <v>650</v>
      </c>
      <c r="AL90" s="115">
        <v>0</v>
      </c>
      <c r="AM90" s="115">
        <v>0</v>
      </c>
      <c r="AN90" s="115">
        <v>0</v>
      </c>
      <c r="AO90" s="115">
        <v>0</v>
      </c>
      <c r="AP90" s="115">
        <v>0</v>
      </c>
      <c r="AQ90" s="115">
        <v>0</v>
      </c>
      <c r="AR90" s="115">
        <v>0</v>
      </c>
      <c r="AS90" s="115">
        <v>0</v>
      </c>
      <c r="AT90" s="115">
        <v>0</v>
      </c>
      <c r="AU90" s="115">
        <v>0</v>
      </c>
      <c r="AV90" s="115">
        <v>0</v>
      </c>
      <c r="AW90" s="115">
        <v>0</v>
      </c>
      <c r="AX90" s="115">
        <v>0</v>
      </c>
      <c r="AY90" s="115">
        <v>840</v>
      </c>
      <c r="AZ90" s="115">
        <v>0</v>
      </c>
      <c r="BA90" s="115">
        <v>29845</v>
      </c>
      <c r="BB90" s="115">
        <v>4687</v>
      </c>
      <c r="BC90" s="115">
        <v>25158</v>
      </c>
      <c r="BD90" s="117">
        <v>42850</v>
      </c>
    </row>
    <row r="91" spans="1:56" ht="22.5" customHeight="1">
      <c r="A91" s="115" t="s">
        <v>139</v>
      </c>
      <c r="B91" s="115">
        <v>485</v>
      </c>
      <c r="C91" s="115" t="s">
        <v>250</v>
      </c>
      <c r="D91" s="115" t="s">
        <v>237</v>
      </c>
      <c r="E91" s="115" t="s">
        <v>238</v>
      </c>
      <c r="F91" s="115" t="s">
        <v>239</v>
      </c>
      <c r="G91" s="115">
        <v>9</v>
      </c>
      <c r="H91" s="115" t="s">
        <v>35</v>
      </c>
      <c r="I91" s="116">
        <v>42232</v>
      </c>
      <c r="J91" s="116">
        <v>33051</v>
      </c>
      <c r="K91" s="115">
        <v>108000131300</v>
      </c>
      <c r="L91" s="115" t="s">
        <v>137</v>
      </c>
      <c r="M91" s="115">
        <v>614</v>
      </c>
      <c r="N91" s="115"/>
      <c r="O91" s="115"/>
      <c r="P91" s="115"/>
      <c r="Q91" s="115"/>
      <c r="R91" s="115"/>
      <c r="S91" s="115"/>
      <c r="T91" s="115"/>
      <c r="U91" s="115" t="s">
        <v>232</v>
      </c>
      <c r="V91" s="115">
        <v>30</v>
      </c>
      <c r="W91" s="115">
        <v>8880</v>
      </c>
      <c r="X91" s="115">
        <v>16096</v>
      </c>
      <c r="Y91" s="115">
        <v>444</v>
      </c>
      <c r="Z91" s="115">
        <v>1066</v>
      </c>
      <c r="AA91" s="115">
        <v>2915</v>
      </c>
      <c r="AB91" s="115">
        <v>0</v>
      </c>
      <c r="AC91" s="115">
        <v>0</v>
      </c>
      <c r="AD91" s="115">
        <v>444</v>
      </c>
      <c r="AE91" s="115">
        <v>0</v>
      </c>
      <c r="AF91" s="115">
        <v>0</v>
      </c>
      <c r="AG91" s="115">
        <v>200</v>
      </c>
      <c r="AH91" s="115">
        <v>0</v>
      </c>
      <c r="AI91" s="115">
        <v>2997</v>
      </c>
      <c r="AJ91" s="115">
        <v>0</v>
      </c>
      <c r="AK91" s="115">
        <v>250</v>
      </c>
      <c r="AL91" s="115">
        <v>0</v>
      </c>
      <c r="AM91" s="115">
        <v>0</v>
      </c>
      <c r="AN91" s="115">
        <v>0</v>
      </c>
      <c r="AO91" s="115">
        <v>0</v>
      </c>
      <c r="AP91" s="115">
        <v>0</v>
      </c>
      <c r="AQ91" s="115">
        <v>0</v>
      </c>
      <c r="AR91" s="115">
        <v>0</v>
      </c>
      <c r="AS91" s="115">
        <v>0</v>
      </c>
      <c r="AT91" s="115">
        <v>0</v>
      </c>
      <c r="AU91" s="115">
        <v>0</v>
      </c>
      <c r="AV91" s="115">
        <v>0</v>
      </c>
      <c r="AW91" s="115">
        <v>0</v>
      </c>
      <c r="AX91" s="115">
        <v>0</v>
      </c>
      <c r="AY91" s="115">
        <v>840</v>
      </c>
      <c r="AZ91" s="115">
        <v>0</v>
      </c>
      <c r="BA91" s="115">
        <v>29845</v>
      </c>
      <c r="BB91" s="115">
        <v>4287</v>
      </c>
      <c r="BC91" s="115">
        <v>25558</v>
      </c>
      <c r="BD91" s="117">
        <v>42850</v>
      </c>
    </row>
    <row r="92" spans="1:56" ht="22.5" customHeight="1">
      <c r="A92" s="115" t="s">
        <v>139</v>
      </c>
      <c r="B92" s="115">
        <v>486</v>
      </c>
      <c r="C92" s="115" t="s">
        <v>251</v>
      </c>
      <c r="D92" s="115" t="s">
        <v>237</v>
      </c>
      <c r="E92" s="115" t="s">
        <v>238</v>
      </c>
      <c r="F92" s="115" t="s">
        <v>239</v>
      </c>
      <c r="G92" s="115">
        <v>9</v>
      </c>
      <c r="H92" s="115" t="s">
        <v>35</v>
      </c>
      <c r="I92" s="116">
        <v>42232</v>
      </c>
      <c r="J92" s="116">
        <v>33186</v>
      </c>
      <c r="K92" s="115">
        <v>108000130963</v>
      </c>
      <c r="L92" s="115" t="s">
        <v>137</v>
      </c>
      <c r="M92" s="115">
        <v>615</v>
      </c>
      <c r="N92" s="115"/>
      <c r="O92" s="115"/>
      <c r="P92" s="115"/>
      <c r="Q92" s="115"/>
      <c r="R92" s="115"/>
      <c r="S92" s="115"/>
      <c r="T92" s="115"/>
      <c r="U92" s="115" t="s">
        <v>232</v>
      </c>
      <c r="V92" s="115">
        <v>30</v>
      </c>
      <c r="W92" s="115">
        <v>8880</v>
      </c>
      <c r="X92" s="115">
        <v>16096</v>
      </c>
      <c r="Y92" s="115">
        <v>444</v>
      </c>
      <c r="Z92" s="115">
        <v>1066</v>
      </c>
      <c r="AA92" s="115">
        <v>2915</v>
      </c>
      <c r="AB92" s="115">
        <v>0</v>
      </c>
      <c r="AC92" s="115">
        <v>0</v>
      </c>
      <c r="AD92" s="115">
        <v>444</v>
      </c>
      <c r="AE92" s="115">
        <v>0</v>
      </c>
      <c r="AF92" s="115">
        <v>0</v>
      </c>
      <c r="AG92" s="115">
        <v>200</v>
      </c>
      <c r="AH92" s="115">
        <v>0</v>
      </c>
      <c r="AI92" s="115">
        <v>2997</v>
      </c>
      <c r="AJ92" s="115">
        <v>0</v>
      </c>
      <c r="AK92" s="115">
        <v>250</v>
      </c>
      <c r="AL92" s="115">
        <v>0</v>
      </c>
      <c r="AM92" s="115">
        <v>0</v>
      </c>
      <c r="AN92" s="115">
        <v>0</v>
      </c>
      <c r="AO92" s="115">
        <v>0</v>
      </c>
      <c r="AP92" s="115">
        <v>0</v>
      </c>
      <c r="AQ92" s="115">
        <v>0</v>
      </c>
      <c r="AR92" s="115">
        <v>0</v>
      </c>
      <c r="AS92" s="115">
        <v>0</v>
      </c>
      <c r="AT92" s="115">
        <v>0</v>
      </c>
      <c r="AU92" s="115">
        <v>0</v>
      </c>
      <c r="AV92" s="115">
        <v>0</v>
      </c>
      <c r="AW92" s="115">
        <v>0</v>
      </c>
      <c r="AX92" s="115">
        <v>0</v>
      </c>
      <c r="AY92" s="115">
        <v>840</v>
      </c>
      <c r="AZ92" s="115">
        <v>0</v>
      </c>
      <c r="BA92" s="115">
        <v>29845</v>
      </c>
      <c r="BB92" s="115">
        <v>4287</v>
      </c>
      <c r="BC92" s="115">
        <v>25558</v>
      </c>
      <c r="BD92" s="117">
        <v>42850</v>
      </c>
    </row>
    <row r="93" spans="1:56" ht="22.5" customHeight="1">
      <c r="A93" s="115" t="s">
        <v>139</v>
      </c>
      <c r="B93" s="115">
        <v>487</v>
      </c>
      <c r="C93" s="115" t="s">
        <v>252</v>
      </c>
      <c r="D93" s="115" t="s">
        <v>237</v>
      </c>
      <c r="E93" s="115" t="s">
        <v>238</v>
      </c>
      <c r="F93" s="115" t="s">
        <v>239</v>
      </c>
      <c r="G93" s="115">
        <v>1</v>
      </c>
      <c r="H93" s="115" t="s">
        <v>35</v>
      </c>
      <c r="I93" s="116">
        <v>42232</v>
      </c>
      <c r="J93" s="116">
        <v>32841</v>
      </c>
      <c r="K93" s="115">
        <v>108000138124</v>
      </c>
      <c r="L93" s="115" t="s">
        <v>137</v>
      </c>
      <c r="M93" s="115">
        <v>616</v>
      </c>
      <c r="N93" s="115"/>
      <c r="O93" s="115"/>
      <c r="P93" s="115"/>
      <c r="Q93" s="115"/>
      <c r="R93" s="115"/>
      <c r="S93" s="115"/>
      <c r="T93" s="115"/>
      <c r="U93" s="115" t="s">
        <v>232</v>
      </c>
      <c r="V93" s="115">
        <v>30</v>
      </c>
      <c r="W93" s="115">
        <v>8880</v>
      </c>
      <c r="X93" s="115">
        <v>16096</v>
      </c>
      <c r="Y93" s="115">
        <v>444</v>
      </c>
      <c r="Z93" s="115">
        <v>1066</v>
      </c>
      <c r="AA93" s="115">
        <v>2915</v>
      </c>
      <c r="AB93" s="115">
        <v>0</v>
      </c>
      <c r="AC93" s="115">
        <v>0</v>
      </c>
      <c r="AD93" s="115">
        <v>444</v>
      </c>
      <c r="AE93" s="115">
        <v>0</v>
      </c>
      <c r="AF93" s="115">
        <v>0</v>
      </c>
      <c r="AG93" s="115">
        <v>200</v>
      </c>
      <c r="AH93" s="115">
        <v>0</v>
      </c>
      <c r="AI93" s="115">
        <v>2997</v>
      </c>
      <c r="AJ93" s="115">
        <v>0</v>
      </c>
      <c r="AK93" s="115">
        <v>750</v>
      </c>
      <c r="AL93" s="115">
        <v>0</v>
      </c>
      <c r="AM93" s="115">
        <v>0</v>
      </c>
      <c r="AN93" s="115">
        <v>0</v>
      </c>
      <c r="AO93" s="115">
        <v>0</v>
      </c>
      <c r="AP93" s="115">
        <v>0</v>
      </c>
      <c r="AQ93" s="115">
        <v>0</v>
      </c>
      <c r="AR93" s="115">
        <v>0</v>
      </c>
      <c r="AS93" s="115">
        <v>0</v>
      </c>
      <c r="AT93" s="115">
        <v>0</v>
      </c>
      <c r="AU93" s="115">
        <v>0</v>
      </c>
      <c r="AV93" s="115">
        <v>0</v>
      </c>
      <c r="AW93" s="115">
        <v>0</v>
      </c>
      <c r="AX93" s="115">
        <v>0</v>
      </c>
      <c r="AY93" s="115">
        <v>840</v>
      </c>
      <c r="AZ93" s="115">
        <v>0</v>
      </c>
      <c r="BA93" s="115">
        <v>29845</v>
      </c>
      <c r="BB93" s="115">
        <v>4787</v>
      </c>
      <c r="BC93" s="115">
        <v>25058</v>
      </c>
      <c r="BD93" s="117">
        <v>42850</v>
      </c>
    </row>
    <row r="94" spans="1:56" ht="22.5" customHeight="1">
      <c r="A94" s="115" t="s">
        <v>139</v>
      </c>
      <c r="B94" s="115">
        <v>488</v>
      </c>
      <c r="C94" s="115" t="s">
        <v>253</v>
      </c>
      <c r="D94" s="115" t="s">
        <v>237</v>
      </c>
      <c r="E94" s="115" t="s">
        <v>238</v>
      </c>
      <c r="F94" s="115" t="s">
        <v>239</v>
      </c>
      <c r="G94" s="115">
        <v>9</v>
      </c>
      <c r="H94" s="115" t="s">
        <v>35</v>
      </c>
      <c r="I94" s="116">
        <v>42232</v>
      </c>
      <c r="J94" s="116">
        <v>33246</v>
      </c>
      <c r="K94" s="115">
        <v>108000136284</v>
      </c>
      <c r="L94" s="115" t="s">
        <v>137</v>
      </c>
      <c r="M94" s="115">
        <v>617</v>
      </c>
      <c r="N94" s="115"/>
      <c r="O94" s="115"/>
      <c r="P94" s="115"/>
      <c r="Q94" s="115"/>
      <c r="R94" s="115"/>
      <c r="S94" s="115"/>
      <c r="T94" s="115"/>
      <c r="U94" s="115" t="s">
        <v>232</v>
      </c>
      <c r="V94" s="115">
        <v>30</v>
      </c>
      <c r="W94" s="115">
        <v>8880</v>
      </c>
      <c r="X94" s="115">
        <v>16096</v>
      </c>
      <c r="Y94" s="115">
        <v>444</v>
      </c>
      <c r="Z94" s="115">
        <v>1066</v>
      </c>
      <c r="AA94" s="115">
        <v>2915</v>
      </c>
      <c r="AB94" s="115">
        <v>0</v>
      </c>
      <c r="AC94" s="115">
        <v>0</v>
      </c>
      <c r="AD94" s="115">
        <v>444</v>
      </c>
      <c r="AE94" s="115">
        <v>0</v>
      </c>
      <c r="AF94" s="115">
        <v>0</v>
      </c>
      <c r="AG94" s="115">
        <v>200</v>
      </c>
      <c r="AH94" s="115">
        <v>0</v>
      </c>
      <c r="AI94" s="115">
        <v>2997</v>
      </c>
      <c r="AJ94" s="115">
        <v>0</v>
      </c>
      <c r="AK94" s="115">
        <v>250</v>
      </c>
      <c r="AL94" s="115">
        <v>0</v>
      </c>
      <c r="AM94" s="115">
        <v>0</v>
      </c>
      <c r="AN94" s="115">
        <v>0</v>
      </c>
      <c r="AO94" s="115">
        <v>0</v>
      </c>
      <c r="AP94" s="115">
        <v>0</v>
      </c>
      <c r="AQ94" s="115">
        <v>0</v>
      </c>
      <c r="AR94" s="115">
        <v>0</v>
      </c>
      <c r="AS94" s="115">
        <v>0</v>
      </c>
      <c r="AT94" s="115">
        <v>0</v>
      </c>
      <c r="AU94" s="115">
        <v>0</v>
      </c>
      <c r="AV94" s="115">
        <v>0</v>
      </c>
      <c r="AW94" s="115">
        <v>0</v>
      </c>
      <c r="AX94" s="115">
        <v>0</v>
      </c>
      <c r="AY94" s="115">
        <v>840</v>
      </c>
      <c r="AZ94" s="115">
        <v>0</v>
      </c>
      <c r="BA94" s="115">
        <v>29845</v>
      </c>
      <c r="BB94" s="115">
        <v>4287</v>
      </c>
      <c r="BC94" s="115">
        <v>25558</v>
      </c>
      <c r="BD94" s="117">
        <v>42850</v>
      </c>
    </row>
    <row r="95" spans="1:56" ht="22.5" customHeight="1">
      <c r="A95" s="115" t="s">
        <v>139</v>
      </c>
      <c r="B95" s="115">
        <v>490</v>
      </c>
      <c r="C95" s="115" t="s">
        <v>254</v>
      </c>
      <c r="D95" s="115" t="s">
        <v>237</v>
      </c>
      <c r="E95" s="115" t="s">
        <v>238</v>
      </c>
      <c r="F95" s="115" t="s">
        <v>239</v>
      </c>
      <c r="G95" s="115">
        <v>9</v>
      </c>
      <c r="H95" s="115" t="s">
        <v>35</v>
      </c>
      <c r="I95" s="116">
        <v>42232</v>
      </c>
      <c r="J95" s="116">
        <v>33456</v>
      </c>
      <c r="K95" s="115">
        <v>108000138384</v>
      </c>
      <c r="L95" s="115" t="s">
        <v>137</v>
      </c>
      <c r="M95" s="115">
        <v>619</v>
      </c>
      <c r="N95" s="115"/>
      <c r="O95" s="115"/>
      <c r="P95" s="115"/>
      <c r="Q95" s="115"/>
      <c r="R95" s="115"/>
      <c r="S95" s="115"/>
      <c r="T95" s="115"/>
      <c r="U95" s="115" t="s">
        <v>232</v>
      </c>
      <c r="V95" s="115">
        <v>30</v>
      </c>
      <c r="W95" s="115">
        <v>8880</v>
      </c>
      <c r="X95" s="115">
        <v>16096</v>
      </c>
      <c r="Y95" s="115">
        <v>444</v>
      </c>
      <c r="Z95" s="115">
        <v>1066</v>
      </c>
      <c r="AA95" s="115">
        <v>2915</v>
      </c>
      <c r="AB95" s="115">
        <v>0</v>
      </c>
      <c r="AC95" s="115">
        <v>0</v>
      </c>
      <c r="AD95" s="115">
        <v>444</v>
      </c>
      <c r="AE95" s="115">
        <v>0</v>
      </c>
      <c r="AF95" s="115">
        <v>0</v>
      </c>
      <c r="AG95" s="115">
        <v>200</v>
      </c>
      <c r="AH95" s="115">
        <v>0</v>
      </c>
      <c r="AI95" s="115">
        <v>2997</v>
      </c>
      <c r="AJ95" s="115">
        <v>0</v>
      </c>
      <c r="AK95" s="115">
        <v>250</v>
      </c>
      <c r="AL95" s="115">
        <v>0</v>
      </c>
      <c r="AM95" s="115">
        <v>0</v>
      </c>
      <c r="AN95" s="115">
        <v>0</v>
      </c>
      <c r="AO95" s="115">
        <v>0</v>
      </c>
      <c r="AP95" s="115">
        <v>0</v>
      </c>
      <c r="AQ95" s="115">
        <v>0</v>
      </c>
      <c r="AR95" s="115">
        <v>0</v>
      </c>
      <c r="AS95" s="115">
        <v>0</v>
      </c>
      <c r="AT95" s="115">
        <v>0</v>
      </c>
      <c r="AU95" s="115">
        <v>0</v>
      </c>
      <c r="AV95" s="115">
        <v>0</v>
      </c>
      <c r="AW95" s="115">
        <v>0</v>
      </c>
      <c r="AX95" s="115">
        <v>0</v>
      </c>
      <c r="AY95" s="115">
        <v>840</v>
      </c>
      <c r="AZ95" s="115">
        <v>0</v>
      </c>
      <c r="BA95" s="115">
        <v>29845</v>
      </c>
      <c r="BB95" s="115">
        <v>4287</v>
      </c>
      <c r="BC95" s="115">
        <v>25558</v>
      </c>
      <c r="BD95" s="117">
        <v>42850</v>
      </c>
    </row>
    <row r="96" spans="1:56" ht="22.5" customHeight="1">
      <c r="A96" s="115" t="s">
        <v>139</v>
      </c>
      <c r="B96" s="115">
        <v>495</v>
      </c>
      <c r="C96" s="115" t="s">
        <v>255</v>
      </c>
      <c r="D96" s="115" t="s">
        <v>237</v>
      </c>
      <c r="E96" s="115" t="s">
        <v>238</v>
      </c>
      <c r="F96" s="115" t="s">
        <v>239</v>
      </c>
      <c r="G96" s="115">
        <v>9</v>
      </c>
      <c r="H96" s="115" t="s">
        <v>35</v>
      </c>
      <c r="I96" s="116">
        <v>42294</v>
      </c>
      <c r="J96" s="116">
        <v>33391</v>
      </c>
      <c r="K96" s="115">
        <v>108000398773</v>
      </c>
      <c r="L96" s="115" t="s">
        <v>152</v>
      </c>
      <c r="M96" s="115">
        <v>624</v>
      </c>
      <c r="N96" s="115"/>
      <c r="O96" s="115"/>
      <c r="P96" s="115"/>
      <c r="Q96" s="115"/>
      <c r="R96" s="115"/>
      <c r="S96" s="115"/>
      <c r="T96" s="115"/>
      <c r="U96" s="115" t="s">
        <v>232</v>
      </c>
      <c r="V96" s="115">
        <v>30</v>
      </c>
      <c r="W96" s="115">
        <v>8240</v>
      </c>
      <c r="X96" s="115">
        <v>14936</v>
      </c>
      <c r="Y96" s="115">
        <v>412</v>
      </c>
      <c r="Z96" s="115">
        <v>989</v>
      </c>
      <c r="AA96" s="115">
        <v>2705</v>
      </c>
      <c r="AB96" s="115">
        <v>0</v>
      </c>
      <c r="AC96" s="115">
        <v>0</v>
      </c>
      <c r="AD96" s="115">
        <v>412</v>
      </c>
      <c r="AE96" s="115">
        <v>0</v>
      </c>
      <c r="AF96" s="115">
        <v>0</v>
      </c>
      <c r="AG96" s="115">
        <v>200</v>
      </c>
      <c r="AH96" s="115">
        <v>0</v>
      </c>
      <c r="AI96" s="115">
        <v>2781</v>
      </c>
      <c r="AJ96" s="115">
        <v>0</v>
      </c>
      <c r="AK96" s="115">
        <v>0</v>
      </c>
      <c r="AL96" s="115">
        <v>0</v>
      </c>
      <c r="AM96" s="115">
        <v>0</v>
      </c>
      <c r="AN96" s="115">
        <v>0</v>
      </c>
      <c r="AO96" s="115">
        <v>0</v>
      </c>
      <c r="AP96" s="115">
        <v>0</v>
      </c>
      <c r="AQ96" s="115">
        <v>0</v>
      </c>
      <c r="AR96" s="115">
        <v>0</v>
      </c>
      <c r="AS96" s="115">
        <v>0</v>
      </c>
      <c r="AT96" s="115">
        <v>0</v>
      </c>
      <c r="AU96" s="115">
        <v>0</v>
      </c>
      <c r="AV96" s="115">
        <v>0</v>
      </c>
      <c r="AW96" s="115">
        <v>0</v>
      </c>
      <c r="AX96" s="115">
        <v>0</v>
      </c>
      <c r="AY96" s="115">
        <v>840</v>
      </c>
      <c r="AZ96" s="115">
        <v>0</v>
      </c>
      <c r="BA96" s="115">
        <v>27694</v>
      </c>
      <c r="BB96" s="115">
        <v>3821</v>
      </c>
      <c r="BC96" s="115">
        <v>23873</v>
      </c>
      <c r="BD96" s="117">
        <v>42850</v>
      </c>
    </row>
    <row r="97" spans="1:56" ht="22.5" customHeight="1">
      <c r="A97" s="115" t="s">
        <v>139</v>
      </c>
      <c r="B97" s="115">
        <v>496</v>
      </c>
      <c r="C97" s="115" t="s">
        <v>256</v>
      </c>
      <c r="D97" s="115" t="s">
        <v>237</v>
      </c>
      <c r="E97" s="115" t="s">
        <v>238</v>
      </c>
      <c r="F97" s="115" t="s">
        <v>239</v>
      </c>
      <c r="G97" s="115">
        <v>14</v>
      </c>
      <c r="H97" s="115" t="s">
        <v>35</v>
      </c>
      <c r="I97" s="116">
        <v>42352</v>
      </c>
      <c r="J97" s="116">
        <v>30850</v>
      </c>
      <c r="K97" s="115">
        <v>108000424841</v>
      </c>
      <c r="L97" s="115" t="s">
        <v>137</v>
      </c>
      <c r="M97" s="115">
        <v>625</v>
      </c>
      <c r="N97" s="115"/>
      <c r="O97" s="115"/>
      <c r="P97" s="115"/>
      <c r="Q97" s="115"/>
      <c r="R97" s="115"/>
      <c r="S97" s="115"/>
      <c r="T97" s="115"/>
      <c r="U97" s="115" t="s">
        <v>232</v>
      </c>
      <c r="V97" s="115">
        <v>30</v>
      </c>
      <c r="W97" s="115">
        <v>8560</v>
      </c>
      <c r="X97" s="115">
        <v>15516</v>
      </c>
      <c r="Y97" s="115">
        <v>428</v>
      </c>
      <c r="Z97" s="115">
        <v>1027</v>
      </c>
      <c r="AA97" s="115">
        <v>2810</v>
      </c>
      <c r="AB97" s="115">
        <v>0</v>
      </c>
      <c r="AC97" s="115">
        <v>0</v>
      </c>
      <c r="AD97" s="115">
        <v>428</v>
      </c>
      <c r="AE97" s="115">
        <v>0</v>
      </c>
      <c r="AF97" s="115">
        <v>0</v>
      </c>
      <c r="AG97" s="115">
        <v>200</v>
      </c>
      <c r="AH97" s="115">
        <v>0</v>
      </c>
      <c r="AI97" s="115">
        <v>2889</v>
      </c>
      <c r="AJ97" s="115">
        <v>0</v>
      </c>
      <c r="AK97" s="115">
        <v>150</v>
      </c>
      <c r="AL97" s="115">
        <v>0</v>
      </c>
      <c r="AM97" s="115">
        <v>0</v>
      </c>
      <c r="AN97" s="115">
        <v>0</v>
      </c>
      <c r="AO97" s="115">
        <v>0</v>
      </c>
      <c r="AP97" s="115">
        <v>0</v>
      </c>
      <c r="AQ97" s="115">
        <v>0</v>
      </c>
      <c r="AR97" s="115">
        <v>0</v>
      </c>
      <c r="AS97" s="115">
        <v>0</v>
      </c>
      <c r="AT97" s="115">
        <v>0</v>
      </c>
      <c r="AU97" s="115">
        <v>0</v>
      </c>
      <c r="AV97" s="115">
        <v>0</v>
      </c>
      <c r="AW97" s="115">
        <v>0</v>
      </c>
      <c r="AX97" s="115">
        <v>0</v>
      </c>
      <c r="AY97" s="115">
        <v>840</v>
      </c>
      <c r="AZ97" s="115">
        <v>0</v>
      </c>
      <c r="BA97" s="115">
        <v>28769</v>
      </c>
      <c r="BB97" s="115">
        <v>4079</v>
      </c>
      <c r="BC97" s="115">
        <v>24690</v>
      </c>
      <c r="BD97" s="117">
        <v>42850</v>
      </c>
    </row>
    <row r="98" spans="1:56" ht="22.5" customHeight="1">
      <c r="A98" s="115" t="s">
        <v>139</v>
      </c>
      <c r="B98" s="115">
        <v>497</v>
      </c>
      <c r="C98" s="115" t="s">
        <v>257</v>
      </c>
      <c r="D98" s="115" t="s">
        <v>237</v>
      </c>
      <c r="E98" s="115" t="s">
        <v>238</v>
      </c>
      <c r="F98" s="115" t="s">
        <v>239</v>
      </c>
      <c r="G98" s="115">
        <v>9</v>
      </c>
      <c r="H98" s="115" t="s">
        <v>35</v>
      </c>
      <c r="I98" s="116">
        <v>42370</v>
      </c>
      <c r="J98" s="116">
        <v>31211</v>
      </c>
      <c r="K98" s="115">
        <v>108000443706</v>
      </c>
      <c r="L98" s="115" t="s">
        <v>137</v>
      </c>
      <c r="M98" s="115">
        <v>626</v>
      </c>
      <c r="N98" s="115"/>
      <c r="O98" s="115"/>
      <c r="P98" s="115"/>
      <c r="Q98" s="115"/>
      <c r="R98" s="115"/>
      <c r="S98" s="115"/>
      <c r="T98" s="115"/>
      <c r="U98" s="115" t="s">
        <v>232</v>
      </c>
      <c r="V98" s="115">
        <v>30</v>
      </c>
      <c r="W98" s="115">
        <v>8560</v>
      </c>
      <c r="X98" s="115">
        <v>15516</v>
      </c>
      <c r="Y98" s="115">
        <v>428</v>
      </c>
      <c r="Z98" s="115">
        <v>1027</v>
      </c>
      <c r="AA98" s="115">
        <v>2810</v>
      </c>
      <c r="AB98" s="115">
        <v>0</v>
      </c>
      <c r="AC98" s="115">
        <v>0</v>
      </c>
      <c r="AD98" s="115">
        <v>428</v>
      </c>
      <c r="AE98" s="115">
        <v>0</v>
      </c>
      <c r="AF98" s="115">
        <v>0</v>
      </c>
      <c r="AG98" s="115">
        <v>200</v>
      </c>
      <c r="AH98" s="115">
        <v>0</v>
      </c>
      <c r="AI98" s="115">
        <v>2889</v>
      </c>
      <c r="AJ98" s="115">
        <v>0</v>
      </c>
      <c r="AK98" s="115">
        <v>150</v>
      </c>
      <c r="AL98" s="115">
        <v>0</v>
      </c>
      <c r="AM98" s="115">
        <v>0</v>
      </c>
      <c r="AN98" s="115">
        <v>0</v>
      </c>
      <c r="AO98" s="115">
        <v>0</v>
      </c>
      <c r="AP98" s="115">
        <v>0</v>
      </c>
      <c r="AQ98" s="115">
        <v>0</v>
      </c>
      <c r="AR98" s="115">
        <v>0</v>
      </c>
      <c r="AS98" s="115">
        <v>0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840</v>
      </c>
      <c r="AZ98" s="115">
        <v>0</v>
      </c>
      <c r="BA98" s="115">
        <v>28769</v>
      </c>
      <c r="BB98" s="115">
        <v>4079</v>
      </c>
      <c r="BC98" s="115">
        <v>24690</v>
      </c>
      <c r="BD98" s="117">
        <v>42850</v>
      </c>
    </row>
    <row r="99" spans="1:56" ht="22.5" customHeight="1">
      <c r="A99" s="115" t="s">
        <v>139</v>
      </c>
      <c r="B99" s="115">
        <v>498</v>
      </c>
      <c r="C99" s="115" t="s">
        <v>258</v>
      </c>
      <c r="D99" s="115" t="s">
        <v>237</v>
      </c>
      <c r="E99" s="115" t="s">
        <v>238</v>
      </c>
      <c r="F99" s="115" t="s">
        <v>239</v>
      </c>
      <c r="G99" s="115">
        <v>11</v>
      </c>
      <c r="H99" s="115" t="s">
        <v>35</v>
      </c>
      <c r="I99" s="116">
        <v>42373</v>
      </c>
      <c r="J99" s="116">
        <v>34177</v>
      </c>
      <c r="K99" s="115">
        <v>108000444619</v>
      </c>
      <c r="L99" s="115" t="s">
        <v>152</v>
      </c>
      <c r="M99" s="115">
        <v>627</v>
      </c>
      <c r="N99" s="115"/>
      <c r="O99" s="115"/>
      <c r="P99" s="115"/>
      <c r="Q99" s="115"/>
      <c r="R99" s="115"/>
      <c r="S99" s="115"/>
      <c r="T99" s="115"/>
      <c r="U99" s="115" t="s">
        <v>232</v>
      </c>
      <c r="V99" s="115">
        <v>30</v>
      </c>
      <c r="W99" s="115">
        <v>8560</v>
      </c>
      <c r="X99" s="115">
        <v>15516</v>
      </c>
      <c r="Y99" s="115">
        <v>428</v>
      </c>
      <c r="Z99" s="115">
        <v>1027</v>
      </c>
      <c r="AA99" s="115">
        <v>2810</v>
      </c>
      <c r="AB99" s="115">
        <v>0</v>
      </c>
      <c r="AC99" s="115">
        <v>0</v>
      </c>
      <c r="AD99" s="115">
        <v>428</v>
      </c>
      <c r="AE99" s="115">
        <v>0</v>
      </c>
      <c r="AF99" s="115">
        <v>0</v>
      </c>
      <c r="AG99" s="115">
        <v>200</v>
      </c>
      <c r="AH99" s="115">
        <v>0</v>
      </c>
      <c r="AI99" s="115">
        <v>2889</v>
      </c>
      <c r="AJ99" s="115">
        <v>0</v>
      </c>
      <c r="AK99" s="115">
        <v>150</v>
      </c>
      <c r="AL99" s="115">
        <v>0</v>
      </c>
      <c r="AM99" s="115">
        <v>0</v>
      </c>
      <c r="AN99" s="115">
        <v>0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840</v>
      </c>
      <c r="AZ99" s="115">
        <v>0</v>
      </c>
      <c r="BA99" s="115">
        <v>28769</v>
      </c>
      <c r="BB99" s="115">
        <v>4079</v>
      </c>
      <c r="BC99" s="115">
        <v>24690</v>
      </c>
      <c r="BD99" s="117">
        <v>42850</v>
      </c>
    </row>
    <row r="100" spans="1:56" ht="22.5" customHeight="1">
      <c r="A100" s="115" t="s">
        <v>139</v>
      </c>
      <c r="B100" s="115">
        <v>499</v>
      </c>
      <c r="C100" s="115" t="s">
        <v>259</v>
      </c>
      <c r="D100" s="115" t="s">
        <v>237</v>
      </c>
      <c r="E100" s="115" t="s">
        <v>238</v>
      </c>
      <c r="F100" s="115" t="s">
        <v>239</v>
      </c>
      <c r="G100" s="115">
        <v>5</v>
      </c>
      <c r="H100" s="115" t="s">
        <v>35</v>
      </c>
      <c r="I100" s="116">
        <v>42385</v>
      </c>
      <c r="J100" s="116">
        <v>31263</v>
      </c>
      <c r="K100" s="115">
        <v>108000444267</v>
      </c>
      <c r="L100" s="115" t="s">
        <v>137</v>
      </c>
      <c r="M100" s="115">
        <v>628</v>
      </c>
      <c r="N100" s="115"/>
      <c r="O100" s="115"/>
      <c r="P100" s="115"/>
      <c r="Q100" s="115"/>
      <c r="R100" s="115"/>
      <c r="S100" s="115"/>
      <c r="T100" s="115"/>
      <c r="U100" s="115" t="s">
        <v>232</v>
      </c>
      <c r="V100" s="115">
        <v>30</v>
      </c>
      <c r="W100" s="115">
        <v>8560</v>
      </c>
      <c r="X100" s="115">
        <v>15516</v>
      </c>
      <c r="Y100" s="115">
        <v>428</v>
      </c>
      <c r="Z100" s="115">
        <v>1027</v>
      </c>
      <c r="AA100" s="115">
        <v>2810</v>
      </c>
      <c r="AB100" s="115">
        <v>0</v>
      </c>
      <c r="AC100" s="115">
        <v>0</v>
      </c>
      <c r="AD100" s="115">
        <v>428</v>
      </c>
      <c r="AE100" s="115">
        <v>0</v>
      </c>
      <c r="AF100" s="115">
        <v>0</v>
      </c>
      <c r="AG100" s="115">
        <v>200</v>
      </c>
      <c r="AH100" s="115">
        <v>0</v>
      </c>
      <c r="AI100" s="115">
        <v>2889</v>
      </c>
      <c r="AJ100" s="115">
        <v>0</v>
      </c>
      <c r="AK100" s="115">
        <v>150</v>
      </c>
      <c r="AL100" s="115">
        <v>0</v>
      </c>
      <c r="AM100" s="115">
        <v>0</v>
      </c>
      <c r="AN100" s="115">
        <v>0</v>
      </c>
      <c r="AO100" s="115">
        <v>0</v>
      </c>
      <c r="AP100" s="115">
        <v>0</v>
      </c>
      <c r="AQ100" s="115">
        <v>0</v>
      </c>
      <c r="AR100" s="115">
        <v>0</v>
      </c>
      <c r="AS100" s="115">
        <v>0</v>
      </c>
      <c r="AT100" s="115">
        <v>0</v>
      </c>
      <c r="AU100" s="115">
        <v>0</v>
      </c>
      <c r="AV100" s="115">
        <v>0</v>
      </c>
      <c r="AW100" s="115">
        <v>0</v>
      </c>
      <c r="AX100" s="115">
        <v>0</v>
      </c>
      <c r="AY100" s="115">
        <v>840</v>
      </c>
      <c r="AZ100" s="115">
        <v>0</v>
      </c>
      <c r="BA100" s="115">
        <v>28769</v>
      </c>
      <c r="BB100" s="115">
        <v>4079</v>
      </c>
      <c r="BC100" s="115">
        <v>24690</v>
      </c>
      <c r="BD100" s="117">
        <v>42850</v>
      </c>
    </row>
    <row r="101" spans="1:56" ht="22.5" customHeight="1">
      <c r="A101" s="115" t="s">
        <v>139</v>
      </c>
      <c r="B101" s="115">
        <v>503</v>
      </c>
      <c r="C101" s="115" t="s">
        <v>260</v>
      </c>
      <c r="D101" s="115" t="s">
        <v>237</v>
      </c>
      <c r="E101" s="115" t="s">
        <v>238</v>
      </c>
      <c r="F101" s="115" t="s">
        <v>239</v>
      </c>
      <c r="G101" s="115">
        <v>1</v>
      </c>
      <c r="H101" s="115" t="s">
        <v>35</v>
      </c>
      <c r="I101" s="116">
        <v>42476</v>
      </c>
      <c r="J101" s="116">
        <v>33430</v>
      </c>
      <c r="K101" s="115">
        <v>108000496282</v>
      </c>
      <c r="L101" s="115" t="s">
        <v>137</v>
      </c>
      <c r="M101" s="115">
        <v>632</v>
      </c>
      <c r="N101" s="115"/>
      <c r="O101" s="115"/>
      <c r="P101" s="115"/>
      <c r="Q101" s="115"/>
      <c r="R101" s="115"/>
      <c r="S101" s="115"/>
      <c r="T101" s="115"/>
      <c r="U101" s="115" t="s">
        <v>232</v>
      </c>
      <c r="V101" s="115">
        <v>30</v>
      </c>
      <c r="W101" s="115">
        <v>8240</v>
      </c>
      <c r="X101" s="115">
        <v>14936</v>
      </c>
      <c r="Y101" s="115">
        <v>412</v>
      </c>
      <c r="Z101" s="115">
        <v>989</v>
      </c>
      <c r="AA101" s="115">
        <v>2705</v>
      </c>
      <c r="AB101" s="115">
        <v>0</v>
      </c>
      <c r="AC101" s="115">
        <v>0</v>
      </c>
      <c r="AD101" s="115">
        <v>412</v>
      </c>
      <c r="AE101" s="115">
        <v>0</v>
      </c>
      <c r="AF101" s="115">
        <v>0</v>
      </c>
      <c r="AG101" s="115">
        <v>200</v>
      </c>
      <c r="AH101" s="115">
        <v>0</v>
      </c>
      <c r="AI101" s="115">
        <v>2781</v>
      </c>
      <c r="AJ101" s="115">
        <v>0</v>
      </c>
      <c r="AK101" s="115">
        <v>0</v>
      </c>
      <c r="AL101" s="115">
        <v>0</v>
      </c>
      <c r="AM101" s="115">
        <v>0</v>
      </c>
      <c r="AN101" s="115">
        <v>0</v>
      </c>
      <c r="AO101" s="115">
        <v>0</v>
      </c>
      <c r="AP101" s="115">
        <v>0</v>
      </c>
      <c r="AQ101" s="115">
        <v>0</v>
      </c>
      <c r="AR101" s="115">
        <v>0</v>
      </c>
      <c r="AS101" s="115">
        <v>0</v>
      </c>
      <c r="AT101" s="115">
        <v>0</v>
      </c>
      <c r="AU101" s="115">
        <v>0</v>
      </c>
      <c r="AV101" s="115">
        <v>0</v>
      </c>
      <c r="AW101" s="115">
        <v>0</v>
      </c>
      <c r="AX101" s="115">
        <v>0</v>
      </c>
      <c r="AY101" s="115">
        <v>840</v>
      </c>
      <c r="AZ101" s="115">
        <v>0</v>
      </c>
      <c r="BA101" s="115">
        <v>27694</v>
      </c>
      <c r="BB101" s="115">
        <v>3821</v>
      </c>
      <c r="BC101" s="115">
        <v>23873</v>
      </c>
      <c r="BD101" s="117">
        <v>42850</v>
      </c>
    </row>
    <row r="102" spans="1:56" ht="22.5" customHeight="1">
      <c r="A102" s="115" t="s">
        <v>139</v>
      </c>
      <c r="B102" s="115">
        <v>506</v>
      </c>
      <c r="C102" s="115" t="s">
        <v>261</v>
      </c>
      <c r="D102" s="115" t="s">
        <v>237</v>
      </c>
      <c r="E102" s="115" t="s">
        <v>238</v>
      </c>
      <c r="F102" s="115" t="s">
        <v>239</v>
      </c>
      <c r="G102" s="115">
        <v>1</v>
      </c>
      <c r="H102" s="115" t="s">
        <v>35</v>
      </c>
      <c r="I102" s="116">
        <v>42500</v>
      </c>
      <c r="J102" s="116">
        <v>32456</v>
      </c>
      <c r="K102" s="115">
        <v>108000505662</v>
      </c>
      <c r="L102" s="115" t="s">
        <v>152</v>
      </c>
      <c r="M102" s="115">
        <v>635</v>
      </c>
      <c r="N102" s="115"/>
      <c r="O102" s="115"/>
      <c r="P102" s="115"/>
      <c r="Q102" s="115"/>
      <c r="R102" s="115"/>
      <c r="S102" s="115"/>
      <c r="T102" s="115"/>
      <c r="U102" s="115" t="s">
        <v>232</v>
      </c>
      <c r="V102" s="115">
        <v>30</v>
      </c>
      <c r="W102" s="115">
        <v>8240</v>
      </c>
      <c r="X102" s="115">
        <v>14936</v>
      </c>
      <c r="Y102" s="115">
        <v>412</v>
      </c>
      <c r="Z102" s="115">
        <v>989</v>
      </c>
      <c r="AA102" s="115">
        <v>2705</v>
      </c>
      <c r="AB102" s="115">
        <v>0</v>
      </c>
      <c r="AC102" s="115">
        <v>0</v>
      </c>
      <c r="AD102" s="115">
        <v>412</v>
      </c>
      <c r="AE102" s="115">
        <v>0</v>
      </c>
      <c r="AF102" s="115">
        <v>0</v>
      </c>
      <c r="AG102" s="115">
        <v>200</v>
      </c>
      <c r="AH102" s="115">
        <v>0</v>
      </c>
      <c r="AI102" s="115">
        <v>2781</v>
      </c>
      <c r="AJ102" s="115">
        <v>0</v>
      </c>
      <c r="AK102" s="115">
        <v>0</v>
      </c>
      <c r="AL102" s="115">
        <v>0</v>
      </c>
      <c r="AM102" s="115">
        <v>0</v>
      </c>
      <c r="AN102" s="115">
        <v>0</v>
      </c>
      <c r="AO102" s="115">
        <v>0</v>
      </c>
      <c r="AP102" s="115">
        <v>0</v>
      </c>
      <c r="AQ102" s="115">
        <v>0</v>
      </c>
      <c r="AR102" s="115">
        <v>0</v>
      </c>
      <c r="AS102" s="115">
        <v>0</v>
      </c>
      <c r="AT102" s="115">
        <v>0</v>
      </c>
      <c r="AU102" s="115">
        <v>0</v>
      </c>
      <c r="AV102" s="115">
        <v>0</v>
      </c>
      <c r="AW102" s="115">
        <v>0</v>
      </c>
      <c r="AX102" s="115">
        <v>0</v>
      </c>
      <c r="AY102" s="115">
        <v>840</v>
      </c>
      <c r="AZ102" s="115">
        <v>0</v>
      </c>
      <c r="BA102" s="115">
        <v>27694</v>
      </c>
      <c r="BB102" s="115">
        <v>3821</v>
      </c>
      <c r="BC102" s="115">
        <v>23873</v>
      </c>
      <c r="BD102" s="117">
        <v>42850</v>
      </c>
    </row>
    <row r="103" spans="1:56" ht="22.5" customHeight="1">
      <c r="A103" s="115" t="s">
        <v>139</v>
      </c>
      <c r="B103" s="115">
        <v>507</v>
      </c>
      <c r="C103" s="115" t="s">
        <v>262</v>
      </c>
      <c r="D103" s="115" t="s">
        <v>237</v>
      </c>
      <c r="E103" s="115" t="s">
        <v>238</v>
      </c>
      <c r="F103" s="115" t="s">
        <v>239</v>
      </c>
      <c r="G103" s="115">
        <v>1</v>
      </c>
      <c r="H103" s="115" t="s">
        <v>35</v>
      </c>
      <c r="I103" s="116">
        <v>42500</v>
      </c>
      <c r="J103" s="116">
        <v>32336</v>
      </c>
      <c r="K103" s="115">
        <v>108000504158</v>
      </c>
      <c r="L103" s="115" t="s">
        <v>137</v>
      </c>
      <c r="M103" s="115">
        <v>636</v>
      </c>
      <c r="N103" s="115"/>
      <c r="O103" s="115"/>
      <c r="P103" s="115"/>
      <c r="Q103" s="115"/>
      <c r="R103" s="115"/>
      <c r="S103" s="115"/>
      <c r="T103" s="115"/>
      <c r="U103" s="115" t="s">
        <v>232</v>
      </c>
      <c r="V103" s="115">
        <v>30</v>
      </c>
      <c r="W103" s="115">
        <v>8240</v>
      </c>
      <c r="X103" s="115">
        <v>14936</v>
      </c>
      <c r="Y103" s="115">
        <v>412</v>
      </c>
      <c r="Z103" s="115">
        <v>989</v>
      </c>
      <c r="AA103" s="115">
        <v>2705</v>
      </c>
      <c r="AB103" s="115">
        <v>0</v>
      </c>
      <c r="AC103" s="115">
        <v>0</v>
      </c>
      <c r="AD103" s="115">
        <v>412</v>
      </c>
      <c r="AE103" s="115">
        <v>0</v>
      </c>
      <c r="AF103" s="115">
        <v>0</v>
      </c>
      <c r="AG103" s="115">
        <v>200</v>
      </c>
      <c r="AH103" s="115">
        <v>0</v>
      </c>
      <c r="AI103" s="115">
        <v>2781</v>
      </c>
      <c r="AJ103" s="115">
        <v>0</v>
      </c>
      <c r="AK103" s="115">
        <v>0</v>
      </c>
      <c r="AL103" s="115">
        <v>0</v>
      </c>
      <c r="AM103" s="115">
        <v>0</v>
      </c>
      <c r="AN103" s="115">
        <v>0</v>
      </c>
      <c r="AO103" s="115">
        <v>0</v>
      </c>
      <c r="AP103" s="115">
        <v>0</v>
      </c>
      <c r="AQ103" s="115">
        <v>0</v>
      </c>
      <c r="AR103" s="115">
        <v>0</v>
      </c>
      <c r="AS103" s="115">
        <v>0</v>
      </c>
      <c r="AT103" s="115">
        <v>0</v>
      </c>
      <c r="AU103" s="115">
        <v>0</v>
      </c>
      <c r="AV103" s="115">
        <v>0</v>
      </c>
      <c r="AW103" s="115">
        <v>0</v>
      </c>
      <c r="AX103" s="115">
        <v>0</v>
      </c>
      <c r="AY103" s="115">
        <v>840</v>
      </c>
      <c r="AZ103" s="115">
        <v>0</v>
      </c>
      <c r="BA103" s="115">
        <v>27694</v>
      </c>
      <c r="BB103" s="115">
        <v>3821</v>
      </c>
      <c r="BC103" s="115">
        <v>23873</v>
      </c>
      <c r="BD103" s="117">
        <v>42850</v>
      </c>
    </row>
    <row r="104" spans="1:56" ht="22.5" customHeight="1">
      <c r="A104" s="115" t="s">
        <v>139</v>
      </c>
      <c r="B104" s="115">
        <v>533</v>
      </c>
      <c r="C104" s="115" t="s">
        <v>263</v>
      </c>
      <c r="D104" s="115" t="s">
        <v>237</v>
      </c>
      <c r="E104" s="115" t="s">
        <v>238</v>
      </c>
      <c r="F104" s="115" t="s">
        <v>239</v>
      </c>
      <c r="G104" s="115">
        <v>9</v>
      </c>
      <c r="H104" s="115" t="s">
        <v>35</v>
      </c>
      <c r="I104" s="116">
        <v>42536</v>
      </c>
      <c r="J104" s="116">
        <v>32704</v>
      </c>
      <c r="K104" s="115">
        <v>108000520523</v>
      </c>
      <c r="L104" s="115" t="s">
        <v>137</v>
      </c>
      <c r="M104" s="115">
        <v>662</v>
      </c>
      <c r="N104" s="115"/>
      <c r="O104" s="115"/>
      <c r="P104" s="115"/>
      <c r="Q104" s="115"/>
      <c r="R104" s="115"/>
      <c r="S104" s="115"/>
      <c r="T104" s="115"/>
      <c r="U104" s="115" t="s">
        <v>232</v>
      </c>
      <c r="V104" s="115">
        <v>30</v>
      </c>
      <c r="W104" s="115">
        <v>8240</v>
      </c>
      <c r="X104" s="115">
        <v>14936</v>
      </c>
      <c r="Y104" s="115">
        <v>412</v>
      </c>
      <c r="Z104" s="115">
        <v>989</v>
      </c>
      <c r="AA104" s="115">
        <v>2705</v>
      </c>
      <c r="AB104" s="115">
        <v>0</v>
      </c>
      <c r="AC104" s="115">
        <v>0</v>
      </c>
      <c r="AD104" s="115">
        <v>412</v>
      </c>
      <c r="AE104" s="115">
        <v>0</v>
      </c>
      <c r="AF104" s="115">
        <v>0</v>
      </c>
      <c r="AG104" s="115">
        <v>200</v>
      </c>
      <c r="AH104" s="115">
        <v>0</v>
      </c>
      <c r="AI104" s="115">
        <v>2781</v>
      </c>
      <c r="AJ104" s="115">
        <v>0</v>
      </c>
      <c r="AK104" s="115">
        <v>0</v>
      </c>
      <c r="AL104" s="115">
        <v>0</v>
      </c>
      <c r="AM104" s="115">
        <v>0</v>
      </c>
      <c r="AN104" s="115">
        <v>0</v>
      </c>
      <c r="AO104" s="115">
        <v>0</v>
      </c>
      <c r="AP104" s="115">
        <v>0</v>
      </c>
      <c r="AQ104" s="115">
        <v>0</v>
      </c>
      <c r="AR104" s="115">
        <v>0</v>
      </c>
      <c r="AS104" s="115">
        <v>0</v>
      </c>
      <c r="AT104" s="115">
        <v>0</v>
      </c>
      <c r="AU104" s="115">
        <v>0</v>
      </c>
      <c r="AV104" s="115">
        <v>0</v>
      </c>
      <c r="AW104" s="115">
        <v>0</v>
      </c>
      <c r="AX104" s="115">
        <v>0</v>
      </c>
      <c r="AY104" s="115">
        <v>840</v>
      </c>
      <c r="AZ104" s="115">
        <v>0</v>
      </c>
      <c r="BA104" s="115">
        <v>27694</v>
      </c>
      <c r="BB104" s="115">
        <v>3821</v>
      </c>
      <c r="BC104" s="115">
        <v>23873</v>
      </c>
      <c r="BD104" s="117">
        <v>42850</v>
      </c>
    </row>
    <row r="105" spans="1:56" ht="22.5" customHeight="1">
      <c r="A105" s="115" t="s">
        <v>139</v>
      </c>
      <c r="B105" s="115">
        <v>534</v>
      </c>
      <c r="C105" s="115" t="s">
        <v>264</v>
      </c>
      <c r="D105" s="115" t="s">
        <v>237</v>
      </c>
      <c r="E105" s="115" t="s">
        <v>238</v>
      </c>
      <c r="F105" s="115" t="s">
        <v>239</v>
      </c>
      <c r="G105" s="115">
        <v>9</v>
      </c>
      <c r="H105" s="115" t="s">
        <v>35</v>
      </c>
      <c r="I105" s="116">
        <v>42536</v>
      </c>
      <c r="J105" s="116">
        <v>33350</v>
      </c>
      <c r="K105" s="115">
        <v>108000520545</v>
      </c>
      <c r="L105" s="115" t="s">
        <v>137</v>
      </c>
      <c r="M105" s="115">
        <v>663</v>
      </c>
      <c r="N105" s="115"/>
      <c r="O105" s="115"/>
      <c r="P105" s="115"/>
      <c r="Q105" s="115"/>
      <c r="R105" s="115"/>
      <c r="S105" s="115"/>
      <c r="T105" s="115"/>
      <c r="U105" s="115" t="s">
        <v>232</v>
      </c>
      <c r="V105" s="115">
        <v>30</v>
      </c>
      <c r="W105" s="115">
        <v>8240</v>
      </c>
      <c r="X105" s="115">
        <v>14936</v>
      </c>
      <c r="Y105" s="115">
        <v>412</v>
      </c>
      <c r="Z105" s="115">
        <v>989</v>
      </c>
      <c r="AA105" s="115">
        <v>2705</v>
      </c>
      <c r="AB105" s="115">
        <v>0</v>
      </c>
      <c r="AC105" s="115">
        <v>0</v>
      </c>
      <c r="AD105" s="115">
        <v>412</v>
      </c>
      <c r="AE105" s="115">
        <v>0</v>
      </c>
      <c r="AF105" s="115">
        <v>0</v>
      </c>
      <c r="AG105" s="115">
        <v>200</v>
      </c>
      <c r="AH105" s="115">
        <v>0</v>
      </c>
      <c r="AI105" s="115">
        <v>2781</v>
      </c>
      <c r="AJ105" s="115">
        <v>0</v>
      </c>
      <c r="AK105" s="115">
        <v>0</v>
      </c>
      <c r="AL105" s="115">
        <v>0</v>
      </c>
      <c r="AM105" s="11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840</v>
      </c>
      <c r="AZ105" s="115">
        <v>0</v>
      </c>
      <c r="BA105" s="115">
        <v>27694</v>
      </c>
      <c r="BB105" s="115">
        <v>3821</v>
      </c>
      <c r="BC105" s="115">
        <v>23873</v>
      </c>
      <c r="BD105" s="117">
        <v>42850</v>
      </c>
    </row>
    <row r="106" spans="1:56" ht="22.5" customHeight="1">
      <c r="A106" s="115" t="s">
        <v>139</v>
      </c>
      <c r="B106" s="115">
        <v>537</v>
      </c>
      <c r="C106" s="115" t="s">
        <v>265</v>
      </c>
      <c r="D106" s="115" t="s">
        <v>237</v>
      </c>
      <c r="E106" s="115" t="s">
        <v>238</v>
      </c>
      <c r="F106" s="115" t="s">
        <v>239</v>
      </c>
      <c r="G106" s="115">
        <v>1</v>
      </c>
      <c r="H106" s="115" t="s">
        <v>35</v>
      </c>
      <c r="I106" s="116">
        <v>42548</v>
      </c>
      <c r="J106" s="116">
        <v>33542</v>
      </c>
      <c r="K106" s="115">
        <v>108000527755</v>
      </c>
      <c r="L106" s="115" t="s">
        <v>137</v>
      </c>
      <c r="M106" s="115">
        <v>666</v>
      </c>
      <c r="N106" s="115"/>
      <c r="O106" s="115"/>
      <c r="P106" s="115"/>
      <c r="Q106" s="115"/>
      <c r="R106" s="115"/>
      <c r="S106" s="115"/>
      <c r="T106" s="115"/>
      <c r="U106" s="115" t="s">
        <v>232</v>
      </c>
      <c r="V106" s="115">
        <v>26</v>
      </c>
      <c r="W106" s="115">
        <v>7141</v>
      </c>
      <c r="X106" s="115">
        <v>12945</v>
      </c>
      <c r="Y106" s="115">
        <v>357</v>
      </c>
      <c r="Z106" s="115">
        <v>857</v>
      </c>
      <c r="AA106" s="115">
        <v>2344</v>
      </c>
      <c r="AB106" s="115">
        <v>0</v>
      </c>
      <c r="AC106" s="115">
        <v>0</v>
      </c>
      <c r="AD106" s="115">
        <v>357</v>
      </c>
      <c r="AE106" s="115">
        <v>0</v>
      </c>
      <c r="AF106" s="115">
        <v>0</v>
      </c>
      <c r="AG106" s="115">
        <v>200</v>
      </c>
      <c r="AH106" s="115">
        <v>0</v>
      </c>
      <c r="AI106" s="115">
        <v>2410</v>
      </c>
      <c r="AJ106" s="115">
        <v>0</v>
      </c>
      <c r="AK106" s="115">
        <v>0</v>
      </c>
      <c r="AL106" s="115">
        <v>0</v>
      </c>
      <c r="AM106" s="115">
        <v>0</v>
      </c>
      <c r="AN106" s="115">
        <v>0</v>
      </c>
      <c r="AO106" s="115">
        <v>0</v>
      </c>
      <c r="AP106" s="115">
        <v>0</v>
      </c>
      <c r="AQ106" s="115">
        <v>0</v>
      </c>
      <c r="AR106" s="115">
        <v>0</v>
      </c>
      <c r="AS106" s="115">
        <v>0</v>
      </c>
      <c r="AT106" s="115">
        <v>0</v>
      </c>
      <c r="AU106" s="115">
        <v>0</v>
      </c>
      <c r="AV106" s="115">
        <v>0</v>
      </c>
      <c r="AW106" s="115">
        <v>0</v>
      </c>
      <c r="AX106" s="115">
        <v>0</v>
      </c>
      <c r="AY106" s="115">
        <v>840</v>
      </c>
      <c r="AZ106" s="115">
        <v>0</v>
      </c>
      <c r="BA106" s="115">
        <v>24001</v>
      </c>
      <c r="BB106" s="115">
        <v>3450</v>
      </c>
      <c r="BC106" s="115">
        <v>20551</v>
      </c>
      <c r="BD106" s="117">
        <v>42850</v>
      </c>
    </row>
    <row r="107" spans="1:56" ht="22.5" customHeight="1">
      <c r="A107" s="115" t="s">
        <v>139</v>
      </c>
      <c r="B107" s="115">
        <v>577</v>
      </c>
      <c r="C107" s="115" t="s">
        <v>266</v>
      </c>
      <c r="D107" s="115" t="s">
        <v>237</v>
      </c>
      <c r="E107" s="115" t="s">
        <v>238</v>
      </c>
      <c r="F107" s="115" t="s">
        <v>239</v>
      </c>
      <c r="G107" s="115">
        <v>1</v>
      </c>
      <c r="H107" s="115" t="s">
        <v>35</v>
      </c>
      <c r="I107" s="116">
        <v>42779</v>
      </c>
      <c r="J107" s="116">
        <v>34469</v>
      </c>
      <c r="K107" s="115">
        <v>108000673570</v>
      </c>
      <c r="L107" s="115" t="s">
        <v>137</v>
      </c>
      <c r="M107" s="115">
        <v>706</v>
      </c>
      <c r="N107" s="115"/>
      <c r="O107" s="115"/>
      <c r="P107" s="115"/>
      <c r="Q107" s="115"/>
      <c r="R107" s="115"/>
      <c r="S107" s="115"/>
      <c r="T107" s="115"/>
      <c r="U107" s="115" t="s">
        <v>232</v>
      </c>
      <c r="V107" s="115">
        <v>30</v>
      </c>
      <c r="W107" s="115">
        <v>8240</v>
      </c>
      <c r="X107" s="115">
        <v>14936</v>
      </c>
      <c r="Y107" s="115">
        <v>412</v>
      </c>
      <c r="Z107" s="115">
        <v>989</v>
      </c>
      <c r="AA107" s="115">
        <v>2705</v>
      </c>
      <c r="AB107" s="115">
        <v>0</v>
      </c>
      <c r="AC107" s="115">
        <v>0</v>
      </c>
      <c r="AD107" s="115">
        <v>412</v>
      </c>
      <c r="AE107" s="115">
        <v>0</v>
      </c>
      <c r="AF107" s="115">
        <v>0</v>
      </c>
      <c r="AG107" s="115">
        <v>200</v>
      </c>
      <c r="AH107" s="115">
        <v>0</v>
      </c>
      <c r="AI107" s="115">
        <v>2781</v>
      </c>
      <c r="AJ107" s="115">
        <v>0</v>
      </c>
      <c r="AK107" s="115">
        <v>0</v>
      </c>
      <c r="AL107" s="115">
        <v>0</v>
      </c>
      <c r="AM107" s="115">
        <v>0</v>
      </c>
      <c r="AN107" s="115">
        <v>0</v>
      </c>
      <c r="AO107" s="115">
        <v>0</v>
      </c>
      <c r="AP107" s="115">
        <v>0</v>
      </c>
      <c r="AQ107" s="115">
        <v>0</v>
      </c>
      <c r="AR107" s="115">
        <v>0</v>
      </c>
      <c r="AS107" s="115">
        <v>0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840</v>
      </c>
      <c r="AZ107" s="115">
        <v>0</v>
      </c>
      <c r="BA107" s="115">
        <v>27694</v>
      </c>
      <c r="BB107" s="115">
        <v>3821</v>
      </c>
      <c r="BC107" s="115">
        <v>23873</v>
      </c>
      <c r="BD107" s="117">
        <v>42850</v>
      </c>
    </row>
    <row r="108" spans="1:56" ht="22.5" customHeight="1">
      <c r="A108" s="115" t="s">
        <v>139</v>
      </c>
      <c r="B108" s="115">
        <v>581</v>
      </c>
      <c r="C108" s="115" t="s">
        <v>267</v>
      </c>
      <c r="D108" s="115" t="s">
        <v>237</v>
      </c>
      <c r="E108" s="115" t="s">
        <v>238</v>
      </c>
      <c r="F108" s="115" t="s">
        <v>239</v>
      </c>
      <c r="G108" s="115">
        <v>1</v>
      </c>
      <c r="H108" s="115" t="s">
        <v>35</v>
      </c>
      <c r="I108" s="116">
        <v>42767</v>
      </c>
      <c r="J108" s="116">
        <v>33133</v>
      </c>
      <c r="K108" s="115">
        <v>108000673365</v>
      </c>
      <c r="L108" s="115" t="s">
        <v>137</v>
      </c>
      <c r="M108" s="115">
        <v>710</v>
      </c>
      <c r="N108" s="115"/>
      <c r="O108" s="115"/>
      <c r="P108" s="115"/>
      <c r="Q108" s="115"/>
      <c r="R108" s="115"/>
      <c r="S108" s="115"/>
      <c r="T108" s="115"/>
      <c r="U108" s="115" t="s">
        <v>232</v>
      </c>
      <c r="V108" s="115">
        <v>29</v>
      </c>
      <c r="W108" s="115">
        <v>7965</v>
      </c>
      <c r="X108" s="115">
        <v>14438</v>
      </c>
      <c r="Y108" s="115">
        <v>398</v>
      </c>
      <c r="Z108" s="115">
        <v>956</v>
      </c>
      <c r="AA108" s="115">
        <v>2614</v>
      </c>
      <c r="AB108" s="115">
        <v>0</v>
      </c>
      <c r="AC108" s="115">
        <v>0</v>
      </c>
      <c r="AD108" s="115">
        <v>398</v>
      </c>
      <c r="AE108" s="115">
        <v>0</v>
      </c>
      <c r="AF108" s="115">
        <v>0</v>
      </c>
      <c r="AG108" s="115">
        <v>200</v>
      </c>
      <c r="AH108" s="115">
        <v>0</v>
      </c>
      <c r="AI108" s="115">
        <v>2688</v>
      </c>
      <c r="AJ108" s="115">
        <v>0</v>
      </c>
      <c r="AK108" s="115">
        <v>0</v>
      </c>
      <c r="AL108" s="115">
        <v>0</v>
      </c>
      <c r="AM108" s="115">
        <v>0</v>
      </c>
      <c r="AN108" s="115">
        <v>0</v>
      </c>
      <c r="AO108" s="115">
        <v>0</v>
      </c>
      <c r="AP108" s="115">
        <v>0</v>
      </c>
      <c r="AQ108" s="115">
        <v>0</v>
      </c>
      <c r="AR108" s="115">
        <v>0</v>
      </c>
      <c r="AS108" s="115">
        <v>0</v>
      </c>
      <c r="AT108" s="115">
        <v>0</v>
      </c>
      <c r="AU108" s="115">
        <v>0</v>
      </c>
      <c r="AV108" s="115">
        <v>0</v>
      </c>
      <c r="AW108" s="115">
        <v>0</v>
      </c>
      <c r="AX108" s="115">
        <v>0</v>
      </c>
      <c r="AY108" s="115">
        <v>0</v>
      </c>
      <c r="AZ108" s="115">
        <v>0</v>
      </c>
      <c r="BA108" s="115">
        <v>26769</v>
      </c>
      <c r="BB108" s="115">
        <v>2888</v>
      </c>
      <c r="BC108" s="115">
        <v>23881</v>
      </c>
      <c r="BD108" s="117">
        <v>42850</v>
      </c>
    </row>
    <row r="109" spans="1:56" ht="22.5" customHeight="1">
      <c r="A109" s="115" t="s">
        <v>139</v>
      </c>
      <c r="B109" s="115">
        <v>585</v>
      </c>
      <c r="C109" s="115" t="s">
        <v>268</v>
      </c>
      <c r="D109" s="115" t="s">
        <v>237</v>
      </c>
      <c r="E109" s="115" t="s">
        <v>238</v>
      </c>
      <c r="F109" s="115" t="s">
        <v>239</v>
      </c>
      <c r="G109" s="115">
        <v>1</v>
      </c>
      <c r="H109" s="115" t="s">
        <v>35</v>
      </c>
      <c r="I109" s="116">
        <v>42817</v>
      </c>
      <c r="J109" s="116">
        <v>33444</v>
      </c>
      <c r="K109" s="115">
        <v>108000686239</v>
      </c>
      <c r="L109" s="115" t="s">
        <v>137</v>
      </c>
      <c r="M109" s="115">
        <v>714</v>
      </c>
      <c r="N109" s="115"/>
      <c r="O109" s="115"/>
      <c r="P109" s="115"/>
      <c r="Q109" s="115"/>
      <c r="R109" s="115"/>
      <c r="S109" s="115"/>
      <c r="T109" s="115"/>
      <c r="U109" s="115" t="s">
        <v>232</v>
      </c>
      <c r="V109" s="115">
        <v>28</v>
      </c>
      <c r="W109" s="115">
        <v>7691</v>
      </c>
      <c r="X109" s="115">
        <v>13940</v>
      </c>
      <c r="Y109" s="115">
        <v>385</v>
      </c>
      <c r="Z109" s="115">
        <v>923</v>
      </c>
      <c r="AA109" s="115">
        <v>2524</v>
      </c>
      <c r="AB109" s="115">
        <v>0</v>
      </c>
      <c r="AC109" s="115">
        <v>0</v>
      </c>
      <c r="AD109" s="115">
        <v>385</v>
      </c>
      <c r="AE109" s="115">
        <v>0</v>
      </c>
      <c r="AF109" s="115">
        <v>0</v>
      </c>
      <c r="AG109" s="115">
        <v>200</v>
      </c>
      <c r="AH109" s="115">
        <v>0</v>
      </c>
      <c r="AI109" s="115">
        <v>2596</v>
      </c>
      <c r="AJ109" s="115">
        <v>0</v>
      </c>
      <c r="AK109" s="115">
        <v>0</v>
      </c>
      <c r="AL109" s="115">
        <v>0</v>
      </c>
      <c r="AM109" s="115">
        <v>0</v>
      </c>
      <c r="AN109" s="115">
        <v>0</v>
      </c>
      <c r="AO109" s="115">
        <v>0</v>
      </c>
      <c r="AP109" s="115">
        <v>0</v>
      </c>
      <c r="AQ109" s="115">
        <v>0</v>
      </c>
      <c r="AR109" s="115">
        <v>0</v>
      </c>
      <c r="AS109" s="115">
        <v>0</v>
      </c>
      <c r="AT109" s="115">
        <v>0</v>
      </c>
      <c r="AU109" s="115">
        <v>0</v>
      </c>
      <c r="AV109" s="115">
        <v>0</v>
      </c>
      <c r="AW109" s="115">
        <v>0</v>
      </c>
      <c r="AX109" s="115">
        <v>0</v>
      </c>
      <c r="AY109" s="115">
        <v>0</v>
      </c>
      <c r="AZ109" s="115">
        <v>0</v>
      </c>
      <c r="BA109" s="115">
        <v>25848</v>
      </c>
      <c r="BB109" s="115">
        <v>2796</v>
      </c>
      <c r="BC109" s="115">
        <v>23052</v>
      </c>
      <c r="BD109" s="117">
        <v>42850</v>
      </c>
    </row>
    <row r="110" spans="1:56" ht="22.5" customHeight="1">
      <c r="A110" s="115" t="s">
        <v>139</v>
      </c>
      <c r="B110" s="115">
        <v>587</v>
      </c>
      <c r="C110" s="115" t="s">
        <v>269</v>
      </c>
      <c r="D110" s="115" t="s">
        <v>237</v>
      </c>
      <c r="E110" s="115" t="s">
        <v>238</v>
      </c>
      <c r="F110" s="115" t="s">
        <v>239</v>
      </c>
      <c r="G110" s="115">
        <v>1</v>
      </c>
      <c r="H110" s="115" t="s">
        <v>35</v>
      </c>
      <c r="I110" s="116">
        <v>42822</v>
      </c>
      <c r="J110" s="116">
        <v>34129</v>
      </c>
      <c r="K110" s="115">
        <v>108000688099</v>
      </c>
      <c r="L110" s="115" t="s">
        <v>137</v>
      </c>
      <c r="M110" s="115">
        <v>716</v>
      </c>
      <c r="N110" s="115"/>
      <c r="O110" s="115"/>
      <c r="P110" s="115"/>
      <c r="Q110" s="115"/>
      <c r="R110" s="115"/>
      <c r="S110" s="115"/>
      <c r="T110" s="115"/>
      <c r="U110" s="115" t="s">
        <v>270</v>
      </c>
      <c r="V110" s="115">
        <v>30</v>
      </c>
      <c r="W110" s="115">
        <v>8240</v>
      </c>
      <c r="X110" s="115">
        <v>14936</v>
      </c>
      <c r="Y110" s="115">
        <v>412</v>
      </c>
      <c r="Z110" s="115">
        <v>989</v>
      </c>
      <c r="AA110" s="115">
        <v>2705</v>
      </c>
      <c r="AB110" s="115">
        <v>0</v>
      </c>
      <c r="AC110" s="115">
        <v>0</v>
      </c>
      <c r="AD110" s="115">
        <v>412</v>
      </c>
      <c r="AE110" s="115">
        <v>0</v>
      </c>
      <c r="AF110" s="115">
        <v>0</v>
      </c>
      <c r="AG110" s="115">
        <v>200</v>
      </c>
      <c r="AH110" s="115">
        <v>0</v>
      </c>
      <c r="AI110" s="115">
        <v>2781</v>
      </c>
      <c r="AJ110" s="115">
        <v>0</v>
      </c>
      <c r="AK110" s="115">
        <v>0</v>
      </c>
      <c r="AL110" s="115">
        <v>0</v>
      </c>
      <c r="AM110" s="115">
        <v>0</v>
      </c>
      <c r="AN110" s="115">
        <v>0</v>
      </c>
      <c r="AO110" s="115">
        <v>0</v>
      </c>
      <c r="AP110" s="115">
        <v>0</v>
      </c>
      <c r="AQ110" s="115">
        <v>0</v>
      </c>
      <c r="AR110" s="115">
        <v>0</v>
      </c>
      <c r="AS110" s="115">
        <v>0</v>
      </c>
      <c r="AT110" s="115">
        <v>0</v>
      </c>
      <c r="AU110" s="115">
        <v>0</v>
      </c>
      <c r="AV110" s="115">
        <v>0</v>
      </c>
      <c r="AW110" s="115">
        <v>0</v>
      </c>
      <c r="AX110" s="115">
        <v>0</v>
      </c>
      <c r="AY110" s="115">
        <v>0</v>
      </c>
      <c r="AZ110" s="115">
        <v>0</v>
      </c>
      <c r="BA110" s="115">
        <v>27694</v>
      </c>
      <c r="BB110" s="115">
        <v>2981</v>
      </c>
      <c r="BC110" s="115">
        <v>24713</v>
      </c>
      <c r="BD110" s="117">
        <v>42850</v>
      </c>
    </row>
    <row r="111" spans="1:56" ht="22.5" customHeight="1">
      <c r="A111" s="115" t="s">
        <v>139</v>
      </c>
      <c r="B111" s="115">
        <v>593</v>
      </c>
      <c r="C111" s="115" t="s">
        <v>271</v>
      </c>
      <c r="D111" s="115" t="s">
        <v>237</v>
      </c>
      <c r="E111" s="115" t="s">
        <v>238</v>
      </c>
      <c r="F111" s="115" t="s">
        <v>239</v>
      </c>
      <c r="G111" s="115">
        <v>1</v>
      </c>
      <c r="H111" s="115" t="s">
        <v>35</v>
      </c>
      <c r="I111" s="116">
        <v>42814</v>
      </c>
      <c r="J111" s="116">
        <v>31461</v>
      </c>
      <c r="K111" s="115">
        <v>108000696441</v>
      </c>
      <c r="L111" s="115" t="s">
        <v>137</v>
      </c>
      <c r="M111" s="115">
        <v>722</v>
      </c>
      <c r="N111" s="115" t="s">
        <v>235</v>
      </c>
      <c r="O111" s="115"/>
      <c r="P111" s="115"/>
      <c r="Q111" s="115"/>
      <c r="R111" s="115"/>
      <c r="S111" s="115"/>
      <c r="T111" s="115"/>
      <c r="U111" s="115" t="s">
        <v>232</v>
      </c>
      <c r="V111" s="115">
        <v>30</v>
      </c>
      <c r="W111" s="115">
        <v>8240</v>
      </c>
      <c r="X111" s="115">
        <v>14936</v>
      </c>
      <c r="Y111" s="115">
        <v>412</v>
      </c>
      <c r="Z111" s="115">
        <v>989</v>
      </c>
      <c r="AA111" s="115">
        <v>2705</v>
      </c>
      <c r="AB111" s="115">
        <v>0</v>
      </c>
      <c r="AC111" s="115">
        <v>0</v>
      </c>
      <c r="AD111" s="115">
        <v>412</v>
      </c>
      <c r="AE111" s="115">
        <v>0</v>
      </c>
      <c r="AF111" s="115">
        <v>0</v>
      </c>
      <c r="AG111" s="115">
        <v>200</v>
      </c>
      <c r="AH111" s="115">
        <v>0</v>
      </c>
      <c r="AI111" s="115">
        <v>2781</v>
      </c>
      <c r="AJ111" s="115">
        <v>0</v>
      </c>
      <c r="AK111" s="115">
        <v>0</v>
      </c>
      <c r="AL111" s="115">
        <v>0</v>
      </c>
      <c r="AM111" s="115">
        <v>0</v>
      </c>
      <c r="AN111" s="115">
        <v>0</v>
      </c>
      <c r="AO111" s="115">
        <v>0</v>
      </c>
      <c r="AP111" s="115">
        <v>0</v>
      </c>
      <c r="AQ111" s="115">
        <v>0</v>
      </c>
      <c r="AR111" s="115">
        <v>0</v>
      </c>
      <c r="AS111" s="115">
        <v>0</v>
      </c>
      <c r="AT111" s="115">
        <v>0</v>
      </c>
      <c r="AU111" s="115">
        <v>0</v>
      </c>
      <c r="AV111" s="115">
        <v>0</v>
      </c>
      <c r="AW111" s="115">
        <v>0</v>
      </c>
      <c r="AX111" s="115">
        <v>0</v>
      </c>
      <c r="AY111" s="115">
        <v>0</v>
      </c>
      <c r="AZ111" s="115">
        <v>0</v>
      </c>
      <c r="BA111" s="115">
        <v>27694</v>
      </c>
      <c r="BB111" s="115">
        <v>2981</v>
      </c>
      <c r="BC111" s="115">
        <v>24713</v>
      </c>
      <c r="BD111" s="117">
        <v>42850</v>
      </c>
    </row>
    <row r="112" spans="1:56" ht="22.5" customHeight="1">
      <c r="A112" s="115" t="s">
        <v>139</v>
      </c>
      <c r="B112" s="115">
        <v>265</v>
      </c>
      <c r="C112" s="115" t="s">
        <v>272</v>
      </c>
      <c r="D112" s="115" t="s">
        <v>273</v>
      </c>
      <c r="E112" s="115" t="s">
        <v>274</v>
      </c>
      <c r="F112" s="115" t="s">
        <v>275</v>
      </c>
      <c r="G112" s="115">
        <v>1</v>
      </c>
      <c r="H112" s="115" t="s">
        <v>35</v>
      </c>
      <c r="I112" s="116">
        <v>35273</v>
      </c>
      <c r="J112" s="116">
        <v>27249</v>
      </c>
      <c r="K112" s="115">
        <v>608001048983</v>
      </c>
      <c r="L112" s="115" t="s">
        <v>152</v>
      </c>
      <c r="M112" s="115">
        <v>397</v>
      </c>
      <c r="N112" s="115"/>
      <c r="O112" s="115"/>
      <c r="P112" s="115"/>
      <c r="Q112" s="115"/>
      <c r="R112" s="115"/>
      <c r="S112" s="115"/>
      <c r="T112" s="115"/>
      <c r="U112" s="115" t="s">
        <v>276</v>
      </c>
      <c r="V112" s="115">
        <v>30</v>
      </c>
      <c r="W112" s="115">
        <v>23070</v>
      </c>
      <c r="X112" s="115">
        <v>36841</v>
      </c>
      <c r="Y112" s="115">
        <v>1154</v>
      </c>
      <c r="Z112" s="115">
        <v>2768</v>
      </c>
      <c r="AA112" s="115">
        <v>6992</v>
      </c>
      <c r="AB112" s="115">
        <v>0</v>
      </c>
      <c r="AC112" s="115">
        <v>0</v>
      </c>
      <c r="AD112" s="115">
        <v>1154</v>
      </c>
      <c r="AE112" s="115">
        <v>0</v>
      </c>
      <c r="AF112" s="115">
        <v>0</v>
      </c>
      <c r="AG112" s="115">
        <v>200</v>
      </c>
      <c r="AH112" s="115">
        <v>3000</v>
      </c>
      <c r="AI112" s="115">
        <v>7189</v>
      </c>
      <c r="AJ112" s="115">
        <v>1213</v>
      </c>
      <c r="AK112" s="115">
        <v>2250</v>
      </c>
      <c r="AL112" s="115">
        <v>0</v>
      </c>
      <c r="AM112" s="115">
        <v>0</v>
      </c>
      <c r="AN112" s="115">
        <v>0</v>
      </c>
      <c r="AO112" s="115">
        <v>0</v>
      </c>
      <c r="AP112" s="115">
        <v>0</v>
      </c>
      <c r="AQ112" s="115">
        <v>0</v>
      </c>
      <c r="AR112" s="115">
        <v>0</v>
      </c>
      <c r="AS112" s="115">
        <v>0</v>
      </c>
      <c r="AT112" s="115">
        <v>0</v>
      </c>
      <c r="AU112" s="115">
        <v>0</v>
      </c>
      <c r="AV112" s="115">
        <v>0</v>
      </c>
      <c r="AW112" s="115">
        <v>0</v>
      </c>
      <c r="AX112" s="115">
        <v>0</v>
      </c>
      <c r="AY112" s="115">
        <v>840</v>
      </c>
      <c r="AZ112" s="115">
        <v>996</v>
      </c>
      <c r="BA112" s="115">
        <v>71979</v>
      </c>
      <c r="BB112" s="115">
        <v>15688</v>
      </c>
      <c r="BC112" s="115">
        <v>56291</v>
      </c>
      <c r="BD112" s="117">
        <v>42850</v>
      </c>
    </row>
    <row r="113" spans="1:56" ht="22.5" customHeight="1">
      <c r="A113" s="115" t="s">
        <v>139</v>
      </c>
      <c r="B113" s="115">
        <v>278</v>
      </c>
      <c r="C113" s="115" t="s">
        <v>277</v>
      </c>
      <c r="D113" s="115" t="s">
        <v>273</v>
      </c>
      <c r="E113" s="115" t="s">
        <v>274</v>
      </c>
      <c r="F113" s="115" t="s">
        <v>275</v>
      </c>
      <c r="G113" s="115">
        <v>1</v>
      </c>
      <c r="H113" s="115" t="s">
        <v>35</v>
      </c>
      <c r="I113" s="116">
        <v>35478</v>
      </c>
      <c r="J113" s="116">
        <v>22976</v>
      </c>
      <c r="K113" s="115">
        <v>608001050243</v>
      </c>
      <c r="L113" s="115" t="s">
        <v>152</v>
      </c>
      <c r="M113" s="115">
        <v>409</v>
      </c>
      <c r="N113" s="115"/>
      <c r="O113" s="115"/>
      <c r="P113" s="115"/>
      <c r="Q113" s="115"/>
      <c r="R113" s="115"/>
      <c r="S113" s="115"/>
      <c r="T113" s="115"/>
      <c r="U113" s="115" t="s">
        <v>276</v>
      </c>
      <c r="V113" s="115">
        <v>30</v>
      </c>
      <c r="W113" s="115">
        <v>22210</v>
      </c>
      <c r="X113" s="115">
        <v>36841</v>
      </c>
      <c r="Y113" s="115">
        <v>1111</v>
      </c>
      <c r="Z113" s="115">
        <v>2665</v>
      </c>
      <c r="AA113" s="115">
        <v>6891</v>
      </c>
      <c r="AB113" s="115">
        <v>0</v>
      </c>
      <c r="AC113" s="115">
        <v>0</v>
      </c>
      <c r="AD113" s="115">
        <v>1111</v>
      </c>
      <c r="AE113" s="115">
        <v>0</v>
      </c>
      <c r="AF113" s="115">
        <v>0</v>
      </c>
      <c r="AG113" s="115">
        <v>200</v>
      </c>
      <c r="AH113" s="115">
        <v>4000</v>
      </c>
      <c r="AI113" s="115">
        <v>7086</v>
      </c>
      <c r="AJ113" s="115">
        <v>0</v>
      </c>
      <c r="AK113" s="115">
        <v>750</v>
      </c>
      <c r="AL113" s="115">
        <v>0</v>
      </c>
      <c r="AM113" s="115">
        <v>0</v>
      </c>
      <c r="AN113" s="115">
        <v>0</v>
      </c>
      <c r="AO113" s="115">
        <v>0</v>
      </c>
      <c r="AP113" s="115">
        <v>0</v>
      </c>
      <c r="AQ113" s="115">
        <v>0</v>
      </c>
      <c r="AR113" s="115">
        <v>0</v>
      </c>
      <c r="AS113" s="115">
        <v>0</v>
      </c>
      <c r="AT113" s="115">
        <v>0</v>
      </c>
      <c r="AU113" s="115">
        <v>0</v>
      </c>
      <c r="AV113" s="115">
        <v>0</v>
      </c>
      <c r="AW113" s="115">
        <v>0</v>
      </c>
      <c r="AX113" s="115">
        <v>0</v>
      </c>
      <c r="AY113" s="115">
        <v>840</v>
      </c>
      <c r="AZ113" s="115">
        <v>0</v>
      </c>
      <c r="BA113" s="115">
        <v>70829</v>
      </c>
      <c r="BB113" s="115">
        <v>12876</v>
      </c>
      <c r="BC113" s="115">
        <v>57953</v>
      </c>
      <c r="BD113" s="117">
        <v>42850</v>
      </c>
    </row>
    <row r="114" spans="1:56" ht="22.5" customHeight="1">
      <c r="A114" s="115" t="s">
        <v>139</v>
      </c>
      <c r="B114" s="115">
        <v>280</v>
      </c>
      <c r="C114" s="115" t="s">
        <v>278</v>
      </c>
      <c r="D114" s="115" t="s">
        <v>273</v>
      </c>
      <c r="E114" s="115" t="s">
        <v>274</v>
      </c>
      <c r="F114" s="115" t="s">
        <v>275</v>
      </c>
      <c r="G114" s="115">
        <v>2</v>
      </c>
      <c r="H114" s="115" t="s">
        <v>35</v>
      </c>
      <c r="I114" s="116">
        <v>35478</v>
      </c>
      <c r="J114" s="116">
        <v>25892</v>
      </c>
      <c r="K114" s="115">
        <v>608001050367</v>
      </c>
      <c r="L114" s="115" t="s">
        <v>137</v>
      </c>
      <c r="M114" s="115">
        <v>411</v>
      </c>
      <c r="N114" s="115"/>
      <c r="O114" s="115"/>
      <c r="P114" s="115"/>
      <c r="Q114" s="115"/>
      <c r="R114" s="115"/>
      <c r="S114" s="115"/>
      <c r="T114" s="115"/>
      <c r="U114" s="115" t="s">
        <v>276</v>
      </c>
      <c r="V114" s="115">
        <v>30</v>
      </c>
      <c r="W114" s="115">
        <v>23070</v>
      </c>
      <c r="X114" s="115">
        <v>36841</v>
      </c>
      <c r="Y114" s="115">
        <v>1154</v>
      </c>
      <c r="Z114" s="115">
        <v>2768</v>
      </c>
      <c r="AA114" s="115">
        <v>6992</v>
      </c>
      <c r="AB114" s="115">
        <v>0</v>
      </c>
      <c r="AC114" s="115">
        <v>0</v>
      </c>
      <c r="AD114" s="115">
        <v>1154</v>
      </c>
      <c r="AE114" s="115">
        <v>0</v>
      </c>
      <c r="AF114" s="115">
        <v>0</v>
      </c>
      <c r="AG114" s="115">
        <v>200</v>
      </c>
      <c r="AH114" s="115">
        <v>4000</v>
      </c>
      <c r="AI114" s="115">
        <v>7189</v>
      </c>
      <c r="AJ114" s="115">
        <v>0</v>
      </c>
      <c r="AK114" s="115">
        <v>10376</v>
      </c>
      <c r="AL114" s="115">
        <v>3924</v>
      </c>
      <c r="AM114" s="115">
        <v>0</v>
      </c>
      <c r="AN114" s="115">
        <v>0</v>
      </c>
      <c r="AO114" s="115">
        <v>685</v>
      </c>
      <c r="AP114" s="115">
        <v>0</v>
      </c>
      <c r="AQ114" s="115">
        <v>0</v>
      </c>
      <c r="AR114" s="115">
        <v>0</v>
      </c>
      <c r="AS114" s="115">
        <v>1190</v>
      </c>
      <c r="AT114" s="115">
        <v>0</v>
      </c>
      <c r="AU114" s="115">
        <v>5260</v>
      </c>
      <c r="AV114" s="115">
        <v>0</v>
      </c>
      <c r="AW114" s="115">
        <v>0</v>
      </c>
      <c r="AX114" s="115">
        <v>0</v>
      </c>
      <c r="AY114" s="115">
        <v>840</v>
      </c>
      <c r="AZ114" s="115">
        <v>1271</v>
      </c>
      <c r="BA114" s="115">
        <v>71979</v>
      </c>
      <c r="BB114" s="115">
        <v>34935</v>
      </c>
      <c r="BC114" s="115">
        <v>37044</v>
      </c>
      <c r="BD114" s="117">
        <v>42850</v>
      </c>
    </row>
    <row r="115" spans="1:56" ht="22.5" customHeight="1">
      <c r="A115" s="115" t="s">
        <v>139</v>
      </c>
      <c r="B115" s="115">
        <v>281</v>
      </c>
      <c r="C115" s="115" t="s">
        <v>279</v>
      </c>
      <c r="D115" s="115" t="s">
        <v>273</v>
      </c>
      <c r="E115" s="115" t="s">
        <v>274</v>
      </c>
      <c r="F115" s="115" t="s">
        <v>275</v>
      </c>
      <c r="G115" s="115">
        <v>2</v>
      </c>
      <c r="H115" s="115" t="s">
        <v>35</v>
      </c>
      <c r="I115" s="116">
        <v>35478</v>
      </c>
      <c r="J115" s="116">
        <v>25998</v>
      </c>
      <c r="K115" s="115">
        <v>608001050323</v>
      </c>
      <c r="L115" s="115" t="s">
        <v>152</v>
      </c>
      <c r="M115" s="115">
        <v>412</v>
      </c>
      <c r="N115" s="115"/>
      <c r="O115" s="115"/>
      <c r="P115" s="115"/>
      <c r="Q115" s="115"/>
      <c r="R115" s="115"/>
      <c r="S115" s="115"/>
      <c r="T115" s="115"/>
      <c r="U115" s="115" t="s">
        <v>276</v>
      </c>
      <c r="V115" s="115">
        <v>30</v>
      </c>
      <c r="W115" s="115">
        <v>22210</v>
      </c>
      <c r="X115" s="115">
        <v>36841</v>
      </c>
      <c r="Y115" s="115">
        <v>1111</v>
      </c>
      <c r="Z115" s="115">
        <v>2665</v>
      </c>
      <c r="AA115" s="115">
        <v>6891</v>
      </c>
      <c r="AB115" s="115">
        <v>0</v>
      </c>
      <c r="AC115" s="115">
        <v>0</v>
      </c>
      <c r="AD115" s="115">
        <v>1111</v>
      </c>
      <c r="AE115" s="115">
        <v>0</v>
      </c>
      <c r="AF115" s="115">
        <v>0</v>
      </c>
      <c r="AG115" s="115">
        <v>200</v>
      </c>
      <c r="AH115" s="115">
        <v>4000</v>
      </c>
      <c r="AI115" s="115">
        <v>7086</v>
      </c>
      <c r="AJ115" s="115">
        <v>0</v>
      </c>
      <c r="AK115" s="115">
        <v>8050</v>
      </c>
      <c r="AL115" s="115">
        <v>4266</v>
      </c>
      <c r="AM115" s="115">
        <v>0</v>
      </c>
      <c r="AN115" s="115">
        <v>0</v>
      </c>
      <c r="AO115" s="115">
        <v>0</v>
      </c>
      <c r="AP115" s="115">
        <v>0</v>
      </c>
      <c r="AQ115" s="115">
        <v>0</v>
      </c>
      <c r="AR115" s="115">
        <v>0</v>
      </c>
      <c r="AS115" s="115">
        <v>0</v>
      </c>
      <c r="AT115" s="115">
        <v>0</v>
      </c>
      <c r="AU115" s="115">
        <v>0</v>
      </c>
      <c r="AV115" s="115">
        <v>0</v>
      </c>
      <c r="AW115" s="115">
        <v>0</v>
      </c>
      <c r="AX115" s="115">
        <v>0</v>
      </c>
      <c r="AY115" s="115">
        <v>840</v>
      </c>
      <c r="AZ115" s="115">
        <v>878</v>
      </c>
      <c r="BA115" s="115">
        <v>70829</v>
      </c>
      <c r="BB115" s="115">
        <v>25320</v>
      </c>
      <c r="BC115" s="115">
        <v>45509</v>
      </c>
      <c r="BD115" s="117">
        <v>42850</v>
      </c>
    </row>
    <row r="116" spans="1:56" ht="22.5" customHeight="1">
      <c r="A116" s="115" t="s">
        <v>139</v>
      </c>
      <c r="B116" s="115">
        <v>228</v>
      </c>
      <c r="C116" s="115" t="s">
        <v>280</v>
      </c>
      <c r="D116" s="115" t="s">
        <v>273</v>
      </c>
      <c r="E116" s="115" t="s">
        <v>281</v>
      </c>
      <c r="F116" s="115" t="s">
        <v>275</v>
      </c>
      <c r="G116" s="115">
        <v>4</v>
      </c>
      <c r="H116" s="115" t="s">
        <v>35</v>
      </c>
      <c r="I116" s="116">
        <v>30773</v>
      </c>
      <c r="J116" s="116">
        <v>22771</v>
      </c>
      <c r="K116" s="115">
        <v>608001018925</v>
      </c>
      <c r="L116" s="115" t="s">
        <v>137</v>
      </c>
      <c r="M116" s="115">
        <v>271</v>
      </c>
      <c r="N116" s="115"/>
      <c r="O116" s="115"/>
      <c r="P116" s="115"/>
      <c r="Q116" s="115"/>
      <c r="R116" s="115"/>
      <c r="S116" s="115"/>
      <c r="T116" s="115"/>
      <c r="U116" s="115" t="s">
        <v>270</v>
      </c>
      <c r="V116" s="115">
        <v>30</v>
      </c>
      <c r="W116" s="115">
        <v>23530</v>
      </c>
      <c r="X116" s="115">
        <v>33594</v>
      </c>
      <c r="Y116" s="115">
        <v>1177</v>
      </c>
      <c r="Z116" s="115">
        <v>2824</v>
      </c>
      <c r="AA116" s="115">
        <v>6666</v>
      </c>
      <c r="AB116" s="115">
        <v>0</v>
      </c>
      <c r="AC116" s="115">
        <v>0</v>
      </c>
      <c r="AD116" s="115">
        <v>1177</v>
      </c>
      <c r="AE116" s="115">
        <v>0</v>
      </c>
      <c r="AF116" s="115">
        <v>0</v>
      </c>
      <c r="AG116" s="115">
        <v>200</v>
      </c>
      <c r="AH116" s="115">
        <v>3000</v>
      </c>
      <c r="AI116" s="115">
        <v>6855</v>
      </c>
      <c r="AJ116" s="115">
        <v>1017</v>
      </c>
      <c r="AK116" s="115">
        <v>5300</v>
      </c>
      <c r="AL116" s="115">
        <v>0</v>
      </c>
      <c r="AM116" s="115">
        <v>0</v>
      </c>
      <c r="AN116" s="115">
        <v>0</v>
      </c>
      <c r="AO116" s="115">
        <v>0</v>
      </c>
      <c r="AP116" s="115">
        <v>0</v>
      </c>
      <c r="AQ116" s="115">
        <v>0</v>
      </c>
      <c r="AR116" s="115">
        <v>0</v>
      </c>
      <c r="AS116" s="115">
        <v>0</v>
      </c>
      <c r="AT116" s="115">
        <v>0</v>
      </c>
      <c r="AU116" s="115">
        <v>0</v>
      </c>
      <c r="AV116" s="115">
        <v>0</v>
      </c>
      <c r="AW116" s="115">
        <v>0</v>
      </c>
      <c r="AX116" s="115">
        <v>0</v>
      </c>
      <c r="AY116" s="115">
        <v>840</v>
      </c>
      <c r="AZ116" s="115">
        <v>159</v>
      </c>
      <c r="BA116" s="115">
        <v>68968</v>
      </c>
      <c r="BB116" s="115">
        <v>17371</v>
      </c>
      <c r="BC116" s="115">
        <v>51597</v>
      </c>
      <c r="BD116" s="117">
        <v>42850</v>
      </c>
    </row>
    <row r="117" spans="1:56" ht="22.5" customHeight="1">
      <c r="A117" s="115" t="s">
        <v>139</v>
      </c>
      <c r="B117" s="115">
        <v>304</v>
      </c>
      <c r="C117" s="115" t="s">
        <v>282</v>
      </c>
      <c r="D117" s="115" t="s">
        <v>273</v>
      </c>
      <c r="E117" s="115" t="s">
        <v>281</v>
      </c>
      <c r="F117" s="115" t="s">
        <v>275</v>
      </c>
      <c r="G117" s="115">
        <v>3</v>
      </c>
      <c r="H117" s="115" t="s">
        <v>35</v>
      </c>
      <c r="I117" s="116">
        <v>36346</v>
      </c>
      <c r="J117" s="116">
        <v>27922</v>
      </c>
      <c r="K117" s="115">
        <v>608001052230</v>
      </c>
      <c r="L117" s="115" t="s">
        <v>152</v>
      </c>
      <c r="M117" s="115">
        <v>433</v>
      </c>
      <c r="N117" s="115"/>
      <c r="O117" s="115"/>
      <c r="P117" s="115"/>
      <c r="Q117" s="115"/>
      <c r="R117" s="115"/>
      <c r="S117" s="115"/>
      <c r="T117" s="115"/>
      <c r="U117" s="115" t="s">
        <v>270</v>
      </c>
      <c r="V117" s="115">
        <v>30</v>
      </c>
      <c r="W117" s="115">
        <v>19405</v>
      </c>
      <c r="X117" s="115">
        <v>33072</v>
      </c>
      <c r="Y117" s="115">
        <v>970</v>
      </c>
      <c r="Z117" s="115">
        <v>2329</v>
      </c>
      <c r="AA117" s="115">
        <v>6124</v>
      </c>
      <c r="AB117" s="115">
        <v>0</v>
      </c>
      <c r="AC117" s="115">
        <v>0</v>
      </c>
      <c r="AD117" s="115">
        <v>970</v>
      </c>
      <c r="AE117" s="115">
        <v>0</v>
      </c>
      <c r="AF117" s="115">
        <v>0</v>
      </c>
      <c r="AG117" s="115">
        <v>200</v>
      </c>
      <c r="AH117" s="115">
        <v>2000</v>
      </c>
      <c r="AI117" s="115">
        <v>6297</v>
      </c>
      <c r="AJ117" s="115">
        <v>0</v>
      </c>
      <c r="AK117" s="115">
        <v>1150</v>
      </c>
      <c r="AL117" s="115">
        <v>4493</v>
      </c>
      <c r="AM117" s="115">
        <v>497</v>
      </c>
      <c r="AN117" s="115">
        <v>0</v>
      </c>
      <c r="AO117" s="115">
        <v>927</v>
      </c>
      <c r="AP117" s="115">
        <v>0</v>
      </c>
      <c r="AQ117" s="115">
        <v>0</v>
      </c>
      <c r="AR117" s="115">
        <v>0</v>
      </c>
      <c r="AS117" s="115">
        <v>0</v>
      </c>
      <c r="AT117" s="115">
        <v>0</v>
      </c>
      <c r="AU117" s="115">
        <v>0</v>
      </c>
      <c r="AV117" s="115">
        <v>0</v>
      </c>
      <c r="AW117" s="115">
        <v>0</v>
      </c>
      <c r="AX117" s="115">
        <v>0</v>
      </c>
      <c r="AY117" s="115">
        <v>840</v>
      </c>
      <c r="AZ117" s="115">
        <v>0</v>
      </c>
      <c r="BA117" s="115">
        <v>62870</v>
      </c>
      <c r="BB117" s="115">
        <v>16404</v>
      </c>
      <c r="BC117" s="115">
        <v>46466</v>
      </c>
      <c r="BD117" s="117">
        <v>42850</v>
      </c>
    </row>
    <row r="118" spans="1:56" ht="22.5" customHeight="1">
      <c r="A118" s="115" t="s">
        <v>139</v>
      </c>
      <c r="B118" s="115">
        <v>308</v>
      </c>
      <c r="C118" s="115" t="s">
        <v>283</v>
      </c>
      <c r="D118" s="115" t="s">
        <v>273</v>
      </c>
      <c r="E118" s="115" t="s">
        <v>281</v>
      </c>
      <c r="F118" s="115" t="s">
        <v>275</v>
      </c>
      <c r="G118" s="115">
        <v>7</v>
      </c>
      <c r="H118" s="115" t="s">
        <v>35</v>
      </c>
      <c r="I118" s="116">
        <v>36557</v>
      </c>
      <c r="J118" s="116">
        <v>27016</v>
      </c>
      <c r="K118" s="115">
        <v>608001053062</v>
      </c>
      <c r="L118" s="115" t="s">
        <v>137</v>
      </c>
      <c r="M118" s="115">
        <v>436</v>
      </c>
      <c r="N118" s="115"/>
      <c r="O118" s="115"/>
      <c r="P118" s="115"/>
      <c r="Q118" s="115" t="s">
        <v>235</v>
      </c>
      <c r="R118" s="116">
        <v>42826</v>
      </c>
      <c r="S118" s="115"/>
      <c r="T118" s="115"/>
      <c r="U118" s="115" t="s">
        <v>270</v>
      </c>
      <c r="V118" s="115">
        <v>30</v>
      </c>
      <c r="W118" s="115">
        <v>18580</v>
      </c>
      <c r="X118" s="115">
        <v>31826</v>
      </c>
      <c r="Y118" s="115">
        <v>929</v>
      </c>
      <c r="Z118" s="115">
        <v>2230</v>
      </c>
      <c r="AA118" s="115">
        <v>5882</v>
      </c>
      <c r="AB118" s="115">
        <v>0</v>
      </c>
      <c r="AC118" s="115">
        <v>0</v>
      </c>
      <c r="AD118" s="115">
        <v>929</v>
      </c>
      <c r="AE118" s="115">
        <v>0</v>
      </c>
      <c r="AF118" s="115">
        <v>0</v>
      </c>
      <c r="AG118" s="115">
        <v>200</v>
      </c>
      <c r="AH118" s="115">
        <v>2000</v>
      </c>
      <c r="AI118" s="115">
        <v>6049</v>
      </c>
      <c r="AJ118" s="115">
        <v>273</v>
      </c>
      <c r="AK118" s="115">
        <v>3850</v>
      </c>
      <c r="AL118" s="115">
        <v>833</v>
      </c>
      <c r="AM118" s="115">
        <v>4476</v>
      </c>
      <c r="AN118" s="115">
        <v>0</v>
      </c>
      <c r="AO118" s="115">
        <v>928</v>
      </c>
      <c r="AP118" s="115">
        <v>910</v>
      </c>
      <c r="AQ118" s="115">
        <v>0</v>
      </c>
      <c r="AR118" s="115">
        <v>1038</v>
      </c>
      <c r="AS118" s="115">
        <v>0</v>
      </c>
      <c r="AT118" s="115">
        <v>0</v>
      </c>
      <c r="AU118" s="115">
        <v>0</v>
      </c>
      <c r="AV118" s="115">
        <v>0</v>
      </c>
      <c r="AW118" s="115">
        <v>0</v>
      </c>
      <c r="AX118" s="115">
        <v>0</v>
      </c>
      <c r="AY118" s="115">
        <v>840</v>
      </c>
      <c r="AZ118" s="115">
        <v>1480</v>
      </c>
      <c r="BA118" s="115">
        <v>60376</v>
      </c>
      <c r="BB118" s="115">
        <v>22877</v>
      </c>
      <c r="BC118" s="115">
        <v>37499</v>
      </c>
      <c r="BD118" s="117">
        <v>42850</v>
      </c>
    </row>
    <row r="119" spans="1:56" ht="22.5" customHeight="1">
      <c r="A119" s="115" t="s">
        <v>139</v>
      </c>
      <c r="B119" s="115">
        <v>311</v>
      </c>
      <c r="C119" s="115" t="s">
        <v>284</v>
      </c>
      <c r="D119" s="115" t="s">
        <v>273</v>
      </c>
      <c r="E119" s="115" t="s">
        <v>281</v>
      </c>
      <c r="F119" s="115" t="s">
        <v>275</v>
      </c>
      <c r="G119" s="115">
        <v>1</v>
      </c>
      <c r="H119" s="115" t="s">
        <v>35</v>
      </c>
      <c r="I119" s="116">
        <v>36923</v>
      </c>
      <c r="J119" s="116">
        <v>27640</v>
      </c>
      <c r="K119" s="115">
        <v>608001053776</v>
      </c>
      <c r="L119" s="115" t="s">
        <v>137</v>
      </c>
      <c r="M119" s="115">
        <v>440</v>
      </c>
      <c r="N119" s="115"/>
      <c r="O119" s="115"/>
      <c r="P119" s="115"/>
      <c r="Q119" s="115"/>
      <c r="R119" s="115"/>
      <c r="S119" s="115"/>
      <c r="T119" s="115"/>
      <c r="U119" s="115" t="s">
        <v>270</v>
      </c>
      <c r="V119" s="115">
        <v>30</v>
      </c>
      <c r="W119" s="115">
        <v>18580</v>
      </c>
      <c r="X119" s="115">
        <v>31826</v>
      </c>
      <c r="Y119" s="115">
        <v>929</v>
      </c>
      <c r="Z119" s="115">
        <v>2230</v>
      </c>
      <c r="AA119" s="115">
        <v>5882</v>
      </c>
      <c r="AB119" s="115">
        <v>0</v>
      </c>
      <c r="AC119" s="115">
        <v>0</v>
      </c>
      <c r="AD119" s="115">
        <v>929</v>
      </c>
      <c r="AE119" s="115">
        <v>0</v>
      </c>
      <c r="AF119" s="115">
        <v>0</v>
      </c>
      <c r="AG119" s="115">
        <v>200</v>
      </c>
      <c r="AH119" s="115">
        <v>1000</v>
      </c>
      <c r="AI119" s="115">
        <v>6049</v>
      </c>
      <c r="AJ119" s="115">
        <v>408</v>
      </c>
      <c r="AK119" s="115">
        <v>2750</v>
      </c>
      <c r="AL119" s="115">
        <v>6390</v>
      </c>
      <c r="AM119" s="115">
        <v>1541</v>
      </c>
      <c r="AN119" s="115">
        <v>0</v>
      </c>
      <c r="AO119" s="115">
        <v>0</v>
      </c>
      <c r="AP119" s="115">
        <v>0</v>
      </c>
      <c r="AQ119" s="115">
        <v>0</v>
      </c>
      <c r="AR119" s="115">
        <v>0</v>
      </c>
      <c r="AS119" s="115">
        <v>1138</v>
      </c>
      <c r="AT119" s="115">
        <v>0</v>
      </c>
      <c r="AU119" s="115">
        <v>5701</v>
      </c>
      <c r="AV119" s="115">
        <v>0</v>
      </c>
      <c r="AW119" s="115">
        <v>0</v>
      </c>
      <c r="AX119" s="115">
        <v>0</v>
      </c>
      <c r="AY119" s="115">
        <v>840</v>
      </c>
      <c r="AZ119" s="115">
        <v>1098</v>
      </c>
      <c r="BA119" s="115">
        <v>60376</v>
      </c>
      <c r="BB119" s="115">
        <v>27115</v>
      </c>
      <c r="BC119" s="115">
        <v>33261</v>
      </c>
      <c r="BD119" s="117">
        <v>42850</v>
      </c>
    </row>
    <row r="120" spans="1:56" ht="22.5" customHeight="1">
      <c r="A120" s="115" t="s">
        <v>139</v>
      </c>
      <c r="B120" s="115">
        <v>331</v>
      </c>
      <c r="C120" s="115" t="s">
        <v>285</v>
      </c>
      <c r="D120" s="115" t="s">
        <v>273</v>
      </c>
      <c r="E120" s="115" t="s">
        <v>281</v>
      </c>
      <c r="F120" s="115" t="s">
        <v>275</v>
      </c>
      <c r="G120" s="115">
        <v>1</v>
      </c>
      <c r="H120" s="115" t="s">
        <v>35</v>
      </c>
      <c r="I120" s="116">
        <v>37307</v>
      </c>
      <c r="J120" s="116">
        <v>29419</v>
      </c>
      <c r="K120" s="115">
        <v>608001054781</v>
      </c>
      <c r="L120" s="115" t="s">
        <v>137</v>
      </c>
      <c r="M120" s="115">
        <v>460</v>
      </c>
      <c r="N120" s="115"/>
      <c r="O120" s="115"/>
      <c r="P120" s="115"/>
      <c r="Q120" s="115"/>
      <c r="R120" s="115"/>
      <c r="S120" s="115"/>
      <c r="T120" s="115"/>
      <c r="U120" s="115" t="s">
        <v>270</v>
      </c>
      <c r="V120" s="115">
        <v>30</v>
      </c>
      <c r="W120" s="115">
        <v>16930</v>
      </c>
      <c r="X120" s="115">
        <v>29334</v>
      </c>
      <c r="Y120" s="115">
        <v>847</v>
      </c>
      <c r="Z120" s="115">
        <v>2032</v>
      </c>
      <c r="AA120" s="115">
        <v>5399</v>
      </c>
      <c r="AB120" s="115">
        <v>0</v>
      </c>
      <c r="AC120" s="115">
        <v>0</v>
      </c>
      <c r="AD120" s="115">
        <v>847</v>
      </c>
      <c r="AE120" s="115">
        <v>0</v>
      </c>
      <c r="AF120" s="115">
        <v>0</v>
      </c>
      <c r="AG120" s="115">
        <v>200</v>
      </c>
      <c r="AH120" s="115">
        <v>2000</v>
      </c>
      <c r="AI120" s="115">
        <v>5552</v>
      </c>
      <c r="AJ120" s="115">
        <v>0</v>
      </c>
      <c r="AK120" s="115">
        <v>5150</v>
      </c>
      <c r="AL120" s="115">
        <v>6484</v>
      </c>
      <c r="AM120" s="115">
        <v>1837</v>
      </c>
      <c r="AN120" s="115">
        <v>0</v>
      </c>
      <c r="AO120" s="115">
        <v>0</v>
      </c>
      <c r="AP120" s="115">
        <v>0</v>
      </c>
      <c r="AQ120" s="115">
        <v>0</v>
      </c>
      <c r="AR120" s="115">
        <v>0</v>
      </c>
      <c r="AS120" s="115">
        <v>0</v>
      </c>
      <c r="AT120" s="115">
        <v>0</v>
      </c>
      <c r="AU120" s="115">
        <v>0</v>
      </c>
      <c r="AV120" s="115">
        <v>0</v>
      </c>
      <c r="AW120" s="115">
        <v>0</v>
      </c>
      <c r="AX120" s="115">
        <v>0</v>
      </c>
      <c r="AY120" s="115">
        <v>840</v>
      </c>
      <c r="AZ120" s="115">
        <v>0</v>
      </c>
      <c r="BA120" s="115">
        <v>55389</v>
      </c>
      <c r="BB120" s="115">
        <v>22063</v>
      </c>
      <c r="BC120" s="115">
        <v>33326</v>
      </c>
      <c r="BD120" s="117">
        <v>42850</v>
      </c>
    </row>
    <row r="121" spans="1:56" ht="22.5" customHeight="1">
      <c r="A121" s="115" t="s">
        <v>139</v>
      </c>
      <c r="B121" s="115">
        <v>333</v>
      </c>
      <c r="C121" s="115" t="s">
        <v>286</v>
      </c>
      <c r="D121" s="115" t="s">
        <v>273</v>
      </c>
      <c r="E121" s="115" t="s">
        <v>281</v>
      </c>
      <c r="F121" s="115" t="s">
        <v>275</v>
      </c>
      <c r="G121" s="115">
        <v>11</v>
      </c>
      <c r="H121" s="115" t="s">
        <v>35</v>
      </c>
      <c r="I121" s="116">
        <v>37309</v>
      </c>
      <c r="J121" s="116">
        <v>25991</v>
      </c>
      <c r="K121" s="115">
        <v>608001056290</v>
      </c>
      <c r="L121" s="115" t="s">
        <v>137</v>
      </c>
      <c r="M121" s="115">
        <v>462</v>
      </c>
      <c r="N121" s="115"/>
      <c r="O121" s="115"/>
      <c r="P121" s="115"/>
      <c r="Q121" s="115"/>
      <c r="R121" s="115"/>
      <c r="S121" s="115"/>
      <c r="T121" s="115"/>
      <c r="U121" s="115" t="s">
        <v>270</v>
      </c>
      <c r="V121" s="115">
        <v>30</v>
      </c>
      <c r="W121" s="115">
        <v>16930</v>
      </c>
      <c r="X121" s="115">
        <v>29334</v>
      </c>
      <c r="Y121" s="115">
        <v>847</v>
      </c>
      <c r="Z121" s="115">
        <v>2032</v>
      </c>
      <c r="AA121" s="115">
        <v>5399</v>
      </c>
      <c r="AB121" s="115">
        <v>0</v>
      </c>
      <c r="AC121" s="115">
        <v>0</v>
      </c>
      <c r="AD121" s="115">
        <v>847</v>
      </c>
      <c r="AE121" s="115">
        <v>0</v>
      </c>
      <c r="AF121" s="115">
        <v>0</v>
      </c>
      <c r="AG121" s="115">
        <v>200</v>
      </c>
      <c r="AH121" s="115">
        <v>1000</v>
      </c>
      <c r="AI121" s="115">
        <v>5552</v>
      </c>
      <c r="AJ121" s="115">
        <v>0</v>
      </c>
      <c r="AK121" s="115">
        <v>3650</v>
      </c>
      <c r="AL121" s="115">
        <v>0</v>
      </c>
      <c r="AM121" s="115">
        <v>0</v>
      </c>
      <c r="AN121" s="115">
        <v>0</v>
      </c>
      <c r="AO121" s="115">
        <v>0</v>
      </c>
      <c r="AP121" s="115">
        <v>0</v>
      </c>
      <c r="AQ121" s="115">
        <v>0</v>
      </c>
      <c r="AR121" s="115">
        <v>0</v>
      </c>
      <c r="AS121" s="115">
        <v>0</v>
      </c>
      <c r="AT121" s="115">
        <v>0</v>
      </c>
      <c r="AU121" s="115">
        <v>0</v>
      </c>
      <c r="AV121" s="115">
        <v>0</v>
      </c>
      <c r="AW121" s="115">
        <v>0</v>
      </c>
      <c r="AX121" s="115">
        <v>0</v>
      </c>
      <c r="AY121" s="115">
        <v>840</v>
      </c>
      <c r="AZ121" s="115">
        <v>0</v>
      </c>
      <c r="BA121" s="115">
        <v>55389</v>
      </c>
      <c r="BB121" s="115">
        <v>11242</v>
      </c>
      <c r="BC121" s="115">
        <v>44147</v>
      </c>
      <c r="BD121" s="117">
        <v>42850</v>
      </c>
    </row>
    <row r="122" spans="1:56" ht="22.5" customHeight="1">
      <c r="A122" s="115" t="s">
        <v>139</v>
      </c>
      <c r="B122" s="115">
        <v>334</v>
      </c>
      <c r="C122" s="115" t="s">
        <v>287</v>
      </c>
      <c r="D122" s="115" t="s">
        <v>273</v>
      </c>
      <c r="E122" s="115" t="s">
        <v>281</v>
      </c>
      <c r="F122" s="115" t="s">
        <v>275</v>
      </c>
      <c r="G122" s="115">
        <v>6</v>
      </c>
      <c r="H122" s="115" t="s">
        <v>35</v>
      </c>
      <c r="I122" s="116">
        <v>37838</v>
      </c>
      <c r="J122" s="116">
        <v>22363</v>
      </c>
      <c r="K122" s="115">
        <v>608001056733</v>
      </c>
      <c r="L122" s="115" t="s">
        <v>137</v>
      </c>
      <c r="M122" s="115">
        <v>463</v>
      </c>
      <c r="N122" s="115"/>
      <c r="O122" s="115"/>
      <c r="P122" s="115"/>
      <c r="Q122" s="115"/>
      <c r="R122" s="115"/>
      <c r="S122" s="115"/>
      <c r="T122" s="115"/>
      <c r="U122" s="115" t="s">
        <v>270</v>
      </c>
      <c r="V122" s="115">
        <v>30</v>
      </c>
      <c r="W122" s="115">
        <v>16105</v>
      </c>
      <c r="X122" s="115">
        <v>28088</v>
      </c>
      <c r="Y122" s="115">
        <v>805</v>
      </c>
      <c r="Z122" s="115">
        <v>1933</v>
      </c>
      <c r="AA122" s="115">
        <v>5157</v>
      </c>
      <c r="AB122" s="115">
        <v>0</v>
      </c>
      <c r="AC122" s="115">
        <v>0</v>
      </c>
      <c r="AD122" s="115">
        <v>805</v>
      </c>
      <c r="AE122" s="115">
        <v>0</v>
      </c>
      <c r="AF122" s="115">
        <v>0</v>
      </c>
      <c r="AG122" s="115">
        <v>200</v>
      </c>
      <c r="AH122" s="115">
        <v>1000</v>
      </c>
      <c r="AI122" s="115">
        <v>5303</v>
      </c>
      <c r="AJ122" s="115">
        <v>0</v>
      </c>
      <c r="AK122" s="115">
        <v>2250</v>
      </c>
      <c r="AL122" s="115">
        <v>0</v>
      </c>
      <c r="AM122" s="115">
        <v>0</v>
      </c>
      <c r="AN122" s="115">
        <v>0</v>
      </c>
      <c r="AO122" s="115">
        <v>744</v>
      </c>
      <c r="AP122" s="115">
        <v>0</v>
      </c>
      <c r="AQ122" s="115">
        <v>0</v>
      </c>
      <c r="AR122" s="115">
        <v>0</v>
      </c>
      <c r="AS122" s="115">
        <v>0</v>
      </c>
      <c r="AT122" s="115">
        <v>0</v>
      </c>
      <c r="AU122" s="115">
        <v>0</v>
      </c>
      <c r="AV122" s="115">
        <v>0</v>
      </c>
      <c r="AW122" s="115">
        <v>0</v>
      </c>
      <c r="AX122" s="115">
        <v>0</v>
      </c>
      <c r="AY122" s="115">
        <v>840</v>
      </c>
      <c r="AZ122" s="115">
        <v>0</v>
      </c>
      <c r="BA122" s="115">
        <v>52893</v>
      </c>
      <c r="BB122" s="115">
        <v>10337</v>
      </c>
      <c r="BC122" s="115">
        <v>42556</v>
      </c>
      <c r="BD122" s="117">
        <v>42850</v>
      </c>
    </row>
    <row r="123" spans="1:56" ht="22.5" customHeight="1">
      <c r="A123" s="115" t="s">
        <v>139</v>
      </c>
      <c r="B123" s="115">
        <v>336</v>
      </c>
      <c r="C123" s="115" t="s">
        <v>288</v>
      </c>
      <c r="D123" s="115" t="s">
        <v>273</v>
      </c>
      <c r="E123" s="115" t="s">
        <v>281</v>
      </c>
      <c r="F123" s="115" t="s">
        <v>275</v>
      </c>
      <c r="G123" s="115">
        <v>11</v>
      </c>
      <c r="H123" s="115" t="s">
        <v>35</v>
      </c>
      <c r="I123" s="116">
        <v>37838</v>
      </c>
      <c r="J123" s="116">
        <v>27868</v>
      </c>
      <c r="K123" s="115">
        <v>608001057523</v>
      </c>
      <c r="L123" s="115" t="s">
        <v>137</v>
      </c>
      <c r="M123" s="115">
        <v>465</v>
      </c>
      <c r="N123" s="115"/>
      <c r="O123" s="115"/>
      <c r="P123" s="115"/>
      <c r="Q123" s="115"/>
      <c r="R123" s="115"/>
      <c r="S123" s="115"/>
      <c r="T123" s="115"/>
      <c r="U123" s="115" t="s">
        <v>270</v>
      </c>
      <c r="V123" s="115">
        <v>30</v>
      </c>
      <c r="W123" s="115">
        <v>16930</v>
      </c>
      <c r="X123" s="115">
        <v>29334</v>
      </c>
      <c r="Y123" s="115">
        <v>847</v>
      </c>
      <c r="Z123" s="115">
        <v>2032</v>
      </c>
      <c r="AA123" s="115">
        <v>5399</v>
      </c>
      <c r="AB123" s="115">
        <v>0</v>
      </c>
      <c r="AC123" s="115">
        <v>0</v>
      </c>
      <c r="AD123" s="115">
        <v>847</v>
      </c>
      <c r="AE123" s="115">
        <v>0</v>
      </c>
      <c r="AF123" s="115">
        <v>0</v>
      </c>
      <c r="AG123" s="115">
        <v>200</v>
      </c>
      <c r="AH123" s="115">
        <v>2000</v>
      </c>
      <c r="AI123" s="115">
        <v>5552</v>
      </c>
      <c r="AJ123" s="115">
        <v>0</v>
      </c>
      <c r="AK123" s="115">
        <v>450</v>
      </c>
      <c r="AL123" s="115">
        <v>0</v>
      </c>
      <c r="AM123" s="115">
        <v>0</v>
      </c>
      <c r="AN123" s="115">
        <v>0</v>
      </c>
      <c r="AO123" s="115">
        <v>0</v>
      </c>
      <c r="AP123" s="115">
        <v>0</v>
      </c>
      <c r="AQ123" s="115">
        <v>0</v>
      </c>
      <c r="AR123" s="115">
        <v>0</v>
      </c>
      <c r="AS123" s="115">
        <v>0</v>
      </c>
      <c r="AT123" s="115">
        <v>0</v>
      </c>
      <c r="AU123" s="115">
        <v>0</v>
      </c>
      <c r="AV123" s="115">
        <v>0</v>
      </c>
      <c r="AW123" s="115">
        <v>0</v>
      </c>
      <c r="AX123" s="115">
        <v>0</v>
      </c>
      <c r="AY123" s="115">
        <v>840</v>
      </c>
      <c r="AZ123" s="115">
        <v>941</v>
      </c>
      <c r="BA123" s="115">
        <v>55389</v>
      </c>
      <c r="BB123" s="115">
        <v>9983</v>
      </c>
      <c r="BC123" s="115">
        <v>45406</v>
      </c>
      <c r="BD123" s="117">
        <v>42850</v>
      </c>
    </row>
    <row r="124" spans="1:56" ht="22.5" customHeight="1">
      <c r="A124" s="115" t="s">
        <v>139</v>
      </c>
      <c r="B124" s="115">
        <v>357</v>
      </c>
      <c r="C124" s="115" t="s">
        <v>289</v>
      </c>
      <c r="D124" s="115" t="s">
        <v>273</v>
      </c>
      <c r="E124" s="115" t="s">
        <v>281</v>
      </c>
      <c r="F124" s="115" t="s">
        <v>275</v>
      </c>
      <c r="G124" s="115">
        <v>1</v>
      </c>
      <c r="H124" s="115" t="s">
        <v>35</v>
      </c>
      <c r="I124" s="116">
        <v>40732</v>
      </c>
      <c r="J124" s="116">
        <v>33097</v>
      </c>
      <c r="K124" s="115">
        <v>608001004751</v>
      </c>
      <c r="L124" s="115" t="s">
        <v>152</v>
      </c>
      <c r="M124" s="115">
        <v>486</v>
      </c>
      <c r="N124" s="115"/>
      <c r="O124" s="115"/>
      <c r="P124" s="115"/>
      <c r="Q124" s="115"/>
      <c r="R124" s="115"/>
      <c r="S124" s="115"/>
      <c r="T124" s="115"/>
      <c r="U124" s="115" t="s">
        <v>270</v>
      </c>
      <c r="V124" s="115">
        <v>30</v>
      </c>
      <c r="W124" s="115">
        <v>9195</v>
      </c>
      <c r="X124" s="115">
        <v>16667</v>
      </c>
      <c r="Y124" s="115">
        <v>460</v>
      </c>
      <c r="Z124" s="115">
        <v>1103</v>
      </c>
      <c r="AA124" s="115">
        <v>3018</v>
      </c>
      <c r="AB124" s="115">
        <v>0</v>
      </c>
      <c r="AC124" s="115">
        <v>0</v>
      </c>
      <c r="AD124" s="115">
        <v>460</v>
      </c>
      <c r="AE124" s="115">
        <v>0</v>
      </c>
      <c r="AF124" s="115">
        <v>0</v>
      </c>
      <c r="AG124" s="115">
        <v>200</v>
      </c>
      <c r="AH124" s="115">
        <v>0</v>
      </c>
      <c r="AI124" s="115">
        <v>3103</v>
      </c>
      <c r="AJ124" s="115">
        <v>0</v>
      </c>
      <c r="AK124" s="115">
        <v>1150</v>
      </c>
      <c r="AL124" s="115">
        <v>0</v>
      </c>
      <c r="AM124" s="115">
        <v>0</v>
      </c>
      <c r="AN124" s="115">
        <v>0</v>
      </c>
      <c r="AO124" s="115">
        <v>0</v>
      </c>
      <c r="AP124" s="115">
        <v>0</v>
      </c>
      <c r="AQ124" s="115">
        <v>0</v>
      </c>
      <c r="AR124" s="115">
        <v>0</v>
      </c>
      <c r="AS124" s="115">
        <v>0</v>
      </c>
      <c r="AT124" s="115">
        <v>0</v>
      </c>
      <c r="AU124" s="115">
        <v>0</v>
      </c>
      <c r="AV124" s="115">
        <v>0</v>
      </c>
      <c r="AW124" s="115">
        <v>0</v>
      </c>
      <c r="AX124" s="115">
        <v>0</v>
      </c>
      <c r="AY124" s="115">
        <v>840</v>
      </c>
      <c r="AZ124" s="115">
        <v>1462</v>
      </c>
      <c r="BA124" s="115">
        <v>30903</v>
      </c>
      <c r="BB124" s="115">
        <v>6755</v>
      </c>
      <c r="BC124" s="115">
        <v>24148</v>
      </c>
      <c r="BD124" s="117">
        <v>42850</v>
      </c>
    </row>
    <row r="125" spans="1:56" ht="22.5" customHeight="1">
      <c r="A125" s="115" t="s">
        <v>139</v>
      </c>
      <c r="B125" s="115">
        <v>385</v>
      </c>
      <c r="C125" s="115" t="s">
        <v>290</v>
      </c>
      <c r="D125" s="115" t="s">
        <v>273</v>
      </c>
      <c r="E125" s="115" t="s">
        <v>281</v>
      </c>
      <c r="F125" s="115" t="s">
        <v>275</v>
      </c>
      <c r="G125" s="115">
        <v>1</v>
      </c>
      <c r="H125" s="115" t="s">
        <v>35</v>
      </c>
      <c r="I125" s="116">
        <v>41589</v>
      </c>
      <c r="J125" s="116">
        <v>31974</v>
      </c>
      <c r="K125" s="115">
        <v>108000071803</v>
      </c>
      <c r="L125" s="115" t="s">
        <v>152</v>
      </c>
      <c r="M125" s="115">
        <v>514</v>
      </c>
      <c r="N125" s="115"/>
      <c r="O125" s="115"/>
      <c r="P125" s="115"/>
      <c r="Q125" s="115"/>
      <c r="R125" s="115"/>
      <c r="S125" s="115"/>
      <c r="T125" s="115"/>
      <c r="U125" s="115" t="s">
        <v>270</v>
      </c>
      <c r="V125" s="115">
        <v>30</v>
      </c>
      <c r="W125" s="115">
        <v>8235</v>
      </c>
      <c r="X125" s="115">
        <v>14927</v>
      </c>
      <c r="Y125" s="115">
        <v>412</v>
      </c>
      <c r="Z125" s="115">
        <v>988</v>
      </c>
      <c r="AA125" s="115">
        <v>2703</v>
      </c>
      <c r="AB125" s="115">
        <v>0</v>
      </c>
      <c r="AC125" s="115">
        <v>0</v>
      </c>
      <c r="AD125" s="115">
        <v>412</v>
      </c>
      <c r="AE125" s="115">
        <v>0</v>
      </c>
      <c r="AF125" s="115">
        <v>0</v>
      </c>
      <c r="AG125" s="115">
        <v>200</v>
      </c>
      <c r="AH125" s="115">
        <v>0</v>
      </c>
      <c r="AI125" s="115">
        <v>2779</v>
      </c>
      <c r="AJ125" s="115">
        <v>0</v>
      </c>
      <c r="AK125" s="115">
        <v>1250</v>
      </c>
      <c r="AL125" s="115">
        <v>0</v>
      </c>
      <c r="AM125" s="115">
        <v>0</v>
      </c>
      <c r="AN125" s="115">
        <v>0</v>
      </c>
      <c r="AO125" s="115">
        <v>0</v>
      </c>
      <c r="AP125" s="115">
        <v>0</v>
      </c>
      <c r="AQ125" s="115">
        <v>0</v>
      </c>
      <c r="AR125" s="115">
        <v>0</v>
      </c>
      <c r="AS125" s="115">
        <v>0</v>
      </c>
      <c r="AT125" s="115">
        <v>0</v>
      </c>
      <c r="AU125" s="115">
        <v>0</v>
      </c>
      <c r="AV125" s="115">
        <v>0</v>
      </c>
      <c r="AW125" s="115">
        <v>0</v>
      </c>
      <c r="AX125" s="115">
        <v>0</v>
      </c>
      <c r="AY125" s="115">
        <v>840</v>
      </c>
      <c r="AZ125" s="115">
        <v>1279</v>
      </c>
      <c r="BA125" s="115">
        <v>27677</v>
      </c>
      <c r="BB125" s="115">
        <v>6348</v>
      </c>
      <c r="BC125" s="115">
        <v>21329</v>
      </c>
      <c r="BD125" s="117">
        <v>42850</v>
      </c>
    </row>
    <row r="126" spans="1:56" ht="22.5" customHeight="1">
      <c r="A126" s="115" t="s">
        <v>139</v>
      </c>
      <c r="B126" s="115">
        <v>388</v>
      </c>
      <c r="C126" s="115" t="s">
        <v>291</v>
      </c>
      <c r="D126" s="115" t="s">
        <v>273</v>
      </c>
      <c r="E126" s="115" t="s">
        <v>281</v>
      </c>
      <c r="F126" s="115" t="s">
        <v>275</v>
      </c>
      <c r="G126" s="115">
        <v>1</v>
      </c>
      <c r="H126" s="115" t="s">
        <v>35</v>
      </c>
      <c r="I126" s="116">
        <v>41589</v>
      </c>
      <c r="J126" s="116">
        <v>30697</v>
      </c>
      <c r="K126" s="115">
        <v>108000071825</v>
      </c>
      <c r="L126" s="115" t="s">
        <v>152</v>
      </c>
      <c r="M126" s="115">
        <v>517</v>
      </c>
      <c r="N126" s="115"/>
      <c r="O126" s="115"/>
      <c r="P126" s="115"/>
      <c r="Q126" s="115"/>
      <c r="R126" s="115"/>
      <c r="S126" s="115"/>
      <c r="T126" s="115"/>
      <c r="U126" s="115" t="s">
        <v>270</v>
      </c>
      <c r="V126" s="115">
        <v>30</v>
      </c>
      <c r="W126" s="115">
        <v>8235</v>
      </c>
      <c r="X126" s="115">
        <v>14927</v>
      </c>
      <c r="Y126" s="115">
        <v>412</v>
      </c>
      <c r="Z126" s="115">
        <v>988</v>
      </c>
      <c r="AA126" s="115">
        <v>2703</v>
      </c>
      <c r="AB126" s="115">
        <v>0</v>
      </c>
      <c r="AC126" s="115">
        <v>0</v>
      </c>
      <c r="AD126" s="115">
        <v>412</v>
      </c>
      <c r="AE126" s="115">
        <v>0</v>
      </c>
      <c r="AF126" s="115">
        <v>0</v>
      </c>
      <c r="AG126" s="115">
        <v>200</v>
      </c>
      <c r="AH126" s="115">
        <v>0</v>
      </c>
      <c r="AI126" s="115">
        <v>2779</v>
      </c>
      <c r="AJ126" s="115">
        <v>0</v>
      </c>
      <c r="AK126" s="115">
        <v>1250</v>
      </c>
      <c r="AL126" s="115">
        <v>0</v>
      </c>
      <c r="AM126" s="115">
        <v>0</v>
      </c>
      <c r="AN126" s="115">
        <v>0</v>
      </c>
      <c r="AO126" s="115">
        <v>0</v>
      </c>
      <c r="AP126" s="115">
        <v>0</v>
      </c>
      <c r="AQ126" s="115">
        <v>0</v>
      </c>
      <c r="AR126" s="115">
        <v>0</v>
      </c>
      <c r="AS126" s="115">
        <v>0</v>
      </c>
      <c r="AT126" s="115">
        <v>0</v>
      </c>
      <c r="AU126" s="115">
        <v>0</v>
      </c>
      <c r="AV126" s="115">
        <v>0</v>
      </c>
      <c r="AW126" s="115">
        <v>0</v>
      </c>
      <c r="AX126" s="115">
        <v>0</v>
      </c>
      <c r="AY126" s="115">
        <v>840</v>
      </c>
      <c r="AZ126" s="115">
        <v>0</v>
      </c>
      <c r="BA126" s="115">
        <v>27677</v>
      </c>
      <c r="BB126" s="115">
        <v>5069</v>
      </c>
      <c r="BC126" s="115">
        <v>22608</v>
      </c>
      <c r="BD126" s="117">
        <v>42850</v>
      </c>
    </row>
    <row r="127" spans="1:56" ht="22.5" customHeight="1">
      <c r="A127" s="115" t="s">
        <v>139</v>
      </c>
      <c r="B127" s="115">
        <v>392</v>
      </c>
      <c r="C127" s="115" t="s">
        <v>292</v>
      </c>
      <c r="D127" s="115" t="s">
        <v>273</v>
      </c>
      <c r="E127" s="115" t="s">
        <v>281</v>
      </c>
      <c r="F127" s="115" t="s">
        <v>275</v>
      </c>
      <c r="G127" s="115">
        <v>4</v>
      </c>
      <c r="H127" s="115" t="s">
        <v>35</v>
      </c>
      <c r="I127" s="116">
        <v>41589</v>
      </c>
      <c r="J127" s="116">
        <v>31534</v>
      </c>
      <c r="K127" s="115">
        <v>108000074510</v>
      </c>
      <c r="L127" s="115" t="s">
        <v>137</v>
      </c>
      <c r="M127" s="115">
        <v>521</v>
      </c>
      <c r="N127" s="115"/>
      <c r="O127" s="115"/>
      <c r="P127" s="115"/>
      <c r="Q127" s="115"/>
      <c r="R127" s="115"/>
      <c r="S127" s="115"/>
      <c r="T127" s="115"/>
      <c r="U127" s="115" t="s">
        <v>270</v>
      </c>
      <c r="V127" s="115">
        <v>30</v>
      </c>
      <c r="W127" s="115">
        <v>8235</v>
      </c>
      <c r="X127" s="115">
        <v>14927</v>
      </c>
      <c r="Y127" s="115">
        <v>412</v>
      </c>
      <c r="Z127" s="115">
        <v>988</v>
      </c>
      <c r="AA127" s="115">
        <v>2703</v>
      </c>
      <c r="AB127" s="115">
        <v>0</v>
      </c>
      <c r="AC127" s="115">
        <v>0</v>
      </c>
      <c r="AD127" s="115">
        <v>412</v>
      </c>
      <c r="AE127" s="115">
        <v>0</v>
      </c>
      <c r="AF127" s="115">
        <v>0</v>
      </c>
      <c r="AG127" s="115">
        <v>200</v>
      </c>
      <c r="AH127" s="115">
        <v>0</v>
      </c>
      <c r="AI127" s="115">
        <v>2779</v>
      </c>
      <c r="AJ127" s="115">
        <v>0</v>
      </c>
      <c r="AK127" s="115">
        <v>200</v>
      </c>
      <c r="AL127" s="115">
        <v>0</v>
      </c>
      <c r="AM127" s="115">
        <v>0</v>
      </c>
      <c r="AN127" s="115">
        <v>0</v>
      </c>
      <c r="AO127" s="115">
        <v>0</v>
      </c>
      <c r="AP127" s="115">
        <v>0</v>
      </c>
      <c r="AQ127" s="115">
        <v>0</v>
      </c>
      <c r="AR127" s="115">
        <v>0</v>
      </c>
      <c r="AS127" s="115">
        <v>0</v>
      </c>
      <c r="AT127" s="115">
        <v>0</v>
      </c>
      <c r="AU127" s="115">
        <v>0</v>
      </c>
      <c r="AV127" s="115">
        <v>0</v>
      </c>
      <c r="AW127" s="115">
        <v>0</v>
      </c>
      <c r="AX127" s="115">
        <v>0</v>
      </c>
      <c r="AY127" s="115">
        <v>840</v>
      </c>
      <c r="AZ127" s="115">
        <v>0</v>
      </c>
      <c r="BA127" s="115">
        <v>27677</v>
      </c>
      <c r="BB127" s="115">
        <v>4019</v>
      </c>
      <c r="BC127" s="115">
        <v>23658</v>
      </c>
      <c r="BD127" s="117">
        <v>42850</v>
      </c>
    </row>
    <row r="128" spans="1:56" ht="22.5" customHeight="1">
      <c r="A128" s="115" t="s">
        <v>139</v>
      </c>
      <c r="B128" s="115">
        <v>395</v>
      </c>
      <c r="C128" s="115" t="s">
        <v>293</v>
      </c>
      <c r="D128" s="115" t="s">
        <v>273</v>
      </c>
      <c r="E128" s="115" t="s">
        <v>281</v>
      </c>
      <c r="F128" s="115" t="s">
        <v>275</v>
      </c>
      <c r="G128" s="115">
        <v>11</v>
      </c>
      <c r="H128" s="115" t="s">
        <v>35</v>
      </c>
      <c r="I128" s="116">
        <v>41589</v>
      </c>
      <c r="J128" s="116">
        <v>30870</v>
      </c>
      <c r="K128" s="115">
        <v>108000072818</v>
      </c>
      <c r="L128" s="115" t="s">
        <v>137</v>
      </c>
      <c r="M128" s="115">
        <v>524</v>
      </c>
      <c r="N128" s="115"/>
      <c r="O128" s="115"/>
      <c r="P128" s="115"/>
      <c r="Q128" s="115"/>
      <c r="R128" s="115"/>
      <c r="S128" s="115"/>
      <c r="T128" s="115"/>
      <c r="U128" s="115" t="s">
        <v>270</v>
      </c>
      <c r="V128" s="115">
        <v>30</v>
      </c>
      <c r="W128" s="115">
        <v>8235</v>
      </c>
      <c r="X128" s="115">
        <v>14927</v>
      </c>
      <c r="Y128" s="115">
        <v>412</v>
      </c>
      <c r="Z128" s="115">
        <v>988</v>
      </c>
      <c r="AA128" s="115">
        <v>2703</v>
      </c>
      <c r="AB128" s="115">
        <v>0</v>
      </c>
      <c r="AC128" s="115">
        <v>0</v>
      </c>
      <c r="AD128" s="115">
        <v>412</v>
      </c>
      <c r="AE128" s="115">
        <v>0</v>
      </c>
      <c r="AF128" s="115">
        <v>0</v>
      </c>
      <c r="AG128" s="115">
        <v>200</v>
      </c>
      <c r="AH128" s="115">
        <v>0</v>
      </c>
      <c r="AI128" s="115">
        <v>2779</v>
      </c>
      <c r="AJ128" s="115">
        <v>0</v>
      </c>
      <c r="AK128" s="115">
        <v>200</v>
      </c>
      <c r="AL128" s="115">
        <v>0</v>
      </c>
      <c r="AM128" s="115">
        <v>0</v>
      </c>
      <c r="AN128" s="115">
        <v>0</v>
      </c>
      <c r="AO128" s="115">
        <v>0</v>
      </c>
      <c r="AP128" s="115">
        <v>0</v>
      </c>
      <c r="AQ128" s="115">
        <v>0</v>
      </c>
      <c r="AR128" s="115">
        <v>0</v>
      </c>
      <c r="AS128" s="115">
        <v>0</v>
      </c>
      <c r="AT128" s="115">
        <v>0</v>
      </c>
      <c r="AU128" s="115">
        <v>0</v>
      </c>
      <c r="AV128" s="115">
        <v>0</v>
      </c>
      <c r="AW128" s="115">
        <v>0</v>
      </c>
      <c r="AX128" s="115">
        <v>0</v>
      </c>
      <c r="AY128" s="115">
        <v>840</v>
      </c>
      <c r="AZ128" s="115">
        <v>0</v>
      </c>
      <c r="BA128" s="115">
        <v>27677</v>
      </c>
      <c r="BB128" s="115">
        <v>4019</v>
      </c>
      <c r="BC128" s="115">
        <v>23658</v>
      </c>
      <c r="BD128" s="117">
        <v>42850</v>
      </c>
    </row>
    <row r="129" spans="1:56" ht="22.5" customHeight="1">
      <c r="A129" s="115" t="s">
        <v>139</v>
      </c>
      <c r="B129" s="115">
        <v>400</v>
      </c>
      <c r="C129" s="115" t="s">
        <v>294</v>
      </c>
      <c r="D129" s="115" t="s">
        <v>273</v>
      </c>
      <c r="E129" s="115" t="s">
        <v>281</v>
      </c>
      <c r="F129" s="115" t="s">
        <v>275</v>
      </c>
      <c r="G129" s="115">
        <v>11</v>
      </c>
      <c r="H129" s="115" t="s">
        <v>35</v>
      </c>
      <c r="I129" s="116">
        <v>41594</v>
      </c>
      <c r="J129" s="116">
        <v>31623</v>
      </c>
      <c r="K129" s="115">
        <v>108000072830</v>
      </c>
      <c r="L129" s="115" t="s">
        <v>152</v>
      </c>
      <c r="M129" s="115">
        <v>529</v>
      </c>
      <c r="N129" s="115"/>
      <c r="O129" s="115"/>
      <c r="P129" s="115"/>
      <c r="Q129" s="115"/>
      <c r="R129" s="115"/>
      <c r="S129" s="115"/>
      <c r="T129" s="115"/>
      <c r="U129" s="115" t="s">
        <v>270</v>
      </c>
      <c r="V129" s="115">
        <v>30</v>
      </c>
      <c r="W129" s="115">
        <v>8235</v>
      </c>
      <c r="X129" s="115">
        <v>14927</v>
      </c>
      <c r="Y129" s="115">
        <v>412</v>
      </c>
      <c r="Z129" s="115">
        <v>988</v>
      </c>
      <c r="AA129" s="115">
        <v>2703</v>
      </c>
      <c r="AB129" s="115">
        <v>0</v>
      </c>
      <c r="AC129" s="115">
        <v>0</v>
      </c>
      <c r="AD129" s="115">
        <v>412</v>
      </c>
      <c r="AE129" s="115">
        <v>0</v>
      </c>
      <c r="AF129" s="115">
        <v>0</v>
      </c>
      <c r="AG129" s="115">
        <v>200</v>
      </c>
      <c r="AH129" s="115">
        <v>0</v>
      </c>
      <c r="AI129" s="115">
        <v>2779</v>
      </c>
      <c r="AJ129" s="115">
        <v>0</v>
      </c>
      <c r="AK129" s="115">
        <v>200</v>
      </c>
      <c r="AL129" s="115">
        <v>0</v>
      </c>
      <c r="AM129" s="115">
        <v>0</v>
      </c>
      <c r="AN129" s="115">
        <v>0</v>
      </c>
      <c r="AO129" s="115">
        <v>0</v>
      </c>
      <c r="AP129" s="115">
        <v>0</v>
      </c>
      <c r="AQ129" s="115">
        <v>0</v>
      </c>
      <c r="AR129" s="115">
        <v>0</v>
      </c>
      <c r="AS129" s="115">
        <v>0</v>
      </c>
      <c r="AT129" s="115">
        <v>0</v>
      </c>
      <c r="AU129" s="115">
        <v>0</v>
      </c>
      <c r="AV129" s="115">
        <v>0</v>
      </c>
      <c r="AW129" s="115">
        <v>0</v>
      </c>
      <c r="AX129" s="115">
        <v>0</v>
      </c>
      <c r="AY129" s="115">
        <v>840</v>
      </c>
      <c r="AZ129" s="115">
        <v>0</v>
      </c>
      <c r="BA129" s="115">
        <v>27677</v>
      </c>
      <c r="BB129" s="115">
        <v>4019</v>
      </c>
      <c r="BC129" s="115">
        <v>23658</v>
      </c>
      <c r="BD129" s="117">
        <v>42850</v>
      </c>
    </row>
    <row r="130" spans="1:56" ht="22.5" customHeight="1">
      <c r="A130" s="115" t="s">
        <v>139</v>
      </c>
      <c r="B130" s="115">
        <v>404</v>
      </c>
      <c r="C130" s="115" t="s">
        <v>295</v>
      </c>
      <c r="D130" s="115" t="s">
        <v>273</v>
      </c>
      <c r="E130" s="115" t="s">
        <v>281</v>
      </c>
      <c r="F130" s="115" t="s">
        <v>275</v>
      </c>
      <c r="G130" s="115">
        <v>3</v>
      </c>
      <c r="H130" s="115" t="s">
        <v>35</v>
      </c>
      <c r="I130" s="116">
        <v>41600</v>
      </c>
      <c r="J130" s="116">
        <v>31912</v>
      </c>
      <c r="K130" s="115">
        <v>108000074973</v>
      </c>
      <c r="L130" s="115" t="s">
        <v>137</v>
      </c>
      <c r="M130" s="115">
        <v>533</v>
      </c>
      <c r="N130" s="115"/>
      <c r="O130" s="115"/>
      <c r="P130" s="115"/>
      <c r="Q130" s="115"/>
      <c r="R130" s="115"/>
      <c r="S130" s="115"/>
      <c r="T130" s="115"/>
      <c r="U130" s="115" t="s">
        <v>270</v>
      </c>
      <c r="V130" s="115">
        <v>9</v>
      </c>
      <c r="W130" s="115">
        <v>2375</v>
      </c>
      <c r="X130" s="115">
        <v>4304</v>
      </c>
      <c r="Y130" s="115">
        <v>119</v>
      </c>
      <c r="Z130" s="115">
        <v>285</v>
      </c>
      <c r="AA130" s="115">
        <v>779</v>
      </c>
      <c r="AB130" s="115">
        <v>0</v>
      </c>
      <c r="AC130" s="115">
        <v>0</v>
      </c>
      <c r="AD130" s="115">
        <v>119</v>
      </c>
      <c r="AE130" s="115">
        <v>0</v>
      </c>
      <c r="AF130" s="115">
        <v>0</v>
      </c>
      <c r="AG130" s="115">
        <v>80</v>
      </c>
      <c r="AH130" s="115">
        <v>0</v>
      </c>
      <c r="AI130" s="115">
        <v>801</v>
      </c>
      <c r="AJ130" s="115">
        <v>0</v>
      </c>
      <c r="AK130" s="115">
        <v>550</v>
      </c>
      <c r="AL130" s="115">
        <v>0</v>
      </c>
      <c r="AM130" s="115">
        <v>0</v>
      </c>
      <c r="AN130" s="115">
        <v>0</v>
      </c>
      <c r="AO130" s="115">
        <v>0</v>
      </c>
      <c r="AP130" s="115">
        <v>0</v>
      </c>
      <c r="AQ130" s="115">
        <v>0</v>
      </c>
      <c r="AR130" s="115">
        <v>0</v>
      </c>
      <c r="AS130" s="115">
        <v>0</v>
      </c>
      <c r="AT130" s="115">
        <v>0</v>
      </c>
      <c r="AU130" s="115">
        <v>0</v>
      </c>
      <c r="AV130" s="115">
        <v>0</v>
      </c>
      <c r="AW130" s="115">
        <v>0</v>
      </c>
      <c r="AX130" s="115">
        <v>0</v>
      </c>
      <c r="AY130" s="115">
        <v>840</v>
      </c>
      <c r="AZ130" s="115">
        <v>1418</v>
      </c>
      <c r="BA130" s="115">
        <v>7981</v>
      </c>
      <c r="BB130" s="115">
        <v>3689</v>
      </c>
      <c r="BC130" s="115">
        <v>4292</v>
      </c>
      <c r="BD130" s="117">
        <v>42850</v>
      </c>
    </row>
    <row r="131" spans="1:56" ht="22.5" customHeight="1">
      <c r="A131" s="115" t="s">
        <v>139</v>
      </c>
      <c r="B131" s="115">
        <v>407</v>
      </c>
      <c r="C131" s="115" t="s">
        <v>296</v>
      </c>
      <c r="D131" s="115" t="s">
        <v>273</v>
      </c>
      <c r="E131" s="115" t="s">
        <v>281</v>
      </c>
      <c r="F131" s="115" t="s">
        <v>275</v>
      </c>
      <c r="G131" s="115">
        <v>3</v>
      </c>
      <c r="H131" s="115" t="s">
        <v>35</v>
      </c>
      <c r="I131" s="116">
        <v>41601</v>
      </c>
      <c r="J131" s="116">
        <v>32627</v>
      </c>
      <c r="K131" s="115">
        <v>108000074962</v>
      </c>
      <c r="L131" s="115" t="s">
        <v>137</v>
      </c>
      <c r="M131" s="115">
        <v>536</v>
      </c>
      <c r="N131" s="115"/>
      <c r="O131" s="115"/>
      <c r="P131" s="115"/>
      <c r="Q131" s="115"/>
      <c r="R131" s="115"/>
      <c r="S131" s="115"/>
      <c r="T131" s="115"/>
      <c r="U131" s="115" t="s">
        <v>270</v>
      </c>
      <c r="V131" s="115">
        <v>30</v>
      </c>
      <c r="W131" s="115">
        <v>8235</v>
      </c>
      <c r="X131" s="115">
        <v>14927</v>
      </c>
      <c r="Y131" s="115">
        <v>412</v>
      </c>
      <c r="Z131" s="115">
        <v>988</v>
      </c>
      <c r="AA131" s="115">
        <v>2703</v>
      </c>
      <c r="AB131" s="115">
        <v>0</v>
      </c>
      <c r="AC131" s="115">
        <v>0</v>
      </c>
      <c r="AD131" s="115">
        <v>412</v>
      </c>
      <c r="AE131" s="115">
        <v>0</v>
      </c>
      <c r="AF131" s="115">
        <v>0</v>
      </c>
      <c r="AG131" s="115">
        <v>200</v>
      </c>
      <c r="AH131" s="115">
        <v>0</v>
      </c>
      <c r="AI131" s="115">
        <v>2779</v>
      </c>
      <c r="AJ131" s="115">
        <v>0</v>
      </c>
      <c r="AK131" s="115">
        <v>200</v>
      </c>
      <c r="AL131" s="115">
        <v>0</v>
      </c>
      <c r="AM131" s="115">
        <v>0</v>
      </c>
      <c r="AN131" s="115">
        <v>0</v>
      </c>
      <c r="AO131" s="115">
        <v>0</v>
      </c>
      <c r="AP131" s="115">
        <v>0</v>
      </c>
      <c r="AQ131" s="115">
        <v>0</v>
      </c>
      <c r="AR131" s="115">
        <v>0</v>
      </c>
      <c r="AS131" s="115">
        <v>0</v>
      </c>
      <c r="AT131" s="115">
        <v>0</v>
      </c>
      <c r="AU131" s="115">
        <v>0</v>
      </c>
      <c r="AV131" s="115">
        <v>0</v>
      </c>
      <c r="AW131" s="115">
        <v>0</v>
      </c>
      <c r="AX131" s="115">
        <v>0</v>
      </c>
      <c r="AY131" s="115">
        <v>840</v>
      </c>
      <c r="AZ131" s="115">
        <v>498</v>
      </c>
      <c r="BA131" s="115">
        <v>27677</v>
      </c>
      <c r="BB131" s="115">
        <v>4517</v>
      </c>
      <c r="BC131" s="115">
        <v>23160</v>
      </c>
      <c r="BD131" s="117">
        <v>42850</v>
      </c>
    </row>
    <row r="132" spans="1:56" ht="22.5" customHeight="1">
      <c r="A132" s="115" t="s">
        <v>139</v>
      </c>
      <c r="B132" s="115">
        <v>409</v>
      </c>
      <c r="C132" s="115" t="s">
        <v>297</v>
      </c>
      <c r="D132" s="115" t="s">
        <v>273</v>
      </c>
      <c r="E132" s="115" t="s">
        <v>281</v>
      </c>
      <c r="F132" s="115" t="s">
        <v>275</v>
      </c>
      <c r="G132" s="115">
        <v>4</v>
      </c>
      <c r="H132" s="115" t="s">
        <v>35</v>
      </c>
      <c r="I132" s="116">
        <v>41603</v>
      </c>
      <c r="J132" s="116">
        <v>32068</v>
      </c>
      <c r="K132" s="115">
        <v>108000074554</v>
      </c>
      <c r="L132" s="115" t="s">
        <v>137</v>
      </c>
      <c r="M132" s="115">
        <v>538</v>
      </c>
      <c r="N132" s="115"/>
      <c r="O132" s="115"/>
      <c r="P132" s="115"/>
      <c r="Q132" s="115"/>
      <c r="R132" s="115"/>
      <c r="S132" s="115"/>
      <c r="T132" s="115"/>
      <c r="U132" s="115" t="s">
        <v>270</v>
      </c>
      <c r="V132" s="115">
        <v>30</v>
      </c>
      <c r="W132" s="115">
        <v>8235</v>
      </c>
      <c r="X132" s="115">
        <v>14927</v>
      </c>
      <c r="Y132" s="115">
        <v>412</v>
      </c>
      <c r="Z132" s="115">
        <v>988</v>
      </c>
      <c r="AA132" s="115">
        <v>2703</v>
      </c>
      <c r="AB132" s="115">
        <v>0</v>
      </c>
      <c r="AC132" s="115">
        <v>0</v>
      </c>
      <c r="AD132" s="115">
        <v>412</v>
      </c>
      <c r="AE132" s="115">
        <v>0</v>
      </c>
      <c r="AF132" s="115">
        <v>0</v>
      </c>
      <c r="AG132" s="115">
        <v>200</v>
      </c>
      <c r="AH132" s="115">
        <v>0</v>
      </c>
      <c r="AI132" s="115">
        <v>2779</v>
      </c>
      <c r="AJ132" s="115">
        <v>1017</v>
      </c>
      <c r="AK132" s="115">
        <v>350</v>
      </c>
      <c r="AL132" s="115">
        <v>0</v>
      </c>
      <c r="AM132" s="115">
        <v>0</v>
      </c>
      <c r="AN132" s="115">
        <v>0</v>
      </c>
      <c r="AO132" s="115">
        <v>0</v>
      </c>
      <c r="AP132" s="115">
        <v>0</v>
      </c>
      <c r="AQ132" s="115">
        <v>0</v>
      </c>
      <c r="AR132" s="115">
        <v>0</v>
      </c>
      <c r="AS132" s="115">
        <v>0</v>
      </c>
      <c r="AT132" s="115">
        <v>0</v>
      </c>
      <c r="AU132" s="115">
        <v>0</v>
      </c>
      <c r="AV132" s="115">
        <v>0</v>
      </c>
      <c r="AW132" s="115">
        <v>0</v>
      </c>
      <c r="AX132" s="115">
        <v>0</v>
      </c>
      <c r="AY132" s="115">
        <v>840</v>
      </c>
      <c r="AZ132" s="115">
        <v>1321</v>
      </c>
      <c r="BA132" s="115">
        <v>27677</v>
      </c>
      <c r="BB132" s="115">
        <v>6507</v>
      </c>
      <c r="BC132" s="115">
        <v>21170</v>
      </c>
      <c r="BD132" s="117">
        <v>42850</v>
      </c>
    </row>
    <row r="133" spans="1:56" ht="22.5" customHeight="1">
      <c r="A133" s="115" t="s">
        <v>139</v>
      </c>
      <c r="B133" s="115">
        <v>410</v>
      </c>
      <c r="C133" s="115" t="s">
        <v>298</v>
      </c>
      <c r="D133" s="115" t="s">
        <v>273</v>
      </c>
      <c r="E133" s="115" t="s">
        <v>281</v>
      </c>
      <c r="F133" s="115" t="s">
        <v>275</v>
      </c>
      <c r="G133" s="115">
        <v>4</v>
      </c>
      <c r="H133" s="115" t="s">
        <v>35</v>
      </c>
      <c r="I133" s="116">
        <v>41603</v>
      </c>
      <c r="J133" s="116">
        <v>32737</v>
      </c>
      <c r="K133" s="115">
        <v>108000074065</v>
      </c>
      <c r="L133" s="115" t="s">
        <v>152</v>
      </c>
      <c r="M133" s="115">
        <v>539</v>
      </c>
      <c r="N133" s="115"/>
      <c r="O133" s="115"/>
      <c r="P133" s="115"/>
      <c r="Q133" s="115"/>
      <c r="R133" s="115"/>
      <c r="S133" s="115"/>
      <c r="T133" s="115"/>
      <c r="U133" s="115" t="s">
        <v>270</v>
      </c>
      <c r="V133" s="115">
        <v>30</v>
      </c>
      <c r="W133" s="115">
        <v>7595</v>
      </c>
      <c r="X133" s="115">
        <v>13767</v>
      </c>
      <c r="Y133" s="115">
        <v>380</v>
      </c>
      <c r="Z133" s="115">
        <v>911</v>
      </c>
      <c r="AA133" s="115">
        <v>2493</v>
      </c>
      <c r="AB133" s="115">
        <v>0</v>
      </c>
      <c r="AC133" s="115">
        <v>0</v>
      </c>
      <c r="AD133" s="115">
        <v>380</v>
      </c>
      <c r="AE133" s="115">
        <v>0</v>
      </c>
      <c r="AF133" s="115">
        <v>0</v>
      </c>
      <c r="AG133" s="115">
        <v>200</v>
      </c>
      <c r="AH133" s="115">
        <v>0</v>
      </c>
      <c r="AI133" s="115">
        <v>2563</v>
      </c>
      <c r="AJ133" s="115">
        <v>0</v>
      </c>
      <c r="AK133" s="115">
        <v>150</v>
      </c>
      <c r="AL133" s="115">
        <v>0</v>
      </c>
      <c r="AM133" s="115">
        <v>0</v>
      </c>
      <c r="AN133" s="115">
        <v>0</v>
      </c>
      <c r="AO133" s="115">
        <v>0</v>
      </c>
      <c r="AP133" s="115">
        <v>0</v>
      </c>
      <c r="AQ133" s="115">
        <v>0</v>
      </c>
      <c r="AR133" s="115">
        <v>0</v>
      </c>
      <c r="AS133" s="115">
        <v>0</v>
      </c>
      <c r="AT133" s="115">
        <v>0</v>
      </c>
      <c r="AU133" s="115">
        <v>0</v>
      </c>
      <c r="AV133" s="115">
        <v>0</v>
      </c>
      <c r="AW133" s="115">
        <v>0</v>
      </c>
      <c r="AX133" s="115">
        <v>0</v>
      </c>
      <c r="AY133" s="115">
        <v>840</v>
      </c>
      <c r="AZ133" s="115">
        <v>0</v>
      </c>
      <c r="BA133" s="115">
        <v>25526</v>
      </c>
      <c r="BB133" s="115">
        <v>3753</v>
      </c>
      <c r="BC133" s="115">
        <v>21773</v>
      </c>
      <c r="BD133" s="117">
        <v>42850</v>
      </c>
    </row>
    <row r="134" spans="1:56" ht="22.5" customHeight="1">
      <c r="A134" s="115" t="s">
        <v>139</v>
      </c>
      <c r="B134" s="115">
        <v>420</v>
      </c>
      <c r="C134" s="115" t="s">
        <v>299</v>
      </c>
      <c r="D134" s="115" t="s">
        <v>273</v>
      </c>
      <c r="E134" s="115" t="s">
        <v>281</v>
      </c>
      <c r="F134" s="115" t="s">
        <v>275</v>
      </c>
      <c r="G134" s="115">
        <v>6</v>
      </c>
      <c r="H134" s="115" t="s">
        <v>35</v>
      </c>
      <c r="I134" s="116">
        <v>41615</v>
      </c>
      <c r="J134" s="116">
        <v>30673</v>
      </c>
      <c r="K134" s="115">
        <v>108000083659</v>
      </c>
      <c r="L134" s="115" t="s">
        <v>137</v>
      </c>
      <c r="M134" s="115">
        <v>549</v>
      </c>
      <c r="N134" s="115"/>
      <c r="O134" s="115"/>
      <c r="P134" s="115"/>
      <c r="Q134" s="115"/>
      <c r="R134" s="115"/>
      <c r="S134" s="115"/>
      <c r="T134" s="115"/>
      <c r="U134" s="115" t="s">
        <v>270</v>
      </c>
      <c r="V134" s="115">
        <v>30</v>
      </c>
      <c r="W134" s="115">
        <v>8235</v>
      </c>
      <c r="X134" s="115">
        <v>14927</v>
      </c>
      <c r="Y134" s="115">
        <v>412</v>
      </c>
      <c r="Z134" s="115">
        <v>988</v>
      </c>
      <c r="AA134" s="115">
        <v>2703</v>
      </c>
      <c r="AB134" s="115">
        <v>0</v>
      </c>
      <c r="AC134" s="115">
        <v>0</v>
      </c>
      <c r="AD134" s="115">
        <v>412</v>
      </c>
      <c r="AE134" s="115">
        <v>0</v>
      </c>
      <c r="AF134" s="115">
        <v>0</v>
      </c>
      <c r="AG134" s="115">
        <v>200</v>
      </c>
      <c r="AH134" s="115">
        <v>0</v>
      </c>
      <c r="AI134" s="115">
        <v>2779</v>
      </c>
      <c r="AJ134" s="115">
        <v>0</v>
      </c>
      <c r="AK134" s="115">
        <v>200</v>
      </c>
      <c r="AL134" s="115">
        <v>0</v>
      </c>
      <c r="AM134" s="115">
        <v>0</v>
      </c>
      <c r="AN134" s="115">
        <v>0</v>
      </c>
      <c r="AO134" s="115">
        <v>0</v>
      </c>
      <c r="AP134" s="115">
        <v>0</v>
      </c>
      <c r="AQ134" s="115">
        <v>0</v>
      </c>
      <c r="AR134" s="115">
        <v>0</v>
      </c>
      <c r="AS134" s="115">
        <v>0</v>
      </c>
      <c r="AT134" s="115">
        <v>0</v>
      </c>
      <c r="AU134" s="115">
        <v>0</v>
      </c>
      <c r="AV134" s="115">
        <v>0</v>
      </c>
      <c r="AW134" s="115">
        <v>0</v>
      </c>
      <c r="AX134" s="115">
        <v>0</v>
      </c>
      <c r="AY134" s="115">
        <v>840</v>
      </c>
      <c r="AZ134" s="115">
        <v>654</v>
      </c>
      <c r="BA134" s="115">
        <v>27677</v>
      </c>
      <c r="BB134" s="115">
        <v>4673</v>
      </c>
      <c r="BC134" s="115">
        <v>23004</v>
      </c>
      <c r="BD134" s="117">
        <v>42850</v>
      </c>
    </row>
    <row r="135" spans="1:56" ht="22.5" customHeight="1">
      <c r="A135" s="115" t="s">
        <v>139</v>
      </c>
      <c r="B135" s="115">
        <v>423</v>
      </c>
      <c r="C135" s="115" t="s">
        <v>300</v>
      </c>
      <c r="D135" s="115" t="s">
        <v>273</v>
      </c>
      <c r="E135" s="115" t="s">
        <v>281</v>
      </c>
      <c r="F135" s="115" t="s">
        <v>275</v>
      </c>
      <c r="G135" s="115">
        <v>3</v>
      </c>
      <c r="H135" s="115" t="s">
        <v>35</v>
      </c>
      <c r="I135" s="116">
        <v>41613</v>
      </c>
      <c r="J135" s="116">
        <v>31246</v>
      </c>
      <c r="K135" s="115">
        <v>108000083911</v>
      </c>
      <c r="L135" s="115" t="s">
        <v>137</v>
      </c>
      <c r="M135" s="115">
        <v>552</v>
      </c>
      <c r="N135" s="115"/>
      <c r="O135" s="115"/>
      <c r="P135" s="115"/>
      <c r="Q135" s="115"/>
      <c r="R135" s="115"/>
      <c r="S135" s="115"/>
      <c r="T135" s="115"/>
      <c r="U135" s="115" t="s">
        <v>270</v>
      </c>
      <c r="V135" s="115">
        <v>30</v>
      </c>
      <c r="W135" s="115">
        <v>8235</v>
      </c>
      <c r="X135" s="115">
        <v>14927</v>
      </c>
      <c r="Y135" s="115">
        <v>412</v>
      </c>
      <c r="Z135" s="115">
        <v>988</v>
      </c>
      <c r="AA135" s="115">
        <v>2703</v>
      </c>
      <c r="AB135" s="115">
        <v>0</v>
      </c>
      <c r="AC135" s="115">
        <v>0</v>
      </c>
      <c r="AD135" s="115">
        <v>412</v>
      </c>
      <c r="AE135" s="115">
        <v>0</v>
      </c>
      <c r="AF135" s="115">
        <v>0</v>
      </c>
      <c r="AG135" s="115">
        <v>200</v>
      </c>
      <c r="AH135" s="115">
        <v>0</v>
      </c>
      <c r="AI135" s="115">
        <v>2779</v>
      </c>
      <c r="AJ135" s="115">
        <v>0</v>
      </c>
      <c r="AK135" s="115">
        <v>200</v>
      </c>
      <c r="AL135" s="115">
        <v>0</v>
      </c>
      <c r="AM135" s="115">
        <v>0</v>
      </c>
      <c r="AN135" s="115">
        <v>0</v>
      </c>
      <c r="AO135" s="115">
        <v>0</v>
      </c>
      <c r="AP135" s="115">
        <v>0</v>
      </c>
      <c r="AQ135" s="115">
        <v>0</v>
      </c>
      <c r="AR135" s="115">
        <v>0</v>
      </c>
      <c r="AS135" s="115">
        <v>0</v>
      </c>
      <c r="AT135" s="115">
        <v>0</v>
      </c>
      <c r="AU135" s="115">
        <v>0</v>
      </c>
      <c r="AV135" s="115">
        <v>0</v>
      </c>
      <c r="AW135" s="115">
        <v>0</v>
      </c>
      <c r="AX135" s="115">
        <v>0</v>
      </c>
      <c r="AY135" s="115">
        <v>840</v>
      </c>
      <c r="AZ135" s="115">
        <v>0</v>
      </c>
      <c r="BA135" s="115">
        <v>27677</v>
      </c>
      <c r="BB135" s="115">
        <v>4019</v>
      </c>
      <c r="BC135" s="115">
        <v>23658</v>
      </c>
      <c r="BD135" s="117">
        <v>42850</v>
      </c>
    </row>
    <row r="136" spans="1:56" ht="22.5" customHeight="1">
      <c r="A136" s="115" t="s">
        <v>139</v>
      </c>
      <c r="B136" s="115">
        <v>425</v>
      </c>
      <c r="C136" s="115" t="s">
        <v>301</v>
      </c>
      <c r="D136" s="115" t="s">
        <v>273</v>
      </c>
      <c r="E136" s="115" t="s">
        <v>281</v>
      </c>
      <c r="F136" s="115" t="s">
        <v>275</v>
      </c>
      <c r="G136" s="115">
        <v>9</v>
      </c>
      <c r="H136" s="115" t="s">
        <v>35</v>
      </c>
      <c r="I136" s="116">
        <v>41631</v>
      </c>
      <c r="J136" s="116">
        <v>30556</v>
      </c>
      <c r="K136" s="115">
        <v>108000087031</v>
      </c>
      <c r="L136" s="115" t="s">
        <v>137</v>
      </c>
      <c r="M136" s="115">
        <v>554</v>
      </c>
      <c r="N136" s="115"/>
      <c r="O136" s="115"/>
      <c r="P136" s="115"/>
      <c r="Q136" s="115"/>
      <c r="R136" s="115"/>
      <c r="S136" s="115"/>
      <c r="T136" s="115"/>
      <c r="U136" s="115" t="s">
        <v>270</v>
      </c>
      <c r="V136" s="115">
        <v>30</v>
      </c>
      <c r="W136" s="115">
        <v>8235</v>
      </c>
      <c r="X136" s="115">
        <v>14927</v>
      </c>
      <c r="Y136" s="115">
        <v>412</v>
      </c>
      <c r="Z136" s="115">
        <v>988</v>
      </c>
      <c r="AA136" s="115">
        <v>2703</v>
      </c>
      <c r="AB136" s="115">
        <v>0</v>
      </c>
      <c r="AC136" s="115">
        <v>0</v>
      </c>
      <c r="AD136" s="115">
        <v>412</v>
      </c>
      <c r="AE136" s="115">
        <v>0</v>
      </c>
      <c r="AF136" s="115">
        <v>0</v>
      </c>
      <c r="AG136" s="115">
        <v>200</v>
      </c>
      <c r="AH136" s="115">
        <v>0</v>
      </c>
      <c r="AI136" s="115">
        <v>2779</v>
      </c>
      <c r="AJ136" s="115">
        <v>0</v>
      </c>
      <c r="AK136" s="115">
        <v>200</v>
      </c>
      <c r="AL136" s="115">
        <v>0</v>
      </c>
      <c r="AM136" s="115">
        <v>0</v>
      </c>
      <c r="AN136" s="115">
        <v>0</v>
      </c>
      <c r="AO136" s="115">
        <v>0</v>
      </c>
      <c r="AP136" s="115">
        <v>0</v>
      </c>
      <c r="AQ136" s="115">
        <v>0</v>
      </c>
      <c r="AR136" s="115">
        <v>0</v>
      </c>
      <c r="AS136" s="115">
        <v>0</v>
      </c>
      <c r="AT136" s="115">
        <v>0</v>
      </c>
      <c r="AU136" s="115">
        <v>0</v>
      </c>
      <c r="AV136" s="115">
        <v>0</v>
      </c>
      <c r="AW136" s="115">
        <v>0</v>
      </c>
      <c r="AX136" s="115">
        <v>0</v>
      </c>
      <c r="AY136" s="115">
        <v>840</v>
      </c>
      <c r="AZ136" s="115">
        <v>925</v>
      </c>
      <c r="BA136" s="115">
        <v>27677</v>
      </c>
      <c r="BB136" s="115">
        <v>4944</v>
      </c>
      <c r="BC136" s="115">
        <v>22733</v>
      </c>
      <c r="BD136" s="117">
        <v>42850</v>
      </c>
    </row>
    <row r="137" spans="1:56" ht="22.5" customHeight="1">
      <c r="A137" s="115" t="s">
        <v>139</v>
      </c>
      <c r="B137" s="115">
        <v>432</v>
      </c>
      <c r="C137" s="115" t="s">
        <v>302</v>
      </c>
      <c r="D137" s="115" t="s">
        <v>273</v>
      </c>
      <c r="E137" s="115" t="s">
        <v>281</v>
      </c>
      <c r="F137" s="115" t="s">
        <v>275</v>
      </c>
      <c r="G137" s="115">
        <v>10</v>
      </c>
      <c r="H137" s="115" t="s">
        <v>35</v>
      </c>
      <c r="I137" s="116">
        <v>41671</v>
      </c>
      <c r="J137" s="116">
        <v>31455</v>
      </c>
      <c r="K137" s="115">
        <v>108000102119</v>
      </c>
      <c r="L137" s="115" t="s">
        <v>137</v>
      </c>
      <c r="M137" s="115">
        <v>561</v>
      </c>
      <c r="N137" s="115"/>
      <c r="O137" s="115"/>
      <c r="P137" s="115"/>
      <c r="Q137" s="115"/>
      <c r="R137" s="115"/>
      <c r="S137" s="115"/>
      <c r="T137" s="115"/>
      <c r="U137" s="115" t="s">
        <v>270</v>
      </c>
      <c r="V137" s="115">
        <v>30</v>
      </c>
      <c r="W137" s="115">
        <v>8235</v>
      </c>
      <c r="X137" s="115">
        <v>14927</v>
      </c>
      <c r="Y137" s="115">
        <v>412</v>
      </c>
      <c r="Z137" s="115">
        <v>988</v>
      </c>
      <c r="AA137" s="115">
        <v>2703</v>
      </c>
      <c r="AB137" s="115">
        <v>0</v>
      </c>
      <c r="AC137" s="115">
        <v>0</v>
      </c>
      <c r="AD137" s="115">
        <v>412</v>
      </c>
      <c r="AE137" s="115">
        <v>0</v>
      </c>
      <c r="AF137" s="115">
        <v>0</v>
      </c>
      <c r="AG137" s="115">
        <v>200</v>
      </c>
      <c r="AH137" s="115">
        <v>0</v>
      </c>
      <c r="AI137" s="115">
        <v>2779</v>
      </c>
      <c r="AJ137" s="115">
        <v>0</v>
      </c>
      <c r="AK137" s="115">
        <v>200</v>
      </c>
      <c r="AL137" s="115">
        <v>0</v>
      </c>
      <c r="AM137" s="115">
        <v>0</v>
      </c>
      <c r="AN137" s="115">
        <v>0</v>
      </c>
      <c r="AO137" s="115">
        <v>0</v>
      </c>
      <c r="AP137" s="115">
        <v>0</v>
      </c>
      <c r="AQ137" s="115">
        <v>0</v>
      </c>
      <c r="AR137" s="115">
        <v>0</v>
      </c>
      <c r="AS137" s="115">
        <v>0</v>
      </c>
      <c r="AT137" s="115">
        <v>0</v>
      </c>
      <c r="AU137" s="115">
        <v>0</v>
      </c>
      <c r="AV137" s="115">
        <v>0</v>
      </c>
      <c r="AW137" s="115">
        <v>0</v>
      </c>
      <c r="AX137" s="115">
        <v>0</v>
      </c>
      <c r="AY137" s="115">
        <v>840</v>
      </c>
      <c r="AZ137" s="115">
        <v>1476</v>
      </c>
      <c r="BA137" s="115">
        <v>27677</v>
      </c>
      <c r="BB137" s="115">
        <v>5495</v>
      </c>
      <c r="BC137" s="115">
        <v>22182</v>
      </c>
      <c r="BD137" s="117">
        <v>42850</v>
      </c>
    </row>
    <row r="138" spans="1:56" ht="22.5" customHeight="1">
      <c r="A138" s="115" t="s">
        <v>139</v>
      </c>
      <c r="B138" s="115">
        <v>433</v>
      </c>
      <c r="C138" s="115" t="s">
        <v>303</v>
      </c>
      <c r="D138" s="115" t="s">
        <v>273</v>
      </c>
      <c r="E138" s="115" t="s">
        <v>281</v>
      </c>
      <c r="F138" s="115" t="s">
        <v>275</v>
      </c>
      <c r="G138" s="115">
        <v>10</v>
      </c>
      <c r="H138" s="115" t="s">
        <v>35</v>
      </c>
      <c r="I138" s="116">
        <v>41671</v>
      </c>
      <c r="J138" s="116">
        <v>33415</v>
      </c>
      <c r="K138" s="115">
        <v>108000102754</v>
      </c>
      <c r="L138" s="115" t="s">
        <v>152</v>
      </c>
      <c r="M138" s="115">
        <v>562</v>
      </c>
      <c r="N138" s="115"/>
      <c r="O138" s="115"/>
      <c r="P138" s="115"/>
      <c r="Q138" s="115"/>
      <c r="R138" s="115"/>
      <c r="S138" s="115"/>
      <c r="T138" s="115"/>
      <c r="U138" s="115" t="s">
        <v>270</v>
      </c>
      <c r="V138" s="115">
        <v>30</v>
      </c>
      <c r="W138" s="115">
        <v>8235</v>
      </c>
      <c r="X138" s="115">
        <v>14927</v>
      </c>
      <c r="Y138" s="115">
        <v>412</v>
      </c>
      <c r="Z138" s="115">
        <v>988</v>
      </c>
      <c r="AA138" s="115">
        <v>2703</v>
      </c>
      <c r="AB138" s="115">
        <v>0</v>
      </c>
      <c r="AC138" s="115">
        <v>0</v>
      </c>
      <c r="AD138" s="115">
        <v>412</v>
      </c>
      <c r="AE138" s="115">
        <v>0</v>
      </c>
      <c r="AF138" s="115">
        <v>0</v>
      </c>
      <c r="AG138" s="115">
        <v>200</v>
      </c>
      <c r="AH138" s="115">
        <v>0</v>
      </c>
      <c r="AI138" s="115">
        <v>2779</v>
      </c>
      <c r="AJ138" s="115">
        <v>0</v>
      </c>
      <c r="AK138" s="115">
        <v>200</v>
      </c>
      <c r="AL138" s="115">
        <v>0</v>
      </c>
      <c r="AM138" s="115">
        <v>0</v>
      </c>
      <c r="AN138" s="115">
        <v>0</v>
      </c>
      <c r="AO138" s="115">
        <v>0</v>
      </c>
      <c r="AP138" s="115">
        <v>0</v>
      </c>
      <c r="AQ138" s="115">
        <v>0</v>
      </c>
      <c r="AR138" s="115">
        <v>0</v>
      </c>
      <c r="AS138" s="115">
        <v>0</v>
      </c>
      <c r="AT138" s="115">
        <v>0</v>
      </c>
      <c r="AU138" s="115">
        <v>0</v>
      </c>
      <c r="AV138" s="115">
        <v>0</v>
      </c>
      <c r="AW138" s="115">
        <v>0</v>
      </c>
      <c r="AX138" s="115">
        <v>0</v>
      </c>
      <c r="AY138" s="115">
        <v>840</v>
      </c>
      <c r="AZ138" s="115">
        <v>0</v>
      </c>
      <c r="BA138" s="115">
        <v>27677</v>
      </c>
      <c r="BB138" s="115">
        <v>4019</v>
      </c>
      <c r="BC138" s="115">
        <v>23658</v>
      </c>
      <c r="BD138" s="117">
        <v>42850</v>
      </c>
    </row>
    <row r="139" spans="1:56" ht="22.5" customHeight="1">
      <c r="A139" s="115" t="s">
        <v>139</v>
      </c>
      <c r="B139" s="115">
        <v>434</v>
      </c>
      <c r="C139" s="115" t="s">
        <v>304</v>
      </c>
      <c r="D139" s="115" t="s">
        <v>273</v>
      </c>
      <c r="E139" s="115" t="s">
        <v>281</v>
      </c>
      <c r="F139" s="115" t="s">
        <v>275</v>
      </c>
      <c r="G139" s="115">
        <v>1</v>
      </c>
      <c r="H139" s="115" t="s">
        <v>35</v>
      </c>
      <c r="I139" s="116">
        <v>41673</v>
      </c>
      <c r="J139" s="116">
        <v>32205</v>
      </c>
      <c r="K139" s="115">
        <v>108000102539</v>
      </c>
      <c r="L139" s="115" t="s">
        <v>152</v>
      </c>
      <c r="M139" s="115">
        <v>563</v>
      </c>
      <c r="N139" s="115"/>
      <c r="O139" s="115"/>
      <c r="P139" s="115"/>
      <c r="Q139" s="115"/>
      <c r="R139" s="115"/>
      <c r="S139" s="115"/>
      <c r="T139" s="115"/>
      <c r="U139" s="115" t="s">
        <v>270</v>
      </c>
      <c r="V139" s="115">
        <v>30</v>
      </c>
      <c r="W139" s="115">
        <v>8235</v>
      </c>
      <c r="X139" s="115">
        <v>14927</v>
      </c>
      <c r="Y139" s="115">
        <v>412</v>
      </c>
      <c r="Z139" s="115">
        <v>988</v>
      </c>
      <c r="AA139" s="115">
        <v>2703</v>
      </c>
      <c r="AB139" s="115">
        <v>0</v>
      </c>
      <c r="AC139" s="115">
        <v>0</v>
      </c>
      <c r="AD139" s="115">
        <v>412</v>
      </c>
      <c r="AE139" s="115">
        <v>0</v>
      </c>
      <c r="AF139" s="115">
        <v>0</v>
      </c>
      <c r="AG139" s="115">
        <v>200</v>
      </c>
      <c r="AH139" s="115">
        <v>0</v>
      </c>
      <c r="AI139" s="115">
        <v>2779</v>
      </c>
      <c r="AJ139" s="115">
        <v>0</v>
      </c>
      <c r="AK139" s="115">
        <v>200</v>
      </c>
      <c r="AL139" s="115">
        <v>0</v>
      </c>
      <c r="AM139" s="115">
        <v>0</v>
      </c>
      <c r="AN139" s="115">
        <v>0</v>
      </c>
      <c r="AO139" s="115">
        <v>0</v>
      </c>
      <c r="AP139" s="115">
        <v>0</v>
      </c>
      <c r="AQ139" s="115">
        <v>0</v>
      </c>
      <c r="AR139" s="115">
        <v>0</v>
      </c>
      <c r="AS139" s="115">
        <v>0</v>
      </c>
      <c r="AT139" s="115">
        <v>0</v>
      </c>
      <c r="AU139" s="115">
        <v>0</v>
      </c>
      <c r="AV139" s="115">
        <v>0</v>
      </c>
      <c r="AW139" s="115">
        <v>0</v>
      </c>
      <c r="AX139" s="115">
        <v>0</v>
      </c>
      <c r="AY139" s="115">
        <v>840</v>
      </c>
      <c r="AZ139" s="115">
        <v>0</v>
      </c>
      <c r="BA139" s="115">
        <v>27677</v>
      </c>
      <c r="BB139" s="115">
        <v>4019</v>
      </c>
      <c r="BC139" s="115">
        <v>23658</v>
      </c>
      <c r="BD139" s="117">
        <v>42850</v>
      </c>
    </row>
    <row r="140" spans="1:56" ht="22.5" customHeight="1">
      <c r="A140" s="115" t="s">
        <v>139</v>
      </c>
      <c r="B140" s="115">
        <v>437</v>
      </c>
      <c r="C140" s="115" t="s">
        <v>305</v>
      </c>
      <c r="D140" s="115" t="s">
        <v>273</v>
      </c>
      <c r="E140" s="115" t="s">
        <v>281</v>
      </c>
      <c r="F140" s="115" t="s">
        <v>275</v>
      </c>
      <c r="G140" s="115">
        <v>10</v>
      </c>
      <c r="H140" s="115" t="s">
        <v>35</v>
      </c>
      <c r="I140" s="116">
        <v>41702</v>
      </c>
      <c r="J140" s="116">
        <v>32633</v>
      </c>
      <c r="K140" s="115">
        <v>108000115174</v>
      </c>
      <c r="L140" s="115" t="s">
        <v>152</v>
      </c>
      <c r="M140" s="115">
        <v>566</v>
      </c>
      <c r="N140" s="115"/>
      <c r="O140" s="115"/>
      <c r="P140" s="115"/>
      <c r="Q140" s="115"/>
      <c r="R140" s="115"/>
      <c r="S140" s="115"/>
      <c r="T140" s="115"/>
      <c r="U140" s="115" t="s">
        <v>270</v>
      </c>
      <c r="V140" s="115">
        <v>30</v>
      </c>
      <c r="W140" s="115">
        <v>8235</v>
      </c>
      <c r="X140" s="115">
        <v>14927</v>
      </c>
      <c r="Y140" s="115">
        <v>412</v>
      </c>
      <c r="Z140" s="115">
        <v>988</v>
      </c>
      <c r="AA140" s="115">
        <v>2703</v>
      </c>
      <c r="AB140" s="115">
        <v>0</v>
      </c>
      <c r="AC140" s="115">
        <v>0</v>
      </c>
      <c r="AD140" s="115">
        <v>412</v>
      </c>
      <c r="AE140" s="115">
        <v>0</v>
      </c>
      <c r="AF140" s="115">
        <v>0</v>
      </c>
      <c r="AG140" s="115">
        <v>200</v>
      </c>
      <c r="AH140" s="115">
        <v>0</v>
      </c>
      <c r="AI140" s="115">
        <v>2779</v>
      </c>
      <c r="AJ140" s="115">
        <v>0</v>
      </c>
      <c r="AK140" s="115">
        <v>1750</v>
      </c>
      <c r="AL140" s="115">
        <v>0</v>
      </c>
      <c r="AM140" s="115">
        <v>0</v>
      </c>
      <c r="AN140" s="115">
        <v>0</v>
      </c>
      <c r="AO140" s="115">
        <v>0</v>
      </c>
      <c r="AP140" s="115">
        <v>0</v>
      </c>
      <c r="AQ140" s="115">
        <v>0</v>
      </c>
      <c r="AR140" s="115">
        <v>0</v>
      </c>
      <c r="AS140" s="115">
        <v>0</v>
      </c>
      <c r="AT140" s="115">
        <v>0</v>
      </c>
      <c r="AU140" s="115">
        <v>0</v>
      </c>
      <c r="AV140" s="115">
        <v>0</v>
      </c>
      <c r="AW140" s="115">
        <v>0</v>
      </c>
      <c r="AX140" s="115">
        <v>0</v>
      </c>
      <c r="AY140" s="115">
        <v>840</v>
      </c>
      <c r="AZ140" s="115">
        <v>153</v>
      </c>
      <c r="BA140" s="115">
        <v>27677</v>
      </c>
      <c r="BB140" s="115">
        <v>5722</v>
      </c>
      <c r="BC140" s="115">
        <v>21955</v>
      </c>
      <c r="BD140" s="117">
        <v>42850</v>
      </c>
    </row>
    <row r="141" spans="1:56" ht="22.5" customHeight="1">
      <c r="A141" s="115" t="s">
        <v>139</v>
      </c>
      <c r="B141" s="115">
        <v>450</v>
      </c>
      <c r="C141" s="115" t="s">
        <v>306</v>
      </c>
      <c r="D141" s="115" t="s">
        <v>273</v>
      </c>
      <c r="E141" s="115" t="s">
        <v>281</v>
      </c>
      <c r="F141" s="115" t="s">
        <v>275</v>
      </c>
      <c r="G141" s="115">
        <v>1</v>
      </c>
      <c r="H141" s="115" t="s">
        <v>35</v>
      </c>
      <c r="I141" s="116">
        <v>41793</v>
      </c>
      <c r="J141" s="116">
        <v>33766</v>
      </c>
      <c r="K141" s="115">
        <v>108000146259</v>
      </c>
      <c r="L141" s="115" t="s">
        <v>152</v>
      </c>
      <c r="M141" s="115">
        <v>579</v>
      </c>
      <c r="N141" s="115"/>
      <c r="O141" s="115"/>
      <c r="P141" s="115"/>
      <c r="Q141" s="115"/>
      <c r="R141" s="115"/>
      <c r="S141" s="115"/>
      <c r="T141" s="115"/>
      <c r="U141" s="115" t="s">
        <v>270</v>
      </c>
      <c r="V141" s="115">
        <v>30</v>
      </c>
      <c r="W141" s="115">
        <v>8235</v>
      </c>
      <c r="X141" s="115">
        <v>14927</v>
      </c>
      <c r="Y141" s="115">
        <v>412</v>
      </c>
      <c r="Z141" s="115">
        <v>988</v>
      </c>
      <c r="AA141" s="115">
        <v>2703</v>
      </c>
      <c r="AB141" s="115">
        <v>0</v>
      </c>
      <c r="AC141" s="115">
        <v>0</v>
      </c>
      <c r="AD141" s="115">
        <v>412</v>
      </c>
      <c r="AE141" s="115">
        <v>0</v>
      </c>
      <c r="AF141" s="115">
        <v>0</v>
      </c>
      <c r="AG141" s="115">
        <v>200</v>
      </c>
      <c r="AH141" s="115">
        <v>0</v>
      </c>
      <c r="AI141" s="115">
        <v>2779</v>
      </c>
      <c r="AJ141" s="115">
        <v>0</v>
      </c>
      <c r="AK141" s="115">
        <v>1750</v>
      </c>
      <c r="AL141" s="115">
        <v>0</v>
      </c>
      <c r="AM141" s="115">
        <v>0</v>
      </c>
      <c r="AN141" s="115">
        <v>0</v>
      </c>
      <c r="AO141" s="115">
        <v>0</v>
      </c>
      <c r="AP141" s="115">
        <v>0</v>
      </c>
      <c r="AQ141" s="115">
        <v>0</v>
      </c>
      <c r="AR141" s="115">
        <v>0</v>
      </c>
      <c r="AS141" s="115">
        <v>0</v>
      </c>
      <c r="AT141" s="115">
        <v>0</v>
      </c>
      <c r="AU141" s="115">
        <v>0</v>
      </c>
      <c r="AV141" s="115">
        <v>0</v>
      </c>
      <c r="AW141" s="115">
        <v>0</v>
      </c>
      <c r="AX141" s="115">
        <v>0</v>
      </c>
      <c r="AY141" s="115">
        <v>840</v>
      </c>
      <c r="AZ141" s="115">
        <v>0</v>
      </c>
      <c r="BA141" s="115">
        <v>27677</v>
      </c>
      <c r="BB141" s="115">
        <v>5569</v>
      </c>
      <c r="BC141" s="115">
        <v>22108</v>
      </c>
      <c r="BD141" s="117">
        <v>42850</v>
      </c>
    </row>
    <row r="142" spans="1:56" ht="22.5" customHeight="1">
      <c r="A142" s="115" t="s">
        <v>139</v>
      </c>
      <c r="B142" s="115">
        <v>455</v>
      </c>
      <c r="C142" s="115" t="s">
        <v>307</v>
      </c>
      <c r="D142" s="115" t="s">
        <v>273</v>
      </c>
      <c r="E142" s="115" t="s">
        <v>281</v>
      </c>
      <c r="F142" s="115" t="s">
        <v>275</v>
      </c>
      <c r="G142" s="115">
        <v>11</v>
      </c>
      <c r="H142" s="115" t="s">
        <v>35</v>
      </c>
      <c r="I142" s="116">
        <v>41838</v>
      </c>
      <c r="J142" s="116">
        <v>29476</v>
      </c>
      <c r="K142" s="115">
        <v>108000157884</v>
      </c>
      <c r="L142" s="115" t="s">
        <v>137</v>
      </c>
      <c r="M142" s="115">
        <v>584</v>
      </c>
      <c r="N142" s="115"/>
      <c r="O142" s="115"/>
      <c r="P142" s="115"/>
      <c r="Q142" s="115"/>
      <c r="R142" s="115"/>
      <c r="S142" s="115"/>
      <c r="T142" s="115"/>
      <c r="U142" s="115" t="s">
        <v>270</v>
      </c>
      <c r="V142" s="115">
        <v>30</v>
      </c>
      <c r="W142" s="115">
        <v>8235</v>
      </c>
      <c r="X142" s="115">
        <v>14927</v>
      </c>
      <c r="Y142" s="115">
        <v>412</v>
      </c>
      <c r="Z142" s="115">
        <v>988</v>
      </c>
      <c r="AA142" s="115">
        <v>2703</v>
      </c>
      <c r="AB142" s="115">
        <v>0</v>
      </c>
      <c r="AC142" s="115">
        <v>0</v>
      </c>
      <c r="AD142" s="115">
        <v>412</v>
      </c>
      <c r="AE142" s="115">
        <v>0</v>
      </c>
      <c r="AF142" s="115">
        <v>0</v>
      </c>
      <c r="AG142" s="115">
        <v>200</v>
      </c>
      <c r="AH142" s="115">
        <v>0</v>
      </c>
      <c r="AI142" s="115">
        <v>2779</v>
      </c>
      <c r="AJ142" s="115">
        <v>0</v>
      </c>
      <c r="AK142" s="115">
        <v>200</v>
      </c>
      <c r="AL142" s="115">
        <v>0</v>
      </c>
      <c r="AM142" s="115">
        <v>0</v>
      </c>
      <c r="AN142" s="115">
        <v>0</v>
      </c>
      <c r="AO142" s="115">
        <v>0</v>
      </c>
      <c r="AP142" s="115">
        <v>0</v>
      </c>
      <c r="AQ142" s="115">
        <v>0</v>
      </c>
      <c r="AR142" s="115">
        <v>0</v>
      </c>
      <c r="AS142" s="115">
        <v>0</v>
      </c>
      <c r="AT142" s="115">
        <v>0</v>
      </c>
      <c r="AU142" s="115">
        <v>0</v>
      </c>
      <c r="AV142" s="115">
        <v>0</v>
      </c>
      <c r="AW142" s="115">
        <v>0</v>
      </c>
      <c r="AX142" s="115">
        <v>0</v>
      </c>
      <c r="AY142" s="115">
        <v>840</v>
      </c>
      <c r="AZ142" s="115">
        <v>0</v>
      </c>
      <c r="BA142" s="115">
        <v>27677</v>
      </c>
      <c r="BB142" s="115">
        <v>4019</v>
      </c>
      <c r="BC142" s="115">
        <v>23658</v>
      </c>
      <c r="BD142" s="117">
        <v>42850</v>
      </c>
    </row>
    <row r="143" spans="1:56" ht="22.5" customHeight="1">
      <c r="A143" s="115" t="s">
        <v>139</v>
      </c>
      <c r="B143" s="115">
        <v>466</v>
      </c>
      <c r="C143" s="115" t="s">
        <v>308</v>
      </c>
      <c r="D143" s="115" t="s">
        <v>273</v>
      </c>
      <c r="E143" s="115" t="s">
        <v>281</v>
      </c>
      <c r="F143" s="115" t="s">
        <v>275</v>
      </c>
      <c r="G143" s="115">
        <v>11</v>
      </c>
      <c r="H143" s="115" t="s">
        <v>35</v>
      </c>
      <c r="I143" s="116">
        <v>42026</v>
      </c>
      <c r="J143" s="116">
        <v>26400</v>
      </c>
      <c r="K143" s="115">
        <v>108000244654</v>
      </c>
      <c r="L143" s="115" t="s">
        <v>152</v>
      </c>
      <c r="M143" s="115">
        <v>595</v>
      </c>
      <c r="N143" s="115"/>
      <c r="O143" s="115"/>
      <c r="P143" s="115"/>
      <c r="Q143" s="115"/>
      <c r="R143" s="115"/>
      <c r="S143" s="115"/>
      <c r="T143" s="115"/>
      <c r="U143" s="115" t="s">
        <v>270</v>
      </c>
      <c r="V143" s="115">
        <v>30</v>
      </c>
      <c r="W143" s="115">
        <v>7915</v>
      </c>
      <c r="X143" s="115">
        <v>14347</v>
      </c>
      <c r="Y143" s="115">
        <v>396</v>
      </c>
      <c r="Z143" s="115">
        <v>950</v>
      </c>
      <c r="AA143" s="115">
        <v>2598</v>
      </c>
      <c r="AB143" s="115">
        <v>0</v>
      </c>
      <c r="AC143" s="115">
        <v>0</v>
      </c>
      <c r="AD143" s="115">
        <v>396</v>
      </c>
      <c r="AE143" s="115">
        <v>0</v>
      </c>
      <c r="AF143" s="115">
        <v>0</v>
      </c>
      <c r="AG143" s="115">
        <v>200</v>
      </c>
      <c r="AH143" s="115">
        <v>0</v>
      </c>
      <c r="AI143" s="115">
        <v>2671</v>
      </c>
      <c r="AJ143" s="115">
        <v>0</v>
      </c>
      <c r="AK143" s="115">
        <v>1250</v>
      </c>
      <c r="AL143" s="115">
        <v>0</v>
      </c>
      <c r="AM143" s="115">
        <v>0</v>
      </c>
      <c r="AN143" s="115">
        <v>0</v>
      </c>
      <c r="AO143" s="115">
        <v>0</v>
      </c>
      <c r="AP143" s="115">
        <v>0</v>
      </c>
      <c r="AQ143" s="115">
        <v>0</v>
      </c>
      <c r="AR143" s="115">
        <v>0</v>
      </c>
      <c r="AS143" s="115">
        <v>0</v>
      </c>
      <c r="AT143" s="115">
        <v>0</v>
      </c>
      <c r="AU143" s="115">
        <v>0</v>
      </c>
      <c r="AV143" s="115">
        <v>0</v>
      </c>
      <c r="AW143" s="115">
        <v>0</v>
      </c>
      <c r="AX143" s="115">
        <v>0</v>
      </c>
      <c r="AY143" s="115">
        <v>840</v>
      </c>
      <c r="AZ143" s="115">
        <v>0</v>
      </c>
      <c r="BA143" s="115">
        <v>26602</v>
      </c>
      <c r="BB143" s="115">
        <v>4961</v>
      </c>
      <c r="BC143" s="115">
        <v>21641</v>
      </c>
      <c r="BD143" s="117">
        <v>42850</v>
      </c>
    </row>
    <row r="144" spans="1:56" ht="22.5" customHeight="1">
      <c r="A144" s="115" t="s">
        <v>139</v>
      </c>
      <c r="B144" s="115">
        <v>470</v>
      </c>
      <c r="C144" s="115" t="s">
        <v>309</v>
      </c>
      <c r="D144" s="115" t="s">
        <v>273</v>
      </c>
      <c r="E144" s="115" t="s">
        <v>281</v>
      </c>
      <c r="F144" s="115" t="s">
        <v>275</v>
      </c>
      <c r="G144" s="115">
        <v>5</v>
      </c>
      <c r="H144" s="115" t="s">
        <v>35</v>
      </c>
      <c r="I144" s="116">
        <v>42097</v>
      </c>
      <c r="J144" s="116">
        <v>32981</v>
      </c>
      <c r="K144" s="115">
        <v>108000288160</v>
      </c>
      <c r="L144" s="115" t="s">
        <v>137</v>
      </c>
      <c r="M144" s="115">
        <v>599</v>
      </c>
      <c r="N144" s="115"/>
      <c r="O144" s="115"/>
      <c r="P144" s="115"/>
      <c r="Q144" s="115"/>
      <c r="R144" s="115"/>
      <c r="S144" s="115"/>
      <c r="T144" s="115"/>
      <c r="U144" s="115" t="s">
        <v>270</v>
      </c>
      <c r="V144" s="115">
        <v>30</v>
      </c>
      <c r="W144" s="115">
        <v>7595</v>
      </c>
      <c r="X144" s="115">
        <v>13767</v>
      </c>
      <c r="Y144" s="115">
        <v>380</v>
      </c>
      <c r="Z144" s="115">
        <v>911</v>
      </c>
      <c r="AA144" s="115">
        <v>2493</v>
      </c>
      <c r="AB144" s="115">
        <v>0</v>
      </c>
      <c r="AC144" s="115">
        <v>0</v>
      </c>
      <c r="AD144" s="115">
        <v>380</v>
      </c>
      <c r="AE144" s="115">
        <v>0</v>
      </c>
      <c r="AF144" s="115">
        <v>0</v>
      </c>
      <c r="AG144" s="115">
        <v>200</v>
      </c>
      <c r="AH144" s="115">
        <v>0</v>
      </c>
      <c r="AI144" s="115">
        <v>2563</v>
      </c>
      <c r="AJ144" s="115">
        <v>0</v>
      </c>
      <c r="AK144" s="115">
        <v>200</v>
      </c>
      <c r="AL144" s="115">
        <v>0</v>
      </c>
      <c r="AM144" s="115">
        <v>0</v>
      </c>
      <c r="AN144" s="115">
        <v>0</v>
      </c>
      <c r="AO144" s="115">
        <v>0</v>
      </c>
      <c r="AP144" s="115">
        <v>0</v>
      </c>
      <c r="AQ144" s="115">
        <v>0</v>
      </c>
      <c r="AR144" s="115">
        <v>0</v>
      </c>
      <c r="AS144" s="115">
        <v>0</v>
      </c>
      <c r="AT144" s="115">
        <v>0</v>
      </c>
      <c r="AU144" s="115">
        <v>0</v>
      </c>
      <c r="AV144" s="115">
        <v>0</v>
      </c>
      <c r="AW144" s="115">
        <v>0</v>
      </c>
      <c r="AX144" s="115">
        <v>0</v>
      </c>
      <c r="AY144" s="115">
        <v>840</v>
      </c>
      <c r="AZ144" s="115">
        <v>0</v>
      </c>
      <c r="BA144" s="115">
        <v>25526</v>
      </c>
      <c r="BB144" s="115">
        <v>3803</v>
      </c>
      <c r="BC144" s="115">
        <v>21723</v>
      </c>
      <c r="BD144" s="117">
        <v>42850</v>
      </c>
    </row>
    <row r="145" spans="1:56" ht="22.5" customHeight="1">
      <c r="A145" s="115" t="s">
        <v>139</v>
      </c>
      <c r="B145" s="115">
        <v>471</v>
      </c>
      <c r="C145" s="115" t="s">
        <v>310</v>
      </c>
      <c r="D145" s="115" t="s">
        <v>273</v>
      </c>
      <c r="E145" s="115" t="s">
        <v>281</v>
      </c>
      <c r="F145" s="115" t="s">
        <v>275</v>
      </c>
      <c r="G145" s="115">
        <v>4</v>
      </c>
      <c r="H145" s="115" t="s">
        <v>35</v>
      </c>
      <c r="I145" s="116">
        <v>42100</v>
      </c>
      <c r="J145" s="116">
        <v>31556</v>
      </c>
      <c r="K145" s="115">
        <v>108000289946</v>
      </c>
      <c r="L145" s="115" t="s">
        <v>137</v>
      </c>
      <c r="M145" s="115">
        <v>600</v>
      </c>
      <c r="N145" s="115"/>
      <c r="O145" s="115"/>
      <c r="P145" s="115"/>
      <c r="Q145" s="115"/>
      <c r="R145" s="115"/>
      <c r="S145" s="115"/>
      <c r="T145" s="115"/>
      <c r="U145" s="115" t="s">
        <v>270</v>
      </c>
      <c r="V145" s="115">
        <v>30</v>
      </c>
      <c r="W145" s="115">
        <v>7595</v>
      </c>
      <c r="X145" s="115">
        <v>13767</v>
      </c>
      <c r="Y145" s="115">
        <v>380</v>
      </c>
      <c r="Z145" s="115">
        <v>911</v>
      </c>
      <c r="AA145" s="115">
        <v>2493</v>
      </c>
      <c r="AB145" s="115">
        <v>0</v>
      </c>
      <c r="AC145" s="115">
        <v>0</v>
      </c>
      <c r="AD145" s="115">
        <v>380</v>
      </c>
      <c r="AE145" s="115">
        <v>0</v>
      </c>
      <c r="AF145" s="115">
        <v>0</v>
      </c>
      <c r="AG145" s="115">
        <v>200</v>
      </c>
      <c r="AH145" s="115">
        <v>0</v>
      </c>
      <c r="AI145" s="115">
        <v>2563</v>
      </c>
      <c r="AJ145" s="115">
        <v>0</v>
      </c>
      <c r="AK145" s="115">
        <v>1650</v>
      </c>
      <c r="AL145" s="115">
        <v>0</v>
      </c>
      <c r="AM145" s="115">
        <v>0</v>
      </c>
      <c r="AN145" s="115">
        <v>0</v>
      </c>
      <c r="AO145" s="115">
        <v>0</v>
      </c>
      <c r="AP145" s="115">
        <v>0</v>
      </c>
      <c r="AQ145" s="115">
        <v>0</v>
      </c>
      <c r="AR145" s="115">
        <v>0</v>
      </c>
      <c r="AS145" s="115">
        <v>0</v>
      </c>
      <c r="AT145" s="115">
        <v>0</v>
      </c>
      <c r="AU145" s="115">
        <v>0</v>
      </c>
      <c r="AV145" s="115">
        <v>0</v>
      </c>
      <c r="AW145" s="115">
        <v>0</v>
      </c>
      <c r="AX145" s="115">
        <v>0</v>
      </c>
      <c r="AY145" s="115">
        <v>840</v>
      </c>
      <c r="AZ145" s="115">
        <v>0</v>
      </c>
      <c r="BA145" s="115">
        <v>25526</v>
      </c>
      <c r="BB145" s="115">
        <v>5253</v>
      </c>
      <c r="BC145" s="115">
        <v>20273</v>
      </c>
      <c r="BD145" s="117">
        <v>42850</v>
      </c>
    </row>
    <row r="146" spans="1:56" ht="22.5" customHeight="1">
      <c r="A146" s="115" t="s">
        <v>139</v>
      </c>
      <c r="B146" s="115">
        <v>476</v>
      </c>
      <c r="C146" s="115" t="s">
        <v>311</v>
      </c>
      <c r="D146" s="115" t="s">
        <v>273</v>
      </c>
      <c r="E146" s="115" t="s">
        <v>281</v>
      </c>
      <c r="F146" s="115" t="s">
        <v>275</v>
      </c>
      <c r="G146" s="115">
        <v>14</v>
      </c>
      <c r="H146" s="115" t="s">
        <v>35</v>
      </c>
      <c r="I146" s="116">
        <v>42186</v>
      </c>
      <c r="J146" s="116">
        <v>31065</v>
      </c>
      <c r="K146" s="115">
        <v>108000345958</v>
      </c>
      <c r="L146" s="115" t="s">
        <v>137</v>
      </c>
      <c r="M146" s="115">
        <v>605</v>
      </c>
      <c r="N146" s="115"/>
      <c r="O146" s="115"/>
      <c r="P146" s="115"/>
      <c r="Q146" s="115"/>
      <c r="R146" s="115"/>
      <c r="S146" s="115"/>
      <c r="T146" s="115"/>
      <c r="U146" s="115" t="s">
        <v>270</v>
      </c>
      <c r="V146" s="115">
        <v>30</v>
      </c>
      <c r="W146" s="115">
        <v>7595</v>
      </c>
      <c r="X146" s="115">
        <v>13767</v>
      </c>
      <c r="Y146" s="115">
        <v>380</v>
      </c>
      <c r="Z146" s="115">
        <v>911</v>
      </c>
      <c r="AA146" s="115">
        <v>2493</v>
      </c>
      <c r="AB146" s="115">
        <v>0</v>
      </c>
      <c r="AC146" s="115">
        <v>0</v>
      </c>
      <c r="AD146" s="115">
        <v>380</v>
      </c>
      <c r="AE146" s="115">
        <v>0</v>
      </c>
      <c r="AF146" s="115">
        <v>0</v>
      </c>
      <c r="AG146" s="115">
        <v>200</v>
      </c>
      <c r="AH146" s="115">
        <v>0</v>
      </c>
      <c r="AI146" s="115">
        <v>2563</v>
      </c>
      <c r="AJ146" s="115">
        <v>0</v>
      </c>
      <c r="AK146" s="115">
        <v>250</v>
      </c>
      <c r="AL146" s="115">
        <v>0</v>
      </c>
      <c r="AM146" s="115">
        <v>0</v>
      </c>
      <c r="AN146" s="115">
        <v>0</v>
      </c>
      <c r="AO146" s="115">
        <v>0</v>
      </c>
      <c r="AP146" s="115">
        <v>0</v>
      </c>
      <c r="AQ146" s="115">
        <v>0</v>
      </c>
      <c r="AR146" s="115">
        <v>0</v>
      </c>
      <c r="AS146" s="115">
        <v>0</v>
      </c>
      <c r="AT146" s="115">
        <v>0</v>
      </c>
      <c r="AU146" s="115">
        <v>0</v>
      </c>
      <c r="AV146" s="115">
        <v>0</v>
      </c>
      <c r="AW146" s="115">
        <v>0</v>
      </c>
      <c r="AX146" s="115">
        <v>0</v>
      </c>
      <c r="AY146" s="115">
        <v>840</v>
      </c>
      <c r="AZ146" s="115">
        <v>0</v>
      </c>
      <c r="BA146" s="115">
        <v>25526</v>
      </c>
      <c r="BB146" s="115">
        <v>3853</v>
      </c>
      <c r="BC146" s="115">
        <v>21673</v>
      </c>
      <c r="BD146" s="117">
        <v>42850</v>
      </c>
    </row>
    <row r="147" spans="1:56" ht="22.5" customHeight="1">
      <c r="A147" s="115" t="s">
        <v>139</v>
      </c>
      <c r="B147" s="115">
        <v>492</v>
      </c>
      <c r="C147" s="115" t="s">
        <v>312</v>
      </c>
      <c r="D147" s="115" t="s">
        <v>273</v>
      </c>
      <c r="E147" s="115" t="s">
        <v>281</v>
      </c>
      <c r="F147" s="115" t="s">
        <v>275</v>
      </c>
      <c r="G147" s="115">
        <v>1</v>
      </c>
      <c r="H147" s="115" t="s">
        <v>35</v>
      </c>
      <c r="I147" s="116">
        <v>42232</v>
      </c>
      <c r="J147" s="116">
        <v>33025</v>
      </c>
      <c r="K147" s="115">
        <v>108000155934</v>
      </c>
      <c r="L147" s="115" t="s">
        <v>152</v>
      </c>
      <c r="M147" s="115">
        <v>621</v>
      </c>
      <c r="N147" s="115"/>
      <c r="O147" s="115"/>
      <c r="P147" s="115"/>
      <c r="Q147" s="115"/>
      <c r="R147" s="115"/>
      <c r="S147" s="115"/>
      <c r="T147" s="115"/>
      <c r="U147" s="115" t="s">
        <v>270</v>
      </c>
      <c r="V147" s="115">
        <v>30</v>
      </c>
      <c r="W147" s="115">
        <v>7915</v>
      </c>
      <c r="X147" s="115">
        <v>14347</v>
      </c>
      <c r="Y147" s="115">
        <v>396</v>
      </c>
      <c r="Z147" s="115">
        <v>950</v>
      </c>
      <c r="AA147" s="115">
        <v>2598</v>
      </c>
      <c r="AB147" s="115">
        <v>0</v>
      </c>
      <c r="AC147" s="115">
        <v>0</v>
      </c>
      <c r="AD147" s="115">
        <v>396</v>
      </c>
      <c r="AE147" s="115">
        <v>0</v>
      </c>
      <c r="AF147" s="115">
        <v>0</v>
      </c>
      <c r="AG147" s="115">
        <v>200</v>
      </c>
      <c r="AH147" s="115">
        <v>0</v>
      </c>
      <c r="AI147" s="115">
        <v>2671</v>
      </c>
      <c r="AJ147" s="115">
        <v>0</v>
      </c>
      <c r="AK147" s="115">
        <v>1750</v>
      </c>
      <c r="AL147" s="115">
        <v>0</v>
      </c>
      <c r="AM147" s="115">
        <v>0</v>
      </c>
      <c r="AN147" s="115">
        <v>0</v>
      </c>
      <c r="AO147" s="115">
        <v>0</v>
      </c>
      <c r="AP147" s="115">
        <v>0</v>
      </c>
      <c r="AQ147" s="115">
        <v>0</v>
      </c>
      <c r="AR147" s="115">
        <v>0</v>
      </c>
      <c r="AS147" s="115">
        <v>0</v>
      </c>
      <c r="AT147" s="115">
        <v>0</v>
      </c>
      <c r="AU147" s="115">
        <v>0</v>
      </c>
      <c r="AV147" s="115">
        <v>0</v>
      </c>
      <c r="AW147" s="115">
        <v>0</v>
      </c>
      <c r="AX147" s="115">
        <v>0</v>
      </c>
      <c r="AY147" s="115">
        <v>840</v>
      </c>
      <c r="AZ147" s="115">
        <v>0</v>
      </c>
      <c r="BA147" s="115">
        <v>26602</v>
      </c>
      <c r="BB147" s="115">
        <v>5461</v>
      </c>
      <c r="BC147" s="115">
        <v>21141</v>
      </c>
      <c r="BD147" s="117">
        <v>42850</v>
      </c>
    </row>
    <row r="148" spans="1:56" ht="22.5" customHeight="1">
      <c r="A148" s="115" t="s">
        <v>139</v>
      </c>
      <c r="B148" s="115">
        <v>500</v>
      </c>
      <c r="C148" s="115" t="s">
        <v>313</v>
      </c>
      <c r="D148" s="115" t="s">
        <v>273</v>
      </c>
      <c r="E148" s="115" t="s">
        <v>281</v>
      </c>
      <c r="F148" s="115" t="s">
        <v>275</v>
      </c>
      <c r="G148" s="115">
        <v>1</v>
      </c>
      <c r="H148" s="115" t="s">
        <v>35</v>
      </c>
      <c r="I148" s="116">
        <v>42401</v>
      </c>
      <c r="J148" s="116">
        <v>31703</v>
      </c>
      <c r="K148" s="115">
        <v>108000462435</v>
      </c>
      <c r="L148" s="115" t="s">
        <v>152</v>
      </c>
      <c r="M148" s="115">
        <v>629</v>
      </c>
      <c r="N148" s="115"/>
      <c r="O148" s="115"/>
      <c r="P148" s="115"/>
      <c r="Q148" s="115"/>
      <c r="R148" s="115"/>
      <c r="S148" s="115"/>
      <c r="T148" s="115"/>
      <c r="U148" s="115" t="s">
        <v>270</v>
      </c>
      <c r="V148" s="115">
        <v>30</v>
      </c>
      <c r="W148" s="115">
        <v>7275</v>
      </c>
      <c r="X148" s="115">
        <v>13187</v>
      </c>
      <c r="Y148" s="115">
        <v>364</v>
      </c>
      <c r="Z148" s="115">
        <v>873</v>
      </c>
      <c r="AA148" s="115">
        <v>2388</v>
      </c>
      <c r="AB148" s="115">
        <v>0</v>
      </c>
      <c r="AC148" s="115">
        <v>0</v>
      </c>
      <c r="AD148" s="115">
        <v>364</v>
      </c>
      <c r="AE148" s="115">
        <v>0</v>
      </c>
      <c r="AF148" s="115">
        <v>0</v>
      </c>
      <c r="AG148" s="115">
        <v>200</v>
      </c>
      <c r="AH148" s="115">
        <v>0</v>
      </c>
      <c r="AI148" s="115">
        <v>2455</v>
      </c>
      <c r="AJ148" s="115">
        <v>0</v>
      </c>
      <c r="AK148" s="115">
        <v>150</v>
      </c>
      <c r="AL148" s="115">
        <v>0</v>
      </c>
      <c r="AM148" s="115">
        <v>0</v>
      </c>
      <c r="AN148" s="115">
        <v>0</v>
      </c>
      <c r="AO148" s="115">
        <v>0</v>
      </c>
      <c r="AP148" s="115">
        <v>0</v>
      </c>
      <c r="AQ148" s="115">
        <v>0</v>
      </c>
      <c r="AR148" s="115">
        <v>0</v>
      </c>
      <c r="AS148" s="115">
        <v>0</v>
      </c>
      <c r="AT148" s="115">
        <v>0</v>
      </c>
      <c r="AU148" s="115">
        <v>0</v>
      </c>
      <c r="AV148" s="115">
        <v>0</v>
      </c>
      <c r="AW148" s="115">
        <v>0</v>
      </c>
      <c r="AX148" s="115">
        <v>0</v>
      </c>
      <c r="AY148" s="115">
        <v>840</v>
      </c>
      <c r="AZ148" s="115">
        <v>0</v>
      </c>
      <c r="BA148" s="115">
        <v>24451</v>
      </c>
      <c r="BB148" s="115">
        <v>3645</v>
      </c>
      <c r="BC148" s="115">
        <v>20806</v>
      </c>
      <c r="BD148" s="117">
        <v>42850</v>
      </c>
    </row>
    <row r="149" spans="1:56" ht="22.5" customHeight="1">
      <c r="A149" s="115" t="s">
        <v>139</v>
      </c>
      <c r="B149" s="115">
        <v>510</v>
      </c>
      <c r="C149" s="115" t="s">
        <v>314</v>
      </c>
      <c r="D149" s="115" t="s">
        <v>273</v>
      </c>
      <c r="E149" s="115" t="s">
        <v>281</v>
      </c>
      <c r="F149" s="115" t="s">
        <v>275</v>
      </c>
      <c r="G149" s="115">
        <v>1</v>
      </c>
      <c r="H149" s="115" t="s">
        <v>35</v>
      </c>
      <c r="I149" s="116">
        <v>42500</v>
      </c>
      <c r="J149" s="116">
        <v>34352</v>
      </c>
      <c r="K149" s="115">
        <v>108000503733</v>
      </c>
      <c r="L149" s="115" t="s">
        <v>137</v>
      </c>
      <c r="M149" s="115">
        <v>639</v>
      </c>
      <c r="N149" s="115"/>
      <c r="O149" s="115"/>
      <c r="P149" s="115"/>
      <c r="Q149" s="115"/>
      <c r="R149" s="115"/>
      <c r="S149" s="115"/>
      <c r="T149" s="115"/>
      <c r="U149" s="115" t="s">
        <v>270</v>
      </c>
      <c r="V149" s="115">
        <v>30</v>
      </c>
      <c r="W149" s="115">
        <v>7275</v>
      </c>
      <c r="X149" s="115">
        <v>13187</v>
      </c>
      <c r="Y149" s="115">
        <v>364</v>
      </c>
      <c r="Z149" s="115">
        <v>873</v>
      </c>
      <c r="AA149" s="115">
        <v>2388</v>
      </c>
      <c r="AB149" s="115">
        <v>0</v>
      </c>
      <c r="AC149" s="115">
        <v>0</v>
      </c>
      <c r="AD149" s="115">
        <v>364</v>
      </c>
      <c r="AE149" s="115">
        <v>0</v>
      </c>
      <c r="AF149" s="115">
        <v>0</v>
      </c>
      <c r="AG149" s="115">
        <v>200</v>
      </c>
      <c r="AH149" s="115">
        <v>0</v>
      </c>
      <c r="AI149" s="115">
        <v>2455</v>
      </c>
      <c r="AJ149" s="115">
        <v>0</v>
      </c>
      <c r="AK149" s="115">
        <v>0</v>
      </c>
      <c r="AL149" s="115">
        <v>0</v>
      </c>
      <c r="AM149" s="115">
        <v>0</v>
      </c>
      <c r="AN149" s="115">
        <v>0</v>
      </c>
      <c r="AO149" s="115">
        <v>0</v>
      </c>
      <c r="AP149" s="115">
        <v>0</v>
      </c>
      <c r="AQ149" s="115">
        <v>0</v>
      </c>
      <c r="AR149" s="115">
        <v>0</v>
      </c>
      <c r="AS149" s="115">
        <v>0</v>
      </c>
      <c r="AT149" s="115">
        <v>0</v>
      </c>
      <c r="AU149" s="115">
        <v>0</v>
      </c>
      <c r="AV149" s="115">
        <v>0</v>
      </c>
      <c r="AW149" s="115">
        <v>0</v>
      </c>
      <c r="AX149" s="115">
        <v>0</v>
      </c>
      <c r="AY149" s="115">
        <v>840</v>
      </c>
      <c r="AZ149" s="115">
        <v>0</v>
      </c>
      <c r="BA149" s="115">
        <v>24451</v>
      </c>
      <c r="BB149" s="115">
        <v>3495</v>
      </c>
      <c r="BC149" s="115">
        <v>20956</v>
      </c>
      <c r="BD149" s="117">
        <v>42850</v>
      </c>
    </row>
    <row r="150" spans="1:56" ht="22.5" customHeight="1">
      <c r="A150" s="115" t="s">
        <v>139</v>
      </c>
      <c r="B150" s="115">
        <v>522</v>
      </c>
      <c r="C150" s="115" t="s">
        <v>315</v>
      </c>
      <c r="D150" s="115" t="s">
        <v>273</v>
      </c>
      <c r="E150" s="115" t="s">
        <v>281</v>
      </c>
      <c r="F150" s="115" t="s">
        <v>275</v>
      </c>
      <c r="G150" s="115">
        <v>1</v>
      </c>
      <c r="H150" s="115" t="s">
        <v>35</v>
      </c>
      <c r="I150" s="116">
        <v>42506</v>
      </c>
      <c r="J150" s="116">
        <v>32719</v>
      </c>
      <c r="K150" s="115">
        <v>108000505811</v>
      </c>
      <c r="L150" s="115" t="s">
        <v>137</v>
      </c>
      <c r="M150" s="115">
        <v>651</v>
      </c>
      <c r="N150" s="115"/>
      <c r="O150" s="115"/>
      <c r="P150" s="115"/>
      <c r="Q150" s="115"/>
      <c r="R150" s="115"/>
      <c r="S150" s="115"/>
      <c r="T150" s="115"/>
      <c r="U150" s="115" t="s">
        <v>270</v>
      </c>
      <c r="V150" s="115">
        <v>30</v>
      </c>
      <c r="W150" s="115">
        <v>7275</v>
      </c>
      <c r="X150" s="115">
        <v>13187</v>
      </c>
      <c r="Y150" s="115">
        <v>364</v>
      </c>
      <c r="Z150" s="115">
        <v>873</v>
      </c>
      <c r="AA150" s="115">
        <v>2388</v>
      </c>
      <c r="AB150" s="115">
        <v>0</v>
      </c>
      <c r="AC150" s="115">
        <v>0</v>
      </c>
      <c r="AD150" s="115">
        <v>364</v>
      </c>
      <c r="AE150" s="115">
        <v>0</v>
      </c>
      <c r="AF150" s="115">
        <v>0</v>
      </c>
      <c r="AG150" s="115">
        <v>200</v>
      </c>
      <c r="AH150" s="115">
        <v>0</v>
      </c>
      <c r="AI150" s="115">
        <v>2455</v>
      </c>
      <c r="AJ150" s="115">
        <v>0</v>
      </c>
      <c r="AK150" s="115">
        <v>0</v>
      </c>
      <c r="AL150" s="115">
        <v>0</v>
      </c>
      <c r="AM150" s="115">
        <v>0</v>
      </c>
      <c r="AN150" s="115">
        <v>0</v>
      </c>
      <c r="AO150" s="115">
        <v>0</v>
      </c>
      <c r="AP150" s="115">
        <v>0</v>
      </c>
      <c r="AQ150" s="115">
        <v>0</v>
      </c>
      <c r="AR150" s="115">
        <v>0</v>
      </c>
      <c r="AS150" s="115">
        <v>0</v>
      </c>
      <c r="AT150" s="115">
        <v>0</v>
      </c>
      <c r="AU150" s="115">
        <v>0</v>
      </c>
      <c r="AV150" s="115">
        <v>0</v>
      </c>
      <c r="AW150" s="115">
        <v>0</v>
      </c>
      <c r="AX150" s="115">
        <v>0</v>
      </c>
      <c r="AY150" s="115">
        <v>840</v>
      </c>
      <c r="AZ150" s="115">
        <v>0</v>
      </c>
      <c r="BA150" s="115">
        <v>24451</v>
      </c>
      <c r="BB150" s="115">
        <v>3495</v>
      </c>
      <c r="BC150" s="115">
        <v>20956</v>
      </c>
      <c r="BD150" s="117">
        <v>42850</v>
      </c>
    </row>
    <row r="151" spans="1:56" ht="22.5" customHeight="1">
      <c r="A151" s="115" t="s">
        <v>139</v>
      </c>
      <c r="B151" s="115">
        <v>523</v>
      </c>
      <c r="C151" s="115" t="s">
        <v>316</v>
      </c>
      <c r="D151" s="115" t="s">
        <v>273</v>
      </c>
      <c r="E151" s="115" t="s">
        <v>281</v>
      </c>
      <c r="F151" s="115" t="s">
        <v>275</v>
      </c>
      <c r="G151" s="115">
        <v>1</v>
      </c>
      <c r="H151" s="115" t="s">
        <v>35</v>
      </c>
      <c r="I151" s="116">
        <v>42506</v>
      </c>
      <c r="J151" s="116">
        <v>27824</v>
      </c>
      <c r="K151" s="115">
        <v>108000509361</v>
      </c>
      <c r="L151" s="115" t="s">
        <v>152</v>
      </c>
      <c r="M151" s="115">
        <v>652</v>
      </c>
      <c r="N151" s="115"/>
      <c r="O151" s="115"/>
      <c r="P151" s="115"/>
      <c r="Q151" s="115"/>
      <c r="R151" s="115"/>
      <c r="S151" s="115"/>
      <c r="T151" s="115"/>
      <c r="U151" s="115" t="s">
        <v>270</v>
      </c>
      <c r="V151" s="115">
        <v>27</v>
      </c>
      <c r="W151" s="115">
        <v>6548</v>
      </c>
      <c r="X151" s="115">
        <v>11868</v>
      </c>
      <c r="Y151" s="115">
        <v>327</v>
      </c>
      <c r="Z151" s="115">
        <v>786</v>
      </c>
      <c r="AA151" s="115">
        <v>2149</v>
      </c>
      <c r="AB151" s="115">
        <v>0</v>
      </c>
      <c r="AC151" s="115">
        <v>0</v>
      </c>
      <c r="AD151" s="115">
        <v>327</v>
      </c>
      <c r="AE151" s="115">
        <v>0</v>
      </c>
      <c r="AF151" s="115">
        <v>0</v>
      </c>
      <c r="AG151" s="115">
        <v>200</v>
      </c>
      <c r="AH151" s="115">
        <v>0</v>
      </c>
      <c r="AI151" s="115">
        <v>2210</v>
      </c>
      <c r="AJ151" s="115">
        <v>0</v>
      </c>
      <c r="AK151" s="115">
        <v>0</v>
      </c>
      <c r="AL151" s="115">
        <v>0</v>
      </c>
      <c r="AM151" s="115">
        <v>0</v>
      </c>
      <c r="AN151" s="115">
        <v>0</v>
      </c>
      <c r="AO151" s="115">
        <v>0</v>
      </c>
      <c r="AP151" s="115">
        <v>0</v>
      </c>
      <c r="AQ151" s="115">
        <v>0</v>
      </c>
      <c r="AR151" s="115">
        <v>0</v>
      </c>
      <c r="AS151" s="115">
        <v>0</v>
      </c>
      <c r="AT151" s="115">
        <v>0</v>
      </c>
      <c r="AU151" s="115">
        <v>0</v>
      </c>
      <c r="AV151" s="115">
        <v>0</v>
      </c>
      <c r="AW151" s="115">
        <v>0</v>
      </c>
      <c r="AX151" s="115">
        <v>0</v>
      </c>
      <c r="AY151" s="115">
        <v>840</v>
      </c>
      <c r="AZ151" s="115">
        <v>0</v>
      </c>
      <c r="BA151" s="115">
        <v>22005</v>
      </c>
      <c r="BB151" s="115">
        <v>3250</v>
      </c>
      <c r="BC151" s="115">
        <v>18755</v>
      </c>
      <c r="BD151" s="117">
        <v>42850</v>
      </c>
    </row>
    <row r="152" spans="1:56" ht="22.5" customHeight="1">
      <c r="A152" s="115" t="s">
        <v>139</v>
      </c>
      <c r="B152" s="115">
        <v>529</v>
      </c>
      <c r="C152" s="115" t="s">
        <v>317</v>
      </c>
      <c r="D152" s="115" t="s">
        <v>273</v>
      </c>
      <c r="E152" s="115" t="s">
        <v>281</v>
      </c>
      <c r="F152" s="115" t="s">
        <v>275</v>
      </c>
      <c r="G152" s="115">
        <v>1</v>
      </c>
      <c r="H152" s="115" t="s">
        <v>35</v>
      </c>
      <c r="I152" s="116">
        <v>42521</v>
      </c>
      <c r="J152" s="116">
        <v>33290</v>
      </c>
      <c r="K152" s="115">
        <v>108000509893</v>
      </c>
      <c r="L152" s="115" t="s">
        <v>137</v>
      </c>
      <c r="M152" s="115">
        <v>658</v>
      </c>
      <c r="N152" s="115"/>
      <c r="O152" s="115"/>
      <c r="P152" s="115"/>
      <c r="Q152" s="115"/>
      <c r="R152" s="115"/>
      <c r="S152" s="115"/>
      <c r="T152" s="115"/>
      <c r="U152" s="115" t="s">
        <v>270</v>
      </c>
      <c r="V152" s="115">
        <v>30</v>
      </c>
      <c r="W152" s="115">
        <v>7275</v>
      </c>
      <c r="X152" s="115">
        <v>13187</v>
      </c>
      <c r="Y152" s="115">
        <v>364</v>
      </c>
      <c r="Z152" s="115">
        <v>873</v>
      </c>
      <c r="AA152" s="115">
        <v>2388</v>
      </c>
      <c r="AB152" s="115">
        <v>0</v>
      </c>
      <c r="AC152" s="115">
        <v>0</v>
      </c>
      <c r="AD152" s="115">
        <v>364</v>
      </c>
      <c r="AE152" s="115">
        <v>0</v>
      </c>
      <c r="AF152" s="115">
        <v>0</v>
      </c>
      <c r="AG152" s="115">
        <v>200</v>
      </c>
      <c r="AH152" s="115">
        <v>0</v>
      </c>
      <c r="AI152" s="115">
        <v>2455</v>
      </c>
      <c r="AJ152" s="115">
        <v>0</v>
      </c>
      <c r="AK152" s="115">
        <v>0</v>
      </c>
      <c r="AL152" s="115">
        <v>0</v>
      </c>
      <c r="AM152" s="115">
        <v>0</v>
      </c>
      <c r="AN152" s="115">
        <v>0</v>
      </c>
      <c r="AO152" s="115">
        <v>0</v>
      </c>
      <c r="AP152" s="115">
        <v>0</v>
      </c>
      <c r="AQ152" s="115">
        <v>0</v>
      </c>
      <c r="AR152" s="115">
        <v>0</v>
      </c>
      <c r="AS152" s="115">
        <v>0</v>
      </c>
      <c r="AT152" s="115">
        <v>0</v>
      </c>
      <c r="AU152" s="115">
        <v>0</v>
      </c>
      <c r="AV152" s="115">
        <v>0</v>
      </c>
      <c r="AW152" s="115">
        <v>0</v>
      </c>
      <c r="AX152" s="115">
        <v>0</v>
      </c>
      <c r="AY152" s="115">
        <v>840</v>
      </c>
      <c r="AZ152" s="115">
        <v>0</v>
      </c>
      <c r="BA152" s="115">
        <v>24451</v>
      </c>
      <c r="BB152" s="115">
        <v>3495</v>
      </c>
      <c r="BC152" s="115">
        <v>20956</v>
      </c>
      <c r="BD152" s="117">
        <v>42850</v>
      </c>
    </row>
    <row r="153" spans="1:56" ht="22.5" customHeight="1">
      <c r="A153" s="115" t="s">
        <v>139</v>
      </c>
      <c r="B153" s="115">
        <v>536</v>
      </c>
      <c r="C153" s="115" t="s">
        <v>318</v>
      </c>
      <c r="D153" s="115" t="s">
        <v>273</v>
      </c>
      <c r="E153" s="115" t="s">
        <v>281</v>
      </c>
      <c r="F153" s="115" t="s">
        <v>275</v>
      </c>
      <c r="G153" s="115">
        <v>1</v>
      </c>
      <c r="H153" s="115" t="s">
        <v>35</v>
      </c>
      <c r="I153" s="116">
        <v>42537</v>
      </c>
      <c r="J153" s="116">
        <v>32576</v>
      </c>
      <c r="K153" s="115">
        <v>108000523411</v>
      </c>
      <c r="L153" s="115" t="s">
        <v>152</v>
      </c>
      <c r="M153" s="115">
        <v>665</v>
      </c>
      <c r="N153" s="115"/>
      <c r="O153" s="115"/>
      <c r="P153" s="115"/>
      <c r="Q153" s="115"/>
      <c r="R153" s="115"/>
      <c r="S153" s="115"/>
      <c r="T153" s="115"/>
      <c r="U153" s="115" t="s">
        <v>270</v>
      </c>
      <c r="V153" s="115">
        <v>30</v>
      </c>
      <c r="W153" s="115">
        <v>7275</v>
      </c>
      <c r="X153" s="115">
        <v>13187</v>
      </c>
      <c r="Y153" s="115">
        <v>364</v>
      </c>
      <c r="Z153" s="115">
        <v>873</v>
      </c>
      <c r="AA153" s="115">
        <v>2388</v>
      </c>
      <c r="AB153" s="115">
        <v>0</v>
      </c>
      <c r="AC153" s="115">
        <v>0</v>
      </c>
      <c r="AD153" s="115">
        <v>364</v>
      </c>
      <c r="AE153" s="115">
        <v>0</v>
      </c>
      <c r="AF153" s="115">
        <v>0</v>
      </c>
      <c r="AG153" s="115">
        <v>200</v>
      </c>
      <c r="AH153" s="115">
        <v>0</v>
      </c>
      <c r="AI153" s="115">
        <v>2455</v>
      </c>
      <c r="AJ153" s="115">
        <v>0</v>
      </c>
      <c r="AK153" s="115">
        <v>0</v>
      </c>
      <c r="AL153" s="115">
        <v>0</v>
      </c>
      <c r="AM153" s="115">
        <v>0</v>
      </c>
      <c r="AN153" s="115">
        <v>0</v>
      </c>
      <c r="AO153" s="115">
        <v>0</v>
      </c>
      <c r="AP153" s="115">
        <v>0</v>
      </c>
      <c r="AQ153" s="115">
        <v>0</v>
      </c>
      <c r="AR153" s="115">
        <v>0</v>
      </c>
      <c r="AS153" s="115">
        <v>0</v>
      </c>
      <c r="AT153" s="115">
        <v>0</v>
      </c>
      <c r="AU153" s="115">
        <v>0</v>
      </c>
      <c r="AV153" s="115">
        <v>0</v>
      </c>
      <c r="AW153" s="115">
        <v>0</v>
      </c>
      <c r="AX153" s="115">
        <v>0</v>
      </c>
      <c r="AY153" s="115">
        <v>840</v>
      </c>
      <c r="AZ153" s="115">
        <v>0</v>
      </c>
      <c r="BA153" s="115">
        <v>24451</v>
      </c>
      <c r="BB153" s="115">
        <v>3495</v>
      </c>
      <c r="BC153" s="115">
        <v>20956</v>
      </c>
      <c r="BD153" s="117">
        <v>42850</v>
      </c>
    </row>
    <row r="154" spans="1:56" ht="22.5" customHeight="1">
      <c r="A154" s="115" t="s">
        <v>139</v>
      </c>
      <c r="B154" s="115">
        <v>539</v>
      </c>
      <c r="C154" s="115" t="s">
        <v>319</v>
      </c>
      <c r="D154" s="115" t="s">
        <v>273</v>
      </c>
      <c r="E154" s="115" t="s">
        <v>281</v>
      </c>
      <c r="F154" s="115" t="s">
        <v>275</v>
      </c>
      <c r="G154" s="115">
        <v>1</v>
      </c>
      <c r="H154" s="115" t="s">
        <v>35</v>
      </c>
      <c r="I154" s="116">
        <v>42552</v>
      </c>
      <c r="J154" s="116">
        <v>31987</v>
      </c>
      <c r="K154" s="115">
        <v>108000539329</v>
      </c>
      <c r="L154" s="115" t="s">
        <v>137</v>
      </c>
      <c r="M154" s="115">
        <v>668</v>
      </c>
      <c r="N154" s="115"/>
      <c r="O154" s="115"/>
      <c r="P154" s="115"/>
      <c r="Q154" s="115"/>
      <c r="R154" s="115"/>
      <c r="S154" s="115"/>
      <c r="T154" s="115"/>
      <c r="U154" s="115" t="s">
        <v>270</v>
      </c>
      <c r="V154" s="115">
        <v>30</v>
      </c>
      <c r="W154" s="115">
        <v>7275</v>
      </c>
      <c r="X154" s="115">
        <v>13187</v>
      </c>
      <c r="Y154" s="115">
        <v>364</v>
      </c>
      <c r="Z154" s="115">
        <v>873</v>
      </c>
      <c r="AA154" s="115">
        <v>2388</v>
      </c>
      <c r="AB154" s="115">
        <v>0</v>
      </c>
      <c r="AC154" s="115">
        <v>0</v>
      </c>
      <c r="AD154" s="115">
        <v>364</v>
      </c>
      <c r="AE154" s="115">
        <v>0</v>
      </c>
      <c r="AF154" s="115">
        <v>0</v>
      </c>
      <c r="AG154" s="115">
        <v>200</v>
      </c>
      <c r="AH154" s="115">
        <v>0</v>
      </c>
      <c r="AI154" s="115">
        <v>2455</v>
      </c>
      <c r="AJ154" s="115">
        <v>0</v>
      </c>
      <c r="AK154" s="115">
        <v>0</v>
      </c>
      <c r="AL154" s="115">
        <v>0</v>
      </c>
      <c r="AM154" s="115">
        <v>0</v>
      </c>
      <c r="AN154" s="115">
        <v>0</v>
      </c>
      <c r="AO154" s="115">
        <v>0</v>
      </c>
      <c r="AP154" s="115">
        <v>0</v>
      </c>
      <c r="AQ154" s="115">
        <v>0</v>
      </c>
      <c r="AR154" s="115">
        <v>0</v>
      </c>
      <c r="AS154" s="115">
        <v>0</v>
      </c>
      <c r="AT154" s="115">
        <v>0</v>
      </c>
      <c r="AU154" s="115">
        <v>0</v>
      </c>
      <c r="AV154" s="115">
        <v>0</v>
      </c>
      <c r="AW154" s="115">
        <v>0</v>
      </c>
      <c r="AX154" s="115">
        <v>0</v>
      </c>
      <c r="AY154" s="115">
        <v>840</v>
      </c>
      <c r="AZ154" s="115">
        <v>0</v>
      </c>
      <c r="BA154" s="115">
        <v>24451</v>
      </c>
      <c r="BB154" s="115">
        <v>3495</v>
      </c>
      <c r="BC154" s="115">
        <v>20956</v>
      </c>
      <c r="BD154" s="117">
        <v>42850</v>
      </c>
    </row>
    <row r="155" spans="1:56" ht="22.5" customHeight="1">
      <c r="A155" s="115" t="s">
        <v>139</v>
      </c>
      <c r="B155" s="115">
        <v>552</v>
      </c>
      <c r="C155" s="115" t="s">
        <v>320</v>
      </c>
      <c r="D155" s="115" t="s">
        <v>273</v>
      </c>
      <c r="E155" s="115" t="s">
        <v>281</v>
      </c>
      <c r="F155" s="115" t="s">
        <v>275</v>
      </c>
      <c r="G155" s="115">
        <v>1</v>
      </c>
      <c r="H155" s="115" t="s">
        <v>35</v>
      </c>
      <c r="I155" s="116">
        <v>42606</v>
      </c>
      <c r="J155" s="116">
        <v>33668</v>
      </c>
      <c r="K155" s="115">
        <v>108000562111</v>
      </c>
      <c r="L155" s="115" t="s">
        <v>152</v>
      </c>
      <c r="M155" s="115">
        <v>681</v>
      </c>
      <c r="N155" s="115"/>
      <c r="O155" s="115"/>
      <c r="P155" s="115"/>
      <c r="Q155" s="115"/>
      <c r="R155" s="115"/>
      <c r="S155" s="115"/>
      <c r="T155" s="115"/>
      <c r="U155" s="115" t="s">
        <v>270</v>
      </c>
      <c r="V155" s="115">
        <v>29</v>
      </c>
      <c r="W155" s="115">
        <v>7033</v>
      </c>
      <c r="X155" s="115">
        <v>12747</v>
      </c>
      <c r="Y155" s="115">
        <v>352</v>
      </c>
      <c r="Z155" s="115">
        <v>844</v>
      </c>
      <c r="AA155" s="115">
        <v>2308</v>
      </c>
      <c r="AB155" s="115">
        <v>0</v>
      </c>
      <c r="AC155" s="115">
        <v>0</v>
      </c>
      <c r="AD155" s="115">
        <v>352</v>
      </c>
      <c r="AE155" s="115">
        <v>0</v>
      </c>
      <c r="AF155" s="115">
        <v>0</v>
      </c>
      <c r="AG155" s="115">
        <v>200</v>
      </c>
      <c r="AH155" s="115">
        <v>0</v>
      </c>
      <c r="AI155" s="115">
        <v>2374</v>
      </c>
      <c r="AJ155" s="115">
        <v>0</v>
      </c>
      <c r="AK155" s="115">
        <v>0</v>
      </c>
      <c r="AL155" s="115">
        <v>0</v>
      </c>
      <c r="AM155" s="115">
        <v>0</v>
      </c>
      <c r="AN155" s="115">
        <v>0</v>
      </c>
      <c r="AO155" s="115">
        <v>0</v>
      </c>
      <c r="AP155" s="115">
        <v>0</v>
      </c>
      <c r="AQ155" s="115">
        <v>0</v>
      </c>
      <c r="AR155" s="115">
        <v>0</v>
      </c>
      <c r="AS155" s="115">
        <v>0</v>
      </c>
      <c r="AT155" s="115">
        <v>0</v>
      </c>
      <c r="AU155" s="115">
        <v>0</v>
      </c>
      <c r="AV155" s="115">
        <v>0</v>
      </c>
      <c r="AW155" s="115">
        <v>0</v>
      </c>
      <c r="AX155" s="115">
        <v>0</v>
      </c>
      <c r="AY155" s="115">
        <v>840</v>
      </c>
      <c r="AZ155" s="115">
        <v>0</v>
      </c>
      <c r="BA155" s="115">
        <v>23636</v>
      </c>
      <c r="BB155" s="115">
        <v>3414</v>
      </c>
      <c r="BC155" s="115">
        <v>20222</v>
      </c>
      <c r="BD155" s="117">
        <v>42850</v>
      </c>
    </row>
    <row r="156" spans="1:56" ht="22.5" customHeight="1">
      <c r="A156" s="115" t="s">
        <v>139</v>
      </c>
      <c r="B156" s="115">
        <v>555</v>
      </c>
      <c r="C156" s="115" t="s">
        <v>321</v>
      </c>
      <c r="D156" s="115" t="s">
        <v>273</v>
      </c>
      <c r="E156" s="115" t="s">
        <v>281</v>
      </c>
      <c r="F156" s="115" t="s">
        <v>275</v>
      </c>
      <c r="G156" s="115">
        <v>1</v>
      </c>
      <c r="H156" s="115" t="s">
        <v>35</v>
      </c>
      <c r="I156" s="116">
        <v>42614</v>
      </c>
      <c r="J156" s="116">
        <v>33907</v>
      </c>
      <c r="K156" s="115">
        <v>108000577092</v>
      </c>
      <c r="L156" s="115" t="s">
        <v>152</v>
      </c>
      <c r="M156" s="115">
        <v>684</v>
      </c>
      <c r="N156" s="115"/>
      <c r="O156" s="115"/>
      <c r="P156" s="115"/>
      <c r="Q156" s="115"/>
      <c r="R156" s="115"/>
      <c r="S156" s="115"/>
      <c r="T156" s="115"/>
      <c r="U156" s="115" t="s">
        <v>270</v>
      </c>
      <c r="V156" s="115">
        <v>30</v>
      </c>
      <c r="W156" s="115">
        <v>7275</v>
      </c>
      <c r="X156" s="115">
        <v>13187</v>
      </c>
      <c r="Y156" s="115">
        <v>364</v>
      </c>
      <c r="Z156" s="115">
        <v>873</v>
      </c>
      <c r="AA156" s="115">
        <v>2388</v>
      </c>
      <c r="AB156" s="115">
        <v>0</v>
      </c>
      <c r="AC156" s="115">
        <v>0</v>
      </c>
      <c r="AD156" s="115">
        <v>364</v>
      </c>
      <c r="AE156" s="115">
        <v>0</v>
      </c>
      <c r="AF156" s="115">
        <v>0</v>
      </c>
      <c r="AG156" s="115">
        <v>200</v>
      </c>
      <c r="AH156" s="115">
        <v>0</v>
      </c>
      <c r="AI156" s="115">
        <v>2455</v>
      </c>
      <c r="AJ156" s="115">
        <v>0</v>
      </c>
      <c r="AK156" s="115">
        <v>0</v>
      </c>
      <c r="AL156" s="115">
        <v>0</v>
      </c>
      <c r="AM156" s="115">
        <v>0</v>
      </c>
      <c r="AN156" s="115">
        <v>0</v>
      </c>
      <c r="AO156" s="115">
        <v>0</v>
      </c>
      <c r="AP156" s="115">
        <v>0</v>
      </c>
      <c r="AQ156" s="115">
        <v>0</v>
      </c>
      <c r="AR156" s="115">
        <v>0</v>
      </c>
      <c r="AS156" s="115">
        <v>0</v>
      </c>
      <c r="AT156" s="115">
        <v>0</v>
      </c>
      <c r="AU156" s="115">
        <v>0</v>
      </c>
      <c r="AV156" s="115">
        <v>0</v>
      </c>
      <c r="AW156" s="115">
        <v>0</v>
      </c>
      <c r="AX156" s="115">
        <v>0</v>
      </c>
      <c r="AY156" s="115">
        <v>840</v>
      </c>
      <c r="AZ156" s="115">
        <v>0</v>
      </c>
      <c r="BA156" s="115">
        <v>24451</v>
      </c>
      <c r="BB156" s="115">
        <v>3495</v>
      </c>
      <c r="BC156" s="115">
        <v>20956</v>
      </c>
      <c r="BD156" s="117">
        <v>42850</v>
      </c>
    </row>
    <row r="157" spans="1:56" ht="22.5" customHeight="1">
      <c r="A157" s="115" t="s">
        <v>139</v>
      </c>
      <c r="B157" s="115">
        <v>566</v>
      </c>
      <c r="C157" s="115" t="s">
        <v>322</v>
      </c>
      <c r="D157" s="115" t="s">
        <v>273</v>
      </c>
      <c r="E157" s="115" t="s">
        <v>281</v>
      </c>
      <c r="F157" s="115" t="s">
        <v>275</v>
      </c>
      <c r="G157" s="115">
        <v>1</v>
      </c>
      <c r="H157" s="115" t="s">
        <v>35</v>
      </c>
      <c r="I157" s="116">
        <v>42640</v>
      </c>
      <c r="J157" s="116">
        <v>33951</v>
      </c>
      <c r="K157" s="115">
        <v>108000579000</v>
      </c>
      <c r="L157" s="115" t="s">
        <v>137</v>
      </c>
      <c r="M157" s="115">
        <v>695</v>
      </c>
      <c r="N157" s="115"/>
      <c r="O157" s="115"/>
      <c r="P157" s="115"/>
      <c r="Q157" s="115"/>
      <c r="R157" s="115"/>
      <c r="S157" s="115"/>
      <c r="T157" s="115"/>
      <c r="U157" s="115" t="s">
        <v>270</v>
      </c>
      <c r="V157" s="115">
        <v>30</v>
      </c>
      <c r="W157" s="115">
        <v>7275</v>
      </c>
      <c r="X157" s="115">
        <v>13187</v>
      </c>
      <c r="Y157" s="115">
        <v>364</v>
      </c>
      <c r="Z157" s="115">
        <v>873</v>
      </c>
      <c r="AA157" s="115">
        <v>2388</v>
      </c>
      <c r="AB157" s="115">
        <v>0</v>
      </c>
      <c r="AC157" s="115">
        <v>0</v>
      </c>
      <c r="AD157" s="115">
        <v>364</v>
      </c>
      <c r="AE157" s="115">
        <v>0</v>
      </c>
      <c r="AF157" s="115">
        <v>0</v>
      </c>
      <c r="AG157" s="115">
        <v>200</v>
      </c>
      <c r="AH157" s="115">
        <v>0</v>
      </c>
      <c r="AI157" s="115">
        <v>2455</v>
      </c>
      <c r="AJ157" s="115">
        <v>0</v>
      </c>
      <c r="AK157" s="115">
        <v>0</v>
      </c>
      <c r="AL157" s="115">
        <v>0</v>
      </c>
      <c r="AM157" s="115">
        <v>0</v>
      </c>
      <c r="AN157" s="115">
        <v>0</v>
      </c>
      <c r="AO157" s="115">
        <v>0</v>
      </c>
      <c r="AP157" s="115">
        <v>0</v>
      </c>
      <c r="AQ157" s="115">
        <v>0</v>
      </c>
      <c r="AR157" s="115">
        <v>0</v>
      </c>
      <c r="AS157" s="115">
        <v>0</v>
      </c>
      <c r="AT157" s="115">
        <v>0</v>
      </c>
      <c r="AU157" s="115">
        <v>0</v>
      </c>
      <c r="AV157" s="115">
        <v>0</v>
      </c>
      <c r="AW157" s="115">
        <v>0</v>
      </c>
      <c r="AX157" s="115">
        <v>0</v>
      </c>
      <c r="AY157" s="115">
        <v>840</v>
      </c>
      <c r="AZ157" s="115">
        <v>0</v>
      </c>
      <c r="BA157" s="115">
        <v>24451</v>
      </c>
      <c r="BB157" s="115">
        <v>3495</v>
      </c>
      <c r="BC157" s="115">
        <v>20956</v>
      </c>
      <c r="BD157" s="117">
        <v>42850</v>
      </c>
    </row>
    <row r="158" spans="1:56" ht="22.5" customHeight="1">
      <c r="A158" s="115" t="s">
        <v>139</v>
      </c>
      <c r="B158" s="115">
        <v>568</v>
      </c>
      <c r="C158" s="115" t="s">
        <v>323</v>
      </c>
      <c r="D158" s="115" t="s">
        <v>273</v>
      </c>
      <c r="E158" s="115" t="s">
        <v>281</v>
      </c>
      <c r="F158" s="115" t="s">
        <v>275</v>
      </c>
      <c r="G158" s="115">
        <v>1</v>
      </c>
      <c r="H158" s="115" t="s">
        <v>35</v>
      </c>
      <c r="I158" s="116">
        <v>42644</v>
      </c>
      <c r="J158" s="116">
        <v>35112</v>
      </c>
      <c r="K158" s="115">
        <v>108000582637</v>
      </c>
      <c r="L158" s="115" t="s">
        <v>152</v>
      </c>
      <c r="M158" s="115">
        <v>697</v>
      </c>
      <c r="N158" s="115"/>
      <c r="O158" s="115"/>
      <c r="P158" s="115"/>
      <c r="Q158" s="115"/>
      <c r="R158" s="115"/>
      <c r="S158" s="115"/>
      <c r="T158" s="115"/>
      <c r="U158" s="115" t="s">
        <v>270</v>
      </c>
      <c r="V158" s="115">
        <v>30</v>
      </c>
      <c r="W158" s="115">
        <v>7275</v>
      </c>
      <c r="X158" s="115">
        <v>13187</v>
      </c>
      <c r="Y158" s="115">
        <v>364</v>
      </c>
      <c r="Z158" s="115">
        <v>873</v>
      </c>
      <c r="AA158" s="115">
        <v>2388</v>
      </c>
      <c r="AB158" s="115">
        <v>0</v>
      </c>
      <c r="AC158" s="115">
        <v>0</v>
      </c>
      <c r="AD158" s="115">
        <v>364</v>
      </c>
      <c r="AE158" s="115">
        <v>0</v>
      </c>
      <c r="AF158" s="115">
        <v>0</v>
      </c>
      <c r="AG158" s="115">
        <v>200</v>
      </c>
      <c r="AH158" s="115">
        <v>0</v>
      </c>
      <c r="AI158" s="115">
        <v>2455</v>
      </c>
      <c r="AJ158" s="115">
        <v>0</v>
      </c>
      <c r="AK158" s="115">
        <v>0</v>
      </c>
      <c r="AL158" s="115">
        <v>0</v>
      </c>
      <c r="AM158" s="115">
        <v>0</v>
      </c>
      <c r="AN158" s="115">
        <v>0</v>
      </c>
      <c r="AO158" s="115">
        <v>0</v>
      </c>
      <c r="AP158" s="115">
        <v>0</v>
      </c>
      <c r="AQ158" s="115">
        <v>0</v>
      </c>
      <c r="AR158" s="115">
        <v>0</v>
      </c>
      <c r="AS158" s="115">
        <v>0</v>
      </c>
      <c r="AT158" s="115">
        <v>0</v>
      </c>
      <c r="AU158" s="115">
        <v>0</v>
      </c>
      <c r="AV158" s="115">
        <v>0</v>
      </c>
      <c r="AW158" s="115">
        <v>0</v>
      </c>
      <c r="AX158" s="115">
        <v>0</v>
      </c>
      <c r="AY158" s="115">
        <v>840</v>
      </c>
      <c r="AZ158" s="115">
        <v>0</v>
      </c>
      <c r="BA158" s="115">
        <v>24451</v>
      </c>
      <c r="BB158" s="115">
        <v>3495</v>
      </c>
      <c r="BC158" s="115">
        <v>20956</v>
      </c>
      <c r="BD158" s="117">
        <v>42850</v>
      </c>
    </row>
    <row r="159" spans="1:56" ht="22.5" customHeight="1">
      <c r="A159" s="115" t="s">
        <v>139</v>
      </c>
      <c r="B159" s="115">
        <v>584</v>
      </c>
      <c r="C159" s="115" t="s">
        <v>324</v>
      </c>
      <c r="D159" s="115" t="s">
        <v>273</v>
      </c>
      <c r="E159" s="115" t="s">
        <v>281</v>
      </c>
      <c r="F159" s="115" t="s">
        <v>275</v>
      </c>
      <c r="G159" s="115">
        <v>1</v>
      </c>
      <c r="H159" s="115" t="s">
        <v>35</v>
      </c>
      <c r="I159" s="116">
        <v>42817</v>
      </c>
      <c r="J159" s="116">
        <v>33739</v>
      </c>
      <c r="K159" s="115">
        <v>108000686228</v>
      </c>
      <c r="L159" s="115" t="s">
        <v>137</v>
      </c>
      <c r="M159" s="115">
        <v>713</v>
      </c>
      <c r="N159" s="115"/>
      <c r="O159" s="115"/>
      <c r="P159" s="115"/>
      <c r="Q159" s="115"/>
      <c r="R159" s="115"/>
      <c r="S159" s="115"/>
      <c r="T159" s="115"/>
      <c r="U159" s="115" t="s">
        <v>270</v>
      </c>
      <c r="V159" s="115">
        <v>27</v>
      </c>
      <c r="W159" s="115">
        <v>6548</v>
      </c>
      <c r="X159" s="115">
        <v>11868</v>
      </c>
      <c r="Y159" s="115">
        <v>327</v>
      </c>
      <c r="Z159" s="115">
        <v>786</v>
      </c>
      <c r="AA159" s="115">
        <v>2149</v>
      </c>
      <c r="AB159" s="115">
        <v>0</v>
      </c>
      <c r="AC159" s="115">
        <v>0</v>
      </c>
      <c r="AD159" s="115">
        <v>327</v>
      </c>
      <c r="AE159" s="115">
        <v>0</v>
      </c>
      <c r="AF159" s="115">
        <v>0</v>
      </c>
      <c r="AG159" s="115">
        <v>200</v>
      </c>
      <c r="AH159" s="115">
        <v>0</v>
      </c>
      <c r="AI159" s="115">
        <v>2210</v>
      </c>
      <c r="AJ159" s="115">
        <v>0</v>
      </c>
      <c r="AK159" s="115">
        <v>0</v>
      </c>
      <c r="AL159" s="115">
        <v>0</v>
      </c>
      <c r="AM159" s="115">
        <v>0</v>
      </c>
      <c r="AN159" s="115">
        <v>0</v>
      </c>
      <c r="AO159" s="115">
        <v>0</v>
      </c>
      <c r="AP159" s="115">
        <v>0</v>
      </c>
      <c r="AQ159" s="115">
        <v>0</v>
      </c>
      <c r="AR159" s="115">
        <v>0</v>
      </c>
      <c r="AS159" s="115">
        <v>0</v>
      </c>
      <c r="AT159" s="115">
        <v>0</v>
      </c>
      <c r="AU159" s="115">
        <v>0</v>
      </c>
      <c r="AV159" s="115">
        <v>0</v>
      </c>
      <c r="AW159" s="115">
        <v>0</v>
      </c>
      <c r="AX159" s="115">
        <v>0</v>
      </c>
      <c r="AY159" s="115">
        <v>0</v>
      </c>
      <c r="AZ159" s="115">
        <v>0</v>
      </c>
      <c r="BA159" s="115">
        <v>22005</v>
      </c>
      <c r="BB159" s="115">
        <v>2410</v>
      </c>
      <c r="BC159" s="115">
        <v>19595</v>
      </c>
      <c r="BD159" s="117">
        <v>42850</v>
      </c>
    </row>
    <row r="160" spans="1:56" ht="22.5" customHeight="1">
      <c r="A160" s="115" t="s">
        <v>139</v>
      </c>
      <c r="B160" s="115">
        <v>586</v>
      </c>
      <c r="C160" s="115" t="s">
        <v>325</v>
      </c>
      <c r="D160" s="115" t="s">
        <v>273</v>
      </c>
      <c r="E160" s="115" t="s">
        <v>281</v>
      </c>
      <c r="F160" s="115" t="s">
        <v>275</v>
      </c>
      <c r="G160" s="115">
        <v>1</v>
      </c>
      <c r="H160" s="115" t="s">
        <v>35</v>
      </c>
      <c r="I160" s="116">
        <v>42821</v>
      </c>
      <c r="J160" s="116">
        <v>34189</v>
      </c>
      <c r="K160" s="115">
        <v>108000687958</v>
      </c>
      <c r="L160" s="115" t="s">
        <v>152</v>
      </c>
      <c r="M160" s="115">
        <v>715</v>
      </c>
      <c r="N160" s="115"/>
      <c r="O160" s="115"/>
      <c r="P160" s="115"/>
      <c r="Q160" s="115"/>
      <c r="R160" s="115"/>
      <c r="S160" s="115"/>
      <c r="T160" s="115"/>
      <c r="U160" s="115" t="s">
        <v>270</v>
      </c>
      <c r="V160" s="115">
        <v>2</v>
      </c>
      <c r="W160" s="115">
        <v>485</v>
      </c>
      <c r="X160" s="115">
        <v>879</v>
      </c>
      <c r="Y160" s="115">
        <v>24</v>
      </c>
      <c r="Z160" s="115">
        <v>58</v>
      </c>
      <c r="AA160" s="115">
        <v>159</v>
      </c>
      <c r="AB160" s="115">
        <v>0</v>
      </c>
      <c r="AC160" s="115">
        <v>0</v>
      </c>
      <c r="AD160" s="115">
        <v>24</v>
      </c>
      <c r="AE160" s="115">
        <v>0</v>
      </c>
      <c r="AF160" s="115">
        <v>0</v>
      </c>
      <c r="AG160" s="115">
        <v>0</v>
      </c>
      <c r="AH160" s="115">
        <v>0</v>
      </c>
      <c r="AI160" s="115">
        <v>164</v>
      </c>
      <c r="AJ160" s="115">
        <v>0</v>
      </c>
      <c r="AK160" s="115">
        <v>0</v>
      </c>
      <c r="AL160" s="115">
        <v>0</v>
      </c>
      <c r="AM160" s="115">
        <v>0</v>
      </c>
      <c r="AN160" s="115">
        <v>0</v>
      </c>
      <c r="AO160" s="115">
        <v>0</v>
      </c>
      <c r="AP160" s="115">
        <v>0</v>
      </c>
      <c r="AQ160" s="115">
        <v>0</v>
      </c>
      <c r="AR160" s="115">
        <v>0</v>
      </c>
      <c r="AS160" s="115">
        <v>0</v>
      </c>
      <c r="AT160" s="115">
        <v>0</v>
      </c>
      <c r="AU160" s="115">
        <v>0</v>
      </c>
      <c r="AV160" s="115">
        <v>0</v>
      </c>
      <c r="AW160" s="115">
        <v>0</v>
      </c>
      <c r="AX160" s="115">
        <v>0</v>
      </c>
      <c r="AY160" s="115">
        <v>0</v>
      </c>
      <c r="AZ160" s="115">
        <v>0</v>
      </c>
      <c r="BA160" s="115">
        <v>1629</v>
      </c>
      <c r="BB160" s="115">
        <v>164</v>
      </c>
      <c r="BC160" s="115">
        <v>1465</v>
      </c>
      <c r="BD160" s="117">
        <v>42850</v>
      </c>
    </row>
    <row r="161" spans="1:56" ht="22.5" customHeight="1">
      <c r="A161" s="115" t="s">
        <v>139</v>
      </c>
      <c r="B161" s="115">
        <v>588</v>
      </c>
      <c r="C161" s="115" t="s">
        <v>326</v>
      </c>
      <c r="D161" s="115" t="s">
        <v>273</v>
      </c>
      <c r="E161" s="115" t="s">
        <v>281</v>
      </c>
      <c r="F161" s="115" t="s">
        <v>275</v>
      </c>
      <c r="G161" s="115">
        <v>1</v>
      </c>
      <c r="H161" s="115" t="s">
        <v>35</v>
      </c>
      <c r="I161" s="116">
        <v>42822</v>
      </c>
      <c r="J161" s="116">
        <v>34771</v>
      </c>
      <c r="K161" s="115">
        <v>108000688317</v>
      </c>
      <c r="L161" s="115" t="s">
        <v>137</v>
      </c>
      <c r="M161" s="115">
        <v>717</v>
      </c>
      <c r="N161" s="115"/>
      <c r="O161" s="115"/>
      <c r="P161" s="115"/>
      <c r="Q161" s="115"/>
      <c r="R161" s="115"/>
      <c r="S161" s="115"/>
      <c r="T161" s="115"/>
      <c r="U161" s="115" t="s">
        <v>270</v>
      </c>
      <c r="V161" s="115">
        <v>30</v>
      </c>
      <c r="W161" s="115">
        <v>7275</v>
      </c>
      <c r="X161" s="115">
        <v>13187</v>
      </c>
      <c r="Y161" s="115">
        <v>364</v>
      </c>
      <c r="Z161" s="115">
        <v>873</v>
      </c>
      <c r="AA161" s="115">
        <v>2388</v>
      </c>
      <c r="AB161" s="115">
        <v>0</v>
      </c>
      <c r="AC161" s="115">
        <v>0</v>
      </c>
      <c r="AD161" s="115">
        <v>364</v>
      </c>
      <c r="AE161" s="115">
        <v>0</v>
      </c>
      <c r="AF161" s="115">
        <v>0</v>
      </c>
      <c r="AG161" s="115">
        <v>200</v>
      </c>
      <c r="AH161" s="115">
        <v>0</v>
      </c>
      <c r="AI161" s="115">
        <v>2455</v>
      </c>
      <c r="AJ161" s="115">
        <v>0</v>
      </c>
      <c r="AK161" s="115">
        <v>0</v>
      </c>
      <c r="AL161" s="115">
        <v>0</v>
      </c>
      <c r="AM161" s="115">
        <v>0</v>
      </c>
      <c r="AN161" s="115">
        <v>0</v>
      </c>
      <c r="AO161" s="115">
        <v>0</v>
      </c>
      <c r="AP161" s="115">
        <v>0</v>
      </c>
      <c r="AQ161" s="115">
        <v>0</v>
      </c>
      <c r="AR161" s="115">
        <v>0</v>
      </c>
      <c r="AS161" s="115">
        <v>0</v>
      </c>
      <c r="AT161" s="115">
        <v>0</v>
      </c>
      <c r="AU161" s="115">
        <v>0</v>
      </c>
      <c r="AV161" s="115">
        <v>0</v>
      </c>
      <c r="AW161" s="115">
        <v>0</v>
      </c>
      <c r="AX161" s="115">
        <v>0</v>
      </c>
      <c r="AY161" s="115">
        <v>0</v>
      </c>
      <c r="AZ161" s="115">
        <v>0</v>
      </c>
      <c r="BA161" s="115">
        <v>24451</v>
      </c>
      <c r="BB161" s="115">
        <v>2655</v>
      </c>
      <c r="BC161" s="115">
        <v>21796</v>
      </c>
      <c r="BD161" s="117">
        <v>42850</v>
      </c>
    </row>
    <row r="162" spans="1:56" ht="22.5" customHeight="1">
      <c r="A162" s="115" t="s">
        <v>139</v>
      </c>
      <c r="B162" s="115">
        <v>589</v>
      </c>
      <c r="C162" s="115" t="s">
        <v>327</v>
      </c>
      <c r="D162" s="115" t="s">
        <v>273</v>
      </c>
      <c r="E162" s="115" t="s">
        <v>281</v>
      </c>
      <c r="F162" s="115" t="s">
        <v>275</v>
      </c>
      <c r="G162" s="115">
        <v>1</v>
      </c>
      <c r="H162" s="115" t="s">
        <v>35</v>
      </c>
      <c r="I162" s="116">
        <v>42824</v>
      </c>
      <c r="J162" s="116">
        <v>33711</v>
      </c>
      <c r="K162" s="115">
        <v>108000689456</v>
      </c>
      <c r="L162" s="115" t="s">
        <v>137</v>
      </c>
      <c r="M162" s="115">
        <v>718</v>
      </c>
      <c r="N162" s="115"/>
      <c r="O162" s="115"/>
      <c r="P162" s="115"/>
      <c r="Q162" s="115"/>
      <c r="R162" s="115"/>
      <c r="S162" s="115"/>
      <c r="T162" s="115"/>
      <c r="U162" s="115" t="s">
        <v>270</v>
      </c>
      <c r="V162" s="115">
        <v>29</v>
      </c>
      <c r="W162" s="115">
        <v>7033</v>
      </c>
      <c r="X162" s="115">
        <v>12747</v>
      </c>
      <c r="Y162" s="115">
        <v>352</v>
      </c>
      <c r="Z162" s="115">
        <v>844</v>
      </c>
      <c r="AA162" s="115">
        <v>2308</v>
      </c>
      <c r="AB162" s="115">
        <v>0</v>
      </c>
      <c r="AC162" s="115">
        <v>0</v>
      </c>
      <c r="AD162" s="115">
        <v>352</v>
      </c>
      <c r="AE162" s="115">
        <v>0</v>
      </c>
      <c r="AF162" s="115">
        <v>0</v>
      </c>
      <c r="AG162" s="115">
        <v>200</v>
      </c>
      <c r="AH162" s="115">
        <v>0</v>
      </c>
      <c r="AI162" s="115">
        <v>2374</v>
      </c>
      <c r="AJ162" s="115">
        <v>0</v>
      </c>
      <c r="AK162" s="115">
        <v>0</v>
      </c>
      <c r="AL162" s="115">
        <v>0</v>
      </c>
      <c r="AM162" s="115">
        <v>0</v>
      </c>
      <c r="AN162" s="115">
        <v>0</v>
      </c>
      <c r="AO162" s="115">
        <v>0</v>
      </c>
      <c r="AP162" s="115">
        <v>0</v>
      </c>
      <c r="AQ162" s="115">
        <v>0</v>
      </c>
      <c r="AR162" s="115">
        <v>0</v>
      </c>
      <c r="AS162" s="115">
        <v>0</v>
      </c>
      <c r="AT162" s="115">
        <v>0</v>
      </c>
      <c r="AU162" s="115">
        <v>0</v>
      </c>
      <c r="AV162" s="115">
        <v>0</v>
      </c>
      <c r="AW162" s="115">
        <v>0</v>
      </c>
      <c r="AX162" s="115">
        <v>0</v>
      </c>
      <c r="AY162" s="115">
        <v>0</v>
      </c>
      <c r="AZ162" s="115">
        <v>0</v>
      </c>
      <c r="BA162" s="115">
        <v>23636</v>
      </c>
      <c r="BB162" s="115">
        <v>2574</v>
      </c>
      <c r="BC162" s="115">
        <v>21062</v>
      </c>
      <c r="BD162" s="117">
        <v>42850</v>
      </c>
    </row>
    <row r="163" spans="1:56" ht="22.5" customHeight="1">
      <c r="A163" s="115" t="s">
        <v>139</v>
      </c>
      <c r="B163" s="115">
        <v>590</v>
      </c>
      <c r="C163" s="115" t="s">
        <v>328</v>
      </c>
      <c r="D163" s="115" t="s">
        <v>273</v>
      </c>
      <c r="E163" s="115" t="s">
        <v>281</v>
      </c>
      <c r="F163" s="115" t="s">
        <v>275</v>
      </c>
      <c r="G163" s="115">
        <v>1</v>
      </c>
      <c r="H163" s="115" t="s">
        <v>35</v>
      </c>
      <c r="I163" s="116">
        <v>42824</v>
      </c>
      <c r="J163" s="116">
        <v>32056</v>
      </c>
      <c r="K163" s="115">
        <v>108000689660</v>
      </c>
      <c r="L163" s="115" t="s">
        <v>137</v>
      </c>
      <c r="M163" s="115">
        <v>719</v>
      </c>
      <c r="N163" s="115"/>
      <c r="O163" s="115"/>
      <c r="P163" s="115"/>
      <c r="Q163" s="115"/>
      <c r="R163" s="115"/>
      <c r="S163" s="115"/>
      <c r="T163" s="115"/>
      <c r="U163" s="115" t="s">
        <v>270</v>
      </c>
      <c r="V163" s="115">
        <v>27</v>
      </c>
      <c r="W163" s="115">
        <v>6548</v>
      </c>
      <c r="X163" s="115">
        <v>11868</v>
      </c>
      <c r="Y163" s="115">
        <v>327</v>
      </c>
      <c r="Z163" s="115">
        <v>786</v>
      </c>
      <c r="AA163" s="115">
        <v>2149</v>
      </c>
      <c r="AB163" s="115">
        <v>0</v>
      </c>
      <c r="AC163" s="115">
        <v>0</v>
      </c>
      <c r="AD163" s="115">
        <v>327</v>
      </c>
      <c r="AE163" s="115">
        <v>0</v>
      </c>
      <c r="AF163" s="115">
        <v>0</v>
      </c>
      <c r="AG163" s="115">
        <v>200</v>
      </c>
      <c r="AH163" s="115">
        <v>0</v>
      </c>
      <c r="AI163" s="115">
        <v>2210</v>
      </c>
      <c r="AJ163" s="115">
        <v>0</v>
      </c>
      <c r="AK163" s="115">
        <v>0</v>
      </c>
      <c r="AL163" s="115">
        <v>0</v>
      </c>
      <c r="AM163" s="115">
        <v>0</v>
      </c>
      <c r="AN163" s="115">
        <v>0</v>
      </c>
      <c r="AO163" s="115">
        <v>0</v>
      </c>
      <c r="AP163" s="115">
        <v>0</v>
      </c>
      <c r="AQ163" s="115">
        <v>0</v>
      </c>
      <c r="AR163" s="115">
        <v>0</v>
      </c>
      <c r="AS163" s="115">
        <v>0</v>
      </c>
      <c r="AT163" s="115">
        <v>0</v>
      </c>
      <c r="AU163" s="115">
        <v>0</v>
      </c>
      <c r="AV163" s="115">
        <v>0</v>
      </c>
      <c r="AW163" s="115">
        <v>0</v>
      </c>
      <c r="AX163" s="115">
        <v>0</v>
      </c>
      <c r="AY163" s="115">
        <v>0</v>
      </c>
      <c r="AZ163" s="115">
        <v>0</v>
      </c>
      <c r="BA163" s="115">
        <v>22005</v>
      </c>
      <c r="BB163" s="115">
        <v>2410</v>
      </c>
      <c r="BC163" s="115">
        <v>19595</v>
      </c>
      <c r="BD163" s="117">
        <v>42850</v>
      </c>
    </row>
    <row r="164" spans="1:56" ht="22.5" customHeight="1">
      <c r="A164" s="115" t="s">
        <v>139</v>
      </c>
      <c r="B164" s="115">
        <v>591</v>
      </c>
      <c r="C164" s="115" t="s">
        <v>329</v>
      </c>
      <c r="D164" s="115" t="s">
        <v>273</v>
      </c>
      <c r="E164" s="115" t="s">
        <v>281</v>
      </c>
      <c r="F164" s="115" t="s">
        <v>275</v>
      </c>
      <c r="G164" s="115">
        <v>1</v>
      </c>
      <c r="H164" s="115" t="s">
        <v>35</v>
      </c>
      <c r="I164" s="116">
        <v>42825</v>
      </c>
      <c r="J164" s="116">
        <v>34688</v>
      </c>
      <c r="K164" s="115">
        <v>108000689659</v>
      </c>
      <c r="L164" s="115" t="s">
        <v>137</v>
      </c>
      <c r="M164" s="115">
        <v>720</v>
      </c>
      <c r="N164" s="115" t="s">
        <v>235</v>
      </c>
      <c r="O164" s="115"/>
      <c r="P164" s="115"/>
      <c r="Q164" s="115"/>
      <c r="R164" s="115"/>
      <c r="S164" s="115"/>
      <c r="T164" s="115"/>
      <c r="U164" s="115" t="s">
        <v>270</v>
      </c>
      <c r="V164" s="115">
        <v>20</v>
      </c>
      <c r="W164" s="115">
        <v>4850</v>
      </c>
      <c r="X164" s="115">
        <v>8791</v>
      </c>
      <c r="Y164" s="115">
        <v>242</v>
      </c>
      <c r="Z164" s="115">
        <v>582</v>
      </c>
      <c r="AA164" s="115">
        <v>1592</v>
      </c>
      <c r="AB164" s="115">
        <v>0</v>
      </c>
      <c r="AC164" s="115">
        <v>0</v>
      </c>
      <c r="AD164" s="115">
        <v>242</v>
      </c>
      <c r="AE164" s="115">
        <v>0</v>
      </c>
      <c r="AF164" s="115">
        <v>0</v>
      </c>
      <c r="AG164" s="115">
        <v>200</v>
      </c>
      <c r="AH164" s="115">
        <v>0</v>
      </c>
      <c r="AI164" s="115">
        <v>1637</v>
      </c>
      <c r="AJ164" s="115">
        <v>0</v>
      </c>
      <c r="AK164" s="115">
        <v>0</v>
      </c>
      <c r="AL164" s="115">
        <v>0</v>
      </c>
      <c r="AM164" s="115">
        <v>0</v>
      </c>
      <c r="AN164" s="115">
        <v>0</v>
      </c>
      <c r="AO164" s="115">
        <v>0</v>
      </c>
      <c r="AP164" s="115">
        <v>0</v>
      </c>
      <c r="AQ164" s="115">
        <v>0</v>
      </c>
      <c r="AR164" s="115">
        <v>0</v>
      </c>
      <c r="AS164" s="115">
        <v>0</v>
      </c>
      <c r="AT164" s="115">
        <v>0</v>
      </c>
      <c r="AU164" s="115">
        <v>0</v>
      </c>
      <c r="AV164" s="115">
        <v>0</v>
      </c>
      <c r="AW164" s="115">
        <v>0</v>
      </c>
      <c r="AX164" s="115">
        <v>0</v>
      </c>
      <c r="AY164" s="115">
        <v>0</v>
      </c>
      <c r="AZ164" s="115">
        <v>0</v>
      </c>
      <c r="BA164" s="115">
        <v>16299</v>
      </c>
      <c r="BB164" s="115">
        <v>1837</v>
      </c>
      <c r="BC164" s="115">
        <v>14462</v>
      </c>
      <c r="BD164" s="117">
        <v>42850</v>
      </c>
    </row>
    <row r="165" spans="1:56" ht="22.5" customHeight="1">
      <c r="A165" s="115" t="s">
        <v>139</v>
      </c>
      <c r="B165" s="115">
        <v>594</v>
      </c>
      <c r="C165" s="115" t="s">
        <v>330</v>
      </c>
      <c r="D165" s="115" t="s">
        <v>273</v>
      </c>
      <c r="E165" s="115" t="s">
        <v>281</v>
      </c>
      <c r="F165" s="115" t="s">
        <v>275</v>
      </c>
      <c r="G165" s="115">
        <v>1</v>
      </c>
      <c r="H165" s="115" t="s">
        <v>35</v>
      </c>
      <c r="I165" s="116">
        <v>42842</v>
      </c>
      <c r="J165" s="116">
        <v>34196</v>
      </c>
      <c r="K165" s="115">
        <v>108000697536</v>
      </c>
      <c r="L165" s="115" t="s">
        <v>152</v>
      </c>
      <c r="M165" s="115">
        <v>723</v>
      </c>
      <c r="N165" s="115" t="s">
        <v>235</v>
      </c>
      <c r="O165" s="115"/>
      <c r="P165" s="115"/>
      <c r="Q165" s="115"/>
      <c r="R165" s="115"/>
      <c r="S165" s="115"/>
      <c r="T165" s="115"/>
      <c r="U165" s="115" t="s">
        <v>270</v>
      </c>
      <c r="V165" s="115">
        <v>11</v>
      </c>
      <c r="W165" s="115">
        <v>2668</v>
      </c>
      <c r="X165" s="115">
        <v>4835</v>
      </c>
      <c r="Y165" s="115">
        <v>133</v>
      </c>
      <c r="Z165" s="115">
        <v>320</v>
      </c>
      <c r="AA165" s="115">
        <v>876</v>
      </c>
      <c r="AB165" s="115">
        <v>0</v>
      </c>
      <c r="AC165" s="115">
        <v>0</v>
      </c>
      <c r="AD165" s="115">
        <v>133</v>
      </c>
      <c r="AE165" s="115">
        <v>0</v>
      </c>
      <c r="AF165" s="115">
        <v>0</v>
      </c>
      <c r="AG165" s="115">
        <v>80</v>
      </c>
      <c r="AH165" s="115">
        <v>0</v>
      </c>
      <c r="AI165" s="115">
        <v>900</v>
      </c>
      <c r="AJ165" s="115">
        <v>0</v>
      </c>
      <c r="AK165" s="115">
        <v>0</v>
      </c>
      <c r="AL165" s="115">
        <v>0</v>
      </c>
      <c r="AM165" s="115">
        <v>0</v>
      </c>
      <c r="AN165" s="115">
        <v>0</v>
      </c>
      <c r="AO165" s="115">
        <v>0</v>
      </c>
      <c r="AP165" s="115">
        <v>0</v>
      </c>
      <c r="AQ165" s="115">
        <v>0</v>
      </c>
      <c r="AR165" s="115">
        <v>0</v>
      </c>
      <c r="AS165" s="115">
        <v>0</v>
      </c>
      <c r="AT165" s="115">
        <v>0</v>
      </c>
      <c r="AU165" s="115">
        <v>0</v>
      </c>
      <c r="AV165" s="115">
        <v>0</v>
      </c>
      <c r="AW165" s="115">
        <v>0</v>
      </c>
      <c r="AX165" s="115">
        <v>0</v>
      </c>
      <c r="AY165" s="115">
        <v>0</v>
      </c>
      <c r="AZ165" s="115">
        <v>0</v>
      </c>
      <c r="BA165" s="115">
        <v>8965</v>
      </c>
      <c r="BB165" s="115">
        <v>980</v>
      </c>
      <c r="BC165" s="115">
        <v>7985</v>
      </c>
      <c r="BD165" s="117">
        <v>42850</v>
      </c>
    </row>
    <row r="166" spans="1:56" ht="22.5" customHeight="1">
      <c r="A166" s="115" t="s">
        <v>139</v>
      </c>
      <c r="B166" s="115">
        <v>246</v>
      </c>
      <c r="C166" s="115" t="s">
        <v>331</v>
      </c>
      <c r="D166" s="115" t="s">
        <v>273</v>
      </c>
      <c r="E166" s="115" t="s">
        <v>332</v>
      </c>
      <c r="F166" s="115" t="s">
        <v>333</v>
      </c>
      <c r="G166" s="115">
        <v>11</v>
      </c>
      <c r="H166" s="115" t="s">
        <v>35</v>
      </c>
      <c r="I166" s="116">
        <v>33270</v>
      </c>
      <c r="J166" s="116">
        <v>24631</v>
      </c>
      <c r="K166" s="115">
        <v>608001020092</v>
      </c>
      <c r="L166" s="115" t="s">
        <v>137</v>
      </c>
      <c r="M166" s="115">
        <v>310</v>
      </c>
      <c r="N166" s="115"/>
      <c r="O166" s="115"/>
      <c r="P166" s="115"/>
      <c r="Q166" s="115"/>
      <c r="R166" s="115"/>
      <c r="S166" s="115"/>
      <c r="T166" s="115"/>
      <c r="U166" s="115" t="s">
        <v>270</v>
      </c>
      <c r="V166" s="115">
        <v>30</v>
      </c>
      <c r="W166" s="115">
        <v>19405</v>
      </c>
      <c r="X166" s="115">
        <v>33072</v>
      </c>
      <c r="Y166" s="115">
        <v>970</v>
      </c>
      <c r="Z166" s="115">
        <v>2329</v>
      </c>
      <c r="AA166" s="115">
        <v>6124</v>
      </c>
      <c r="AB166" s="115">
        <v>0</v>
      </c>
      <c r="AC166" s="115">
        <v>0</v>
      </c>
      <c r="AD166" s="115">
        <v>970</v>
      </c>
      <c r="AE166" s="115">
        <v>0</v>
      </c>
      <c r="AF166" s="115">
        <v>0</v>
      </c>
      <c r="AG166" s="115">
        <v>200</v>
      </c>
      <c r="AH166" s="115">
        <v>2000</v>
      </c>
      <c r="AI166" s="115">
        <v>6297</v>
      </c>
      <c r="AJ166" s="115">
        <v>0</v>
      </c>
      <c r="AK166" s="115">
        <v>9376</v>
      </c>
      <c r="AL166" s="115">
        <v>0</v>
      </c>
      <c r="AM166" s="115">
        <v>0</v>
      </c>
      <c r="AN166" s="115">
        <v>0</v>
      </c>
      <c r="AO166" s="115">
        <v>576</v>
      </c>
      <c r="AP166" s="115">
        <v>133</v>
      </c>
      <c r="AQ166" s="115">
        <v>0</v>
      </c>
      <c r="AR166" s="115">
        <v>0</v>
      </c>
      <c r="AS166" s="115">
        <v>1537</v>
      </c>
      <c r="AT166" s="115">
        <v>0</v>
      </c>
      <c r="AU166" s="115">
        <v>0</v>
      </c>
      <c r="AV166" s="115">
        <v>0</v>
      </c>
      <c r="AW166" s="115">
        <v>0</v>
      </c>
      <c r="AX166" s="115">
        <v>0</v>
      </c>
      <c r="AY166" s="115">
        <v>840</v>
      </c>
      <c r="AZ166" s="115">
        <v>1500</v>
      </c>
      <c r="BA166" s="115">
        <v>62870</v>
      </c>
      <c r="BB166" s="115">
        <v>22459</v>
      </c>
      <c r="BC166" s="115">
        <v>40411</v>
      </c>
      <c r="BD166" s="117">
        <v>42850</v>
      </c>
    </row>
    <row r="167" spans="1:56" ht="22.5" customHeight="1">
      <c r="A167" s="115" t="s">
        <v>139</v>
      </c>
      <c r="B167" s="115">
        <v>306</v>
      </c>
      <c r="C167" s="115" t="s">
        <v>334</v>
      </c>
      <c r="D167" s="115" t="s">
        <v>273</v>
      </c>
      <c r="E167" s="115" t="s">
        <v>335</v>
      </c>
      <c r="F167" s="115" t="s">
        <v>336</v>
      </c>
      <c r="G167" s="115">
        <v>11</v>
      </c>
      <c r="H167" s="115" t="s">
        <v>35</v>
      </c>
      <c r="I167" s="116">
        <v>36348</v>
      </c>
      <c r="J167" s="116">
        <v>27582</v>
      </c>
      <c r="K167" s="115">
        <v>608001052955</v>
      </c>
      <c r="L167" s="115" t="s">
        <v>137</v>
      </c>
      <c r="M167" s="115">
        <v>435</v>
      </c>
      <c r="N167" s="115"/>
      <c r="O167" s="115"/>
      <c r="P167" s="115"/>
      <c r="Q167" s="115"/>
      <c r="R167" s="115"/>
      <c r="S167" s="115"/>
      <c r="T167" s="115"/>
      <c r="U167" s="115" t="s">
        <v>270</v>
      </c>
      <c r="V167" s="115">
        <v>30</v>
      </c>
      <c r="W167" s="115">
        <v>18580</v>
      </c>
      <c r="X167" s="115">
        <v>31826</v>
      </c>
      <c r="Y167" s="115">
        <v>929</v>
      </c>
      <c r="Z167" s="115">
        <v>2230</v>
      </c>
      <c r="AA167" s="115">
        <v>5882</v>
      </c>
      <c r="AB167" s="115">
        <v>0</v>
      </c>
      <c r="AC167" s="115">
        <v>0</v>
      </c>
      <c r="AD167" s="115">
        <v>929</v>
      </c>
      <c r="AE167" s="115">
        <v>0</v>
      </c>
      <c r="AF167" s="115">
        <v>0</v>
      </c>
      <c r="AG167" s="115">
        <v>200</v>
      </c>
      <c r="AH167" s="115">
        <v>2000</v>
      </c>
      <c r="AI167" s="115">
        <v>6049</v>
      </c>
      <c r="AJ167" s="115">
        <v>0</v>
      </c>
      <c r="AK167" s="115">
        <v>1350</v>
      </c>
      <c r="AL167" s="115">
        <v>0</v>
      </c>
      <c r="AM167" s="115">
        <v>0</v>
      </c>
      <c r="AN167" s="115">
        <v>0</v>
      </c>
      <c r="AO167" s="115">
        <v>0</v>
      </c>
      <c r="AP167" s="115">
        <v>0</v>
      </c>
      <c r="AQ167" s="115">
        <v>0</v>
      </c>
      <c r="AR167" s="115">
        <v>0</v>
      </c>
      <c r="AS167" s="115">
        <v>0</v>
      </c>
      <c r="AT167" s="115">
        <v>0</v>
      </c>
      <c r="AU167" s="115">
        <v>0</v>
      </c>
      <c r="AV167" s="115">
        <v>0</v>
      </c>
      <c r="AW167" s="115">
        <v>0</v>
      </c>
      <c r="AX167" s="115">
        <v>0</v>
      </c>
      <c r="AY167" s="115">
        <v>840</v>
      </c>
      <c r="AZ167" s="115">
        <v>597</v>
      </c>
      <c r="BA167" s="115">
        <v>60376</v>
      </c>
      <c r="BB167" s="115">
        <v>11036</v>
      </c>
      <c r="BC167" s="115">
        <v>49340</v>
      </c>
      <c r="BD167" s="117">
        <v>42850</v>
      </c>
    </row>
    <row r="168" spans="1:56" ht="22.5" customHeight="1">
      <c r="A168" s="115" t="s">
        <v>139</v>
      </c>
      <c r="B168" s="115">
        <v>462</v>
      </c>
      <c r="C168" s="115" t="s">
        <v>337</v>
      </c>
      <c r="D168" s="115" t="s">
        <v>273</v>
      </c>
      <c r="E168" s="115" t="s">
        <v>338</v>
      </c>
      <c r="F168" s="115" t="s">
        <v>339</v>
      </c>
      <c r="G168" s="115">
        <v>14</v>
      </c>
      <c r="H168" s="115" t="s">
        <v>35</v>
      </c>
      <c r="I168" s="116">
        <v>41988</v>
      </c>
      <c r="J168" s="116">
        <v>33100</v>
      </c>
      <c r="K168" s="115">
        <v>108000229409</v>
      </c>
      <c r="L168" s="115" t="s">
        <v>152</v>
      </c>
      <c r="M168" s="115">
        <v>591</v>
      </c>
      <c r="N168" s="115"/>
      <c r="O168" s="115"/>
      <c r="P168" s="115"/>
      <c r="Q168" s="115"/>
      <c r="R168" s="115"/>
      <c r="S168" s="115"/>
      <c r="T168" s="115"/>
      <c r="U168" s="115" t="s">
        <v>270</v>
      </c>
      <c r="V168" s="115">
        <v>30</v>
      </c>
      <c r="W168" s="115">
        <v>7915</v>
      </c>
      <c r="X168" s="115">
        <v>14347</v>
      </c>
      <c r="Y168" s="115">
        <v>396</v>
      </c>
      <c r="Z168" s="115">
        <v>950</v>
      </c>
      <c r="AA168" s="115">
        <v>2598</v>
      </c>
      <c r="AB168" s="115">
        <v>0</v>
      </c>
      <c r="AC168" s="115">
        <v>0</v>
      </c>
      <c r="AD168" s="115">
        <v>396</v>
      </c>
      <c r="AE168" s="115">
        <v>0</v>
      </c>
      <c r="AF168" s="115">
        <v>0</v>
      </c>
      <c r="AG168" s="115">
        <v>200</v>
      </c>
      <c r="AH168" s="115">
        <v>0</v>
      </c>
      <c r="AI168" s="115">
        <v>2671</v>
      </c>
      <c r="AJ168" s="115">
        <v>0</v>
      </c>
      <c r="AK168" s="115">
        <v>200</v>
      </c>
      <c r="AL168" s="115">
        <v>0</v>
      </c>
      <c r="AM168" s="115">
        <v>0</v>
      </c>
      <c r="AN168" s="115">
        <v>0</v>
      </c>
      <c r="AO168" s="115">
        <v>0</v>
      </c>
      <c r="AP168" s="115">
        <v>0</v>
      </c>
      <c r="AQ168" s="115">
        <v>0</v>
      </c>
      <c r="AR168" s="115">
        <v>0</v>
      </c>
      <c r="AS168" s="115">
        <v>0</v>
      </c>
      <c r="AT168" s="115">
        <v>0</v>
      </c>
      <c r="AU168" s="115">
        <v>0</v>
      </c>
      <c r="AV168" s="115">
        <v>0</v>
      </c>
      <c r="AW168" s="115">
        <v>0</v>
      </c>
      <c r="AX168" s="115">
        <v>0</v>
      </c>
      <c r="AY168" s="115">
        <v>840</v>
      </c>
      <c r="AZ168" s="115">
        <v>0</v>
      </c>
      <c r="BA168" s="115">
        <v>26602</v>
      </c>
      <c r="BB168" s="115">
        <v>3911</v>
      </c>
      <c r="BC168" s="115">
        <v>22691</v>
      </c>
      <c r="BD168" s="117">
        <v>42850</v>
      </c>
    </row>
    <row r="169" spans="1:56" ht="22.5" customHeight="1">
      <c r="A169" s="115" t="s">
        <v>139</v>
      </c>
      <c r="B169" s="115">
        <v>597</v>
      </c>
      <c r="C169" s="115" t="s">
        <v>340</v>
      </c>
      <c r="D169" s="115" t="s">
        <v>273</v>
      </c>
      <c r="E169" s="115" t="s">
        <v>341</v>
      </c>
      <c r="F169" s="115" t="s">
        <v>342</v>
      </c>
      <c r="G169" s="115">
        <v>1</v>
      </c>
      <c r="H169" s="115" t="s">
        <v>35</v>
      </c>
      <c r="I169" s="116">
        <v>42851</v>
      </c>
      <c r="J169" s="116">
        <v>33116</v>
      </c>
      <c r="K169" s="115">
        <v>108000703119</v>
      </c>
      <c r="L169" s="115" t="s">
        <v>152</v>
      </c>
      <c r="M169" s="115">
        <v>726</v>
      </c>
      <c r="N169" s="115" t="s">
        <v>235</v>
      </c>
      <c r="O169" s="115"/>
      <c r="P169" s="115"/>
      <c r="Q169" s="115"/>
      <c r="R169" s="115"/>
      <c r="S169" s="115"/>
      <c r="T169" s="115"/>
      <c r="U169" s="115" t="s">
        <v>270</v>
      </c>
      <c r="V169" s="115">
        <v>5</v>
      </c>
      <c r="W169" s="115">
        <v>1213</v>
      </c>
      <c r="X169" s="115">
        <v>2198</v>
      </c>
      <c r="Y169" s="115">
        <v>61</v>
      </c>
      <c r="Z169" s="115">
        <v>146</v>
      </c>
      <c r="AA169" s="115">
        <v>398</v>
      </c>
      <c r="AB169" s="115">
        <v>0</v>
      </c>
      <c r="AC169" s="115">
        <v>0</v>
      </c>
      <c r="AD169" s="115">
        <v>61</v>
      </c>
      <c r="AE169" s="115">
        <v>0</v>
      </c>
      <c r="AF169" s="115">
        <v>0</v>
      </c>
      <c r="AG169" s="115">
        <v>0</v>
      </c>
      <c r="AH169" s="115">
        <v>0</v>
      </c>
      <c r="AI169" s="115">
        <v>409</v>
      </c>
      <c r="AJ169" s="115">
        <v>0</v>
      </c>
      <c r="AK169" s="115">
        <v>0</v>
      </c>
      <c r="AL169" s="115">
        <v>0</v>
      </c>
      <c r="AM169" s="115">
        <v>0</v>
      </c>
      <c r="AN169" s="115">
        <v>0</v>
      </c>
      <c r="AO169" s="115">
        <v>0</v>
      </c>
      <c r="AP169" s="115">
        <v>0</v>
      </c>
      <c r="AQ169" s="115">
        <v>0</v>
      </c>
      <c r="AR169" s="115">
        <v>0</v>
      </c>
      <c r="AS169" s="115">
        <v>0</v>
      </c>
      <c r="AT169" s="115">
        <v>0</v>
      </c>
      <c r="AU169" s="115">
        <v>0</v>
      </c>
      <c r="AV169" s="115">
        <v>0</v>
      </c>
      <c r="AW169" s="115">
        <v>0</v>
      </c>
      <c r="AX169" s="115">
        <v>0</v>
      </c>
      <c r="AY169" s="115">
        <v>0</v>
      </c>
      <c r="AZ169" s="115">
        <v>0</v>
      </c>
      <c r="BA169" s="115">
        <v>4077</v>
      </c>
      <c r="BB169" s="115">
        <v>409</v>
      </c>
      <c r="BC169" s="115">
        <v>3668</v>
      </c>
      <c r="BD169" s="117">
        <v>42850</v>
      </c>
    </row>
    <row r="170" spans="1:56" ht="22.5" customHeight="1">
      <c r="A170" s="115" t="s">
        <v>139</v>
      </c>
      <c r="B170" s="115">
        <v>223</v>
      </c>
      <c r="C170" s="115" t="s">
        <v>343</v>
      </c>
      <c r="D170" s="115" t="s">
        <v>344</v>
      </c>
      <c r="E170" s="115" t="s">
        <v>345</v>
      </c>
      <c r="F170" s="115" t="s">
        <v>346</v>
      </c>
      <c r="G170" s="115">
        <v>1</v>
      </c>
      <c r="H170" s="115" t="s">
        <v>35</v>
      </c>
      <c r="I170" s="116">
        <v>29161</v>
      </c>
      <c r="J170" s="116">
        <v>22351</v>
      </c>
      <c r="K170" s="115">
        <v>608001021392</v>
      </c>
      <c r="L170" s="115" t="s">
        <v>137</v>
      </c>
      <c r="M170" s="115">
        <v>245</v>
      </c>
      <c r="N170" s="115"/>
      <c r="O170" s="115"/>
      <c r="P170" s="115"/>
      <c r="Q170" s="115"/>
      <c r="R170" s="115"/>
      <c r="S170" s="115"/>
      <c r="T170" s="115"/>
      <c r="U170" s="115" t="s">
        <v>347</v>
      </c>
      <c r="V170" s="115">
        <v>30</v>
      </c>
      <c r="W170" s="115">
        <v>24380</v>
      </c>
      <c r="X170" s="115">
        <v>29289</v>
      </c>
      <c r="Y170" s="115">
        <v>1219</v>
      </c>
      <c r="Z170" s="115">
        <v>2350</v>
      </c>
      <c r="AA170" s="115">
        <v>6263</v>
      </c>
      <c r="AB170" s="115">
        <v>0</v>
      </c>
      <c r="AC170" s="115">
        <v>0</v>
      </c>
      <c r="AD170" s="115">
        <v>1219</v>
      </c>
      <c r="AE170" s="115">
        <v>0</v>
      </c>
      <c r="AF170" s="115">
        <v>0</v>
      </c>
      <c r="AG170" s="115">
        <v>200</v>
      </c>
      <c r="AH170" s="115">
        <v>4000</v>
      </c>
      <c r="AI170" s="115">
        <v>6440</v>
      </c>
      <c r="AJ170" s="115">
        <v>0</v>
      </c>
      <c r="AK170" s="115">
        <v>12476</v>
      </c>
      <c r="AL170" s="115">
        <v>3300</v>
      </c>
      <c r="AM170" s="115">
        <v>0</v>
      </c>
      <c r="AN170" s="115">
        <v>0</v>
      </c>
      <c r="AO170" s="115">
        <v>0</v>
      </c>
      <c r="AP170" s="115">
        <v>0</v>
      </c>
      <c r="AQ170" s="115">
        <v>0</v>
      </c>
      <c r="AR170" s="115">
        <v>0</v>
      </c>
      <c r="AS170" s="115">
        <v>0</v>
      </c>
      <c r="AT170" s="115">
        <v>0</v>
      </c>
      <c r="AU170" s="115">
        <v>0</v>
      </c>
      <c r="AV170" s="115">
        <v>0</v>
      </c>
      <c r="AW170" s="115">
        <v>0</v>
      </c>
      <c r="AX170" s="115">
        <v>0</v>
      </c>
      <c r="AY170" s="115">
        <v>840</v>
      </c>
      <c r="AZ170" s="115">
        <v>1550</v>
      </c>
      <c r="BA170" s="115">
        <v>64720</v>
      </c>
      <c r="BB170" s="115">
        <v>28806</v>
      </c>
      <c r="BC170" s="115">
        <v>35914</v>
      </c>
      <c r="BD170" s="117">
        <v>42850</v>
      </c>
    </row>
    <row r="171" spans="1:56" ht="22.5" customHeight="1">
      <c r="A171" s="115" t="s">
        <v>139</v>
      </c>
      <c r="B171" s="115">
        <v>231</v>
      </c>
      <c r="C171" s="115" t="s">
        <v>348</v>
      </c>
      <c r="D171" s="115" t="s">
        <v>344</v>
      </c>
      <c r="E171" s="115" t="s">
        <v>345</v>
      </c>
      <c r="F171" s="115" t="s">
        <v>346</v>
      </c>
      <c r="G171" s="115">
        <v>1</v>
      </c>
      <c r="H171" s="115" t="s">
        <v>35</v>
      </c>
      <c r="I171" s="116">
        <v>30773</v>
      </c>
      <c r="J171" s="116">
        <v>22837</v>
      </c>
      <c r="K171" s="115">
        <v>608001043145</v>
      </c>
      <c r="L171" s="115" t="s">
        <v>137</v>
      </c>
      <c r="M171" s="115">
        <v>269</v>
      </c>
      <c r="N171" s="115"/>
      <c r="O171" s="115"/>
      <c r="P171" s="115"/>
      <c r="Q171" s="115"/>
      <c r="R171" s="115"/>
      <c r="S171" s="115"/>
      <c r="T171" s="115"/>
      <c r="U171" s="115" t="s">
        <v>347</v>
      </c>
      <c r="V171" s="115">
        <v>30</v>
      </c>
      <c r="W171" s="115">
        <v>22115</v>
      </c>
      <c r="X171" s="115">
        <v>29289</v>
      </c>
      <c r="Y171" s="115">
        <v>1106</v>
      </c>
      <c r="Z171" s="115">
        <v>2350</v>
      </c>
      <c r="AA171" s="115">
        <v>5999</v>
      </c>
      <c r="AB171" s="115">
        <v>0</v>
      </c>
      <c r="AC171" s="115">
        <v>0</v>
      </c>
      <c r="AD171" s="115">
        <v>1106</v>
      </c>
      <c r="AE171" s="115">
        <v>0</v>
      </c>
      <c r="AF171" s="115">
        <v>0</v>
      </c>
      <c r="AG171" s="115">
        <v>200</v>
      </c>
      <c r="AH171" s="115">
        <v>2000</v>
      </c>
      <c r="AI171" s="115">
        <v>6168</v>
      </c>
      <c r="AJ171" s="115">
        <v>0</v>
      </c>
      <c r="AK171" s="115">
        <v>9450</v>
      </c>
      <c r="AL171" s="115">
        <v>6000</v>
      </c>
      <c r="AM171" s="115">
        <v>0</v>
      </c>
      <c r="AN171" s="115">
        <v>0</v>
      </c>
      <c r="AO171" s="115">
        <v>1000</v>
      </c>
      <c r="AP171" s="115">
        <v>0</v>
      </c>
      <c r="AQ171" s="115">
        <v>0</v>
      </c>
      <c r="AR171" s="115">
        <v>0</v>
      </c>
      <c r="AS171" s="115">
        <v>0</v>
      </c>
      <c r="AT171" s="115">
        <v>0</v>
      </c>
      <c r="AU171" s="115">
        <v>0</v>
      </c>
      <c r="AV171" s="115">
        <v>0</v>
      </c>
      <c r="AW171" s="115">
        <v>0</v>
      </c>
      <c r="AX171" s="115">
        <v>0</v>
      </c>
      <c r="AY171" s="115">
        <v>840</v>
      </c>
      <c r="AZ171" s="115">
        <v>1462</v>
      </c>
      <c r="BA171" s="115">
        <v>61965</v>
      </c>
      <c r="BB171" s="115">
        <v>27120</v>
      </c>
      <c r="BC171" s="115">
        <v>34845</v>
      </c>
      <c r="BD171" s="117">
        <v>42850</v>
      </c>
    </row>
    <row r="172" spans="1:56" ht="22.5" customHeight="1">
      <c r="A172" s="115" t="s">
        <v>139</v>
      </c>
      <c r="B172" s="115">
        <v>234</v>
      </c>
      <c r="C172" s="115" t="s">
        <v>349</v>
      </c>
      <c r="D172" s="115" t="s">
        <v>344</v>
      </c>
      <c r="E172" s="115" t="s">
        <v>345</v>
      </c>
      <c r="F172" s="115" t="s">
        <v>346</v>
      </c>
      <c r="G172" s="115">
        <v>4</v>
      </c>
      <c r="H172" s="115" t="s">
        <v>35</v>
      </c>
      <c r="I172" s="116">
        <v>30956</v>
      </c>
      <c r="J172" s="116">
        <v>23392</v>
      </c>
      <c r="K172" s="115">
        <v>608001041852</v>
      </c>
      <c r="L172" s="115" t="s">
        <v>137</v>
      </c>
      <c r="M172" s="115">
        <v>275</v>
      </c>
      <c r="N172" s="115"/>
      <c r="O172" s="115"/>
      <c r="P172" s="115"/>
      <c r="Q172" s="115"/>
      <c r="R172" s="115"/>
      <c r="S172" s="115"/>
      <c r="T172" s="115"/>
      <c r="U172" s="115" t="s">
        <v>347</v>
      </c>
      <c r="V172" s="115">
        <v>30</v>
      </c>
      <c r="W172" s="115">
        <v>21360</v>
      </c>
      <c r="X172" s="115">
        <v>29289</v>
      </c>
      <c r="Y172" s="115">
        <v>1068</v>
      </c>
      <c r="Z172" s="115">
        <v>2350</v>
      </c>
      <c r="AA172" s="115">
        <v>5911</v>
      </c>
      <c r="AB172" s="115">
        <v>0</v>
      </c>
      <c r="AC172" s="115">
        <v>0</v>
      </c>
      <c r="AD172" s="115">
        <v>1068</v>
      </c>
      <c r="AE172" s="115">
        <v>0</v>
      </c>
      <c r="AF172" s="115">
        <v>0</v>
      </c>
      <c r="AG172" s="115">
        <v>200</v>
      </c>
      <c r="AH172" s="115">
        <v>3000</v>
      </c>
      <c r="AI172" s="115">
        <v>6078</v>
      </c>
      <c r="AJ172" s="115">
        <v>600</v>
      </c>
      <c r="AK172" s="115">
        <v>7050</v>
      </c>
      <c r="AL172" s="115">
        <v>3316</v>
      </c>
      <c r="AM172" s="115">
        <v>240</v>
      </c>
      <c r="AN172" s="115">
        <v>0</v>
      </c>
      <c r="AO172" s="115">
        <v>734</v>
      </c>
      <c r="AP172" s="115">
        <v>0</v>
      </c>
      <c r="AQ172" s="115">
        <v>0</v>
      </c>
      <c r="AR172" s="115">
        <v>0</v>
      </c>
      <c r="AS172" s="115">
        <v>0</v>
      </c>
      <c r="AT172" s="115">
        <v>0</v>
      </c>
      <c r="AU172" s="115">
        <v>0</v>
      </c>
      <c r="AV172" s="115">
        <v>0</v>
      </c>
      <c r="AW172" s="115">
        <v>0</v>
      </c>
      <c r="AX172" s="115">
        <v>0</v>
      </c>
      <c r="AY172" s="115">
        <v>840</v>
      </c>
      <c r="AZ172" s="115">
        <v>597</v>
      </c>
      <c r="BA172" s="115">
        <v>61046</v>
      </c>
      <c r="BB172" s="115">
        <v>22655</v>
      </c>
      <c r="BC172" s="115">
        <v>38391</v>
      </c>
      <c r="BD172" s="117">
        <v>42850</v>
      </c>
    </row>
    <row r="173" spans="1:56" ht="22.5" customHeight="1">
      <c r="A173" s="115" t="s">
        <v>139</v>
      </c>
      <c r="B173" s="115">
        <v>239</v>
      </c>
      <c r="C173" s="115" t="s">
        <v>350</v>
      </c>
      <c r="D173" s="115" t="s">
        <v>344</v>
      </c>
      <c r="E173" s="115" t="s">
        <v>345</v>
      </c>
      <c r="F173" s="115" t="s">
        <v>346</v>
      </c>
      <c r="G173" s="115">
        <v>12</v>
      </c>
      <c r="H173" s="115" t="s">
        <v>35</v>
      </c>
      <c r="I173" s="116">
        <v>30956</v>
      </c>
      <c r="J173" s="116">
        <v>21850</v>
      </c>
      <c r="K173" s="115">
        <v>608001020149</v>
      </c>
      <c r="L173" s="115" t="s">
        <v>137</v>
      </c>
      <c r="M173" s="115">
        <v>281</v>
      </c>
      <c r="N173" s="115"/>
      <c r="O173" s="115"/>
      <c r="P173" s="115"/>
      <c r="Q173" s="115"/>
      <c r="R173" s="115"/>
      <c r="S173" s="115"/>
      <c r="T173" s="115"/>
      <c r="U173" s="115" t="s">
        <v>347</v>
      </c>
      <c r="V173" s="115">
        <v>30</v>
      </c>
      <c r="W173" s="115">
        <v>21360</v>
      </c>
      <c r="X173" s="115">
        <v>29289</v>
      </c>
      <c r="Y173" s="115">
        <v>1068</v>
      </c>
      <c r="Z173" s="115">
        <v>2350</v>
      </c>
      <c r="AA173" s="115">
        <v>5911</v>
      </c>
      <c r="AB173" s="115">
        <v>0</v>
      </c>
      <c r="AC173" s="115">
        <v>0</v>
      </c>
      <c r="AD173" s="115">
        <v>1068</v>
      </c>
      <c r="AE173" s="115">
        <v>0</v>
      </c>
      <c r="AF173" s="115">
        <v>0</v>
      </c>
      <c r="AG173" s="115">
        <v>200</v>
      </c>
      <c r="AH173" s="115">
        <v>1000</v>
      </c>
      <c r="AI173" s="115">
        <v>6078</v>
      </c>
      <c r="AJ173" s="115">
        <v>0</v>
      </c>
      <c r="AK173" s="115">
        <v>11850</v>
      </c>
      <c r="AL173" s="115">
        <v>0</v>
      </c>
      <c r="AM173" s="115">
        <v>0</v>
      </c>
      <c r="AN173" s="115">
        <v>0</v>
      </c>
      <c r="AO173" s="115">
        <v>525</v>
      </c>
      <c r="AP173" s="115">
        <v>0</v>
      </c>
      <c r="AQ173" s="115">
        <v>0</v>
      </c>
      <c r="AR173" s="115">
        <v>0</v>
      </c>
      <c r="AS173" s="115">
        <v>0</v>
      </c>
      <c r="AT173" s="115">
        <v>0</v>
      </c>
      <c r="AU173" s="115">
        <v>0</v>
      </c>
      <c r="AV173" s="115">
        <v>0</v>
      </c>
      <c r="AW173" s="115">
        <v>0</v>
      </c>
      <c r="AX173" s="115">
        <v>0</v>
      </c>
      <c r="AY173" s="115">
        <v>840</v>
      </c>
      <c r="AZ173" s="115">
        <v>1440</v>
      </c>
      <c r="BA173" s="115">
        <v>61046</v>
      </c>
      <c r="BB173" s="115">
        <v>21933</v>
      </c>
      <c r="BC173" s="115">
        <v>39113</v>
      </c>
      <c r="BD173" s="117">
        <v>42850</v>
      </c>
    </row>
    <row r="174" spans="1:56" ht="22.5" customHeight="1">
      <c r="A174" s="115" t="s">
        <v>139</v>
      </c>
      <c r="B174" s="115">
        <v>241</v>
      </c>
      <c r="C174" s="115" t="s">
        <v>351</v>
      </c>
      <c r="D174" s="115" t="s">
        <v>344</v>
      </c>
      <c r="E174" s="115" t="s">
        <v>345</v>
      </c>
      <c r="F174" s="115" t="s">
        <v>346</v>
      </c>
      <c r="G174" s="115">
        <v>1</v>
      </c>
      <c r="H174" s="115" t="s">
        <v>35</v>
      </c>
      <c r="I174" s="116">
        <v>30960</v>
      </c>
      <c r="J174" s="116">
        <v>23322</v>
      </c>
      <c r="K174" s="115">
        <v>608001017783</v>
      </c>
      <c r="L174" s="115" t="s">
        <v>137</v>
      </c>
      <c r="M174" s="115">
        <v>284</v>
      </c>
      <c r="N174" s="115"/>
      <c r="O174" s="115"/>
      <c r="P174" s="115"/>
      <c r="Q174" s="115"/>
      <c r="R174" s="115"/>
      <c r="S174" s="115"/>
      <c r="T174" s="115"/>
      <c r="U174" s="115" t="s">
        <v>347</v>
      </c>
      <c r="V174" s="115">
        <v>30</v>
      </c>
      <c r="W174" s="115">
        <v>21360</v>
      </c>
      <c r="X174" s="115">
        <v>29289</v>
      </c>
      <c r="Y174" s="115">
        <v>1068</v>
      </c>
      <c r="Z174" s="115">
        <v>2350</v>
      </c>
      <c r="AA174" s="115">
        <v>5911</v>
      </c>
      <c r="AB174" s="115">
        <v>0</v>
      </c>
      <c r="AC174" s="115">
        <v>0</v>
      </c>
      <c r="AD174" s="115">
        <v>1068</v>
      </c>
      <c r="AE174" s="115">
        <v>0</v>
      </c>
      <c r="AF174" s="115">
        <v>0</v>
      </c>
      <c r="AG174" s="115">
        <v>200</v>
      </c>
      <c r="AH174" s="115">
        <v>2000</v>
      </c>
      <c r="AI174" s="115">
        <v>6078</v>
      </c>
      <c r="AJ174" s="115">
        <v>510</v>
      </c>
      <c r="AK174" s="115">
        <v>11676</v>
      </c>
      <c r="AL174" s="115">
        <v>0</v>
      </c>
      <c r="AM174" s="115">
        <v>0</v>
      </c>
      <c r="AN174" s="115">
        <v>0</v>
      </c>
      <c r="AO174" s="115">
        <v>0</v>
      </c>
      <c r="AP174" s="115">
        <v>0</v>
      </c>
      <c r="AQ174" s="115">
        <v>0</v>
      </c>
      <c r="AR174" s="115">
        <v>0</v>
      </c>
      <c r="AS174" s="115">
        <v>0</v>
      </c>
      <c r="AT174" s="115">
        <v>0</v>
      </c>
      <c r="AU174" s="115">
        <v>0</v>
      </c>
      <c r="AV174" s="115">
        <v>0</v>
      </c>
      <c r="AW174" s="115">
        <v>0</v>
      </c>
      <c r="AX174" s="115">
        <v>272</v>
      </c>
      <c r="AY174" s="115">
        <v>840</v>
      </c>
      <c r="AZ174" s="115">
        <v>257</v>
      </c>
      <c r="BA174" s="115">
        <v>61046</v>
      </c>
      <c r="BB174" s="115">
        <v>21833</v>
      </c>
      <c r="BC174" s="115">
        <v>39213</v>
      </c>
      <c r="BD174" s="117">
        <v>42850</v>
      </c>
    </row>
    <row r="175" spans="1:56" ht="22.5" customHeight="1">
      <c r="A175" s="115" t="s">
        <v>139</v>
      </c>
      <c r="B175" s="115">
        <v>244</v>
      </c>
      <c r="C175" s="115" t="s">
        <v>352</v>
      </c>
      <c r="D175" s="115" t="s">
        <v>344</v>
      </c>
      <c r="E175" s="115" t="s">
        <v>345</v>
      </c>
      <c r="F175" s="115" t="s">
        <v>346</v>
      </c>
      <c r="G175" s="115">
        <v>1</v>
      </c>
      <c r="H175" s="115" t="s">
        <v>35</v>
      </c>
      <c r="I175" s="116">
        <v>33270</v>
      </c>
      <c r="J175" s="116">
        <v>25611</v>
      </c>
      <c r="K175" s="115">
        <v>608001046022</v>
      </c>
      <c r="L175" s="115" t="s">
        <v>137</v>
      </c>
      <c r="M175" s="115">
        <v>306</v>
      </c>
      <c r="N175" s="115"/>
      <c r="O175" s="115"/>
      <c r="P175" s="115"/>
      <c r="Q175" s="115"/>
      <c r="R175" s="115"/>
      <c r="S175" s="115"/>
      <c r="T175" s="115"/>
      <c r="U175" s="115" t="s">
        <v>347</v>
      </c>
      <c r="V175" s="115">
        <v>30</v>
      </c>
      <c r="W175" s="115">
        <v>18340</v>
      </c>
      <c r="X175" s="115">
        <v>29289</v>
      </c>
      <c r="Y175" s="115">
        <v>917</v>
      </c>
      <c r="Z175" s="115">
        <v>2201</v>
      </c>
      <c r="AA175" s="115">
        <v>5558</v>
      </c>
      <c r="AB175" s="115">
        <v>0</v>
      </c>
      <c r="AC175" s="115">
        <v>0</v>
      </c>
      <c r="AD175" s="115">
        <v>917</v>
      </c>
      <c r="AE175" s="115">
        <v>0</v>
      </c>
      <c r="AF175" s="115">
        <v>0</v>
      </c>
      <c r="AG175" s="115">
        <v>200</v>
      </c>
      <c r="AH175" s="115">
        <v>1000</v>
      </c>
      <c r="AI175" s="115">
        <v>5715</v>
      </c>
      <c r="AJ175" s="115">
        <v>604</v>
      </c>
      <c r="AK175" s="115">
        <v>350</v>
      </c>
      <c r="AL175" s="115">
        <v>3273</v>
      </c>
      <c r="AM175" s="115">
        <v>0</v>
      </c>
      <c r="AN175" s="115">
        <v>0</v>
      </c>
      <c r="AO175" s="115">
        <v>0</v>
      </c>
      <c r="AP175" s="115">
        <v>0</v>
      </c>
      <c r="AQ175" s="115">
        <v>0</v>
      </c>
      <c r="AR175" s="115">
        <v>0</v>
      </c>
      <c r="AS175" s="115">
        <v>0</v>
      </c>
      <c r="AT175" s="115">
        <v>0</v>
      </c>
      <c r="AU175" s="115">
        <v>0</v>
      </c>
      <c r="AV175" s="115">
        <v>0</v>
      </c>
      <c r="AW175" s="115">
        <v>0</v>
      </c>
      <c r="AX175" s="115">
        <v>0</v>
      </c>
      <c r="AY175" s="115">
        <v>840</v>
      </c>
      <c r="AZ175" s="115">
        <v>0</v>
      </c>
      <c r="BA175" s="115">
        <v>57222</v>
      </c>
      <c r="BB175" s="115">
        <v>11982</v>
      </c>
      <c r="BC175" s="115">
        <v>45240</v>
      </c>
      <c r="BD175" s="117">
        <v>42850</v>
      </c>
    </row>
    <row r="176" spans="1:56" ht="22.5" customHeight="1">
      <c r="A176" s="115" t="s">
        <v>139</v>
      </c>
      <c r="B176" s="115">
        <v>251</v>
      </c>
      <c r="C176" s="115" t="s">
        <v>353</v>
      </c>
      <c r="D176" s="115" t="s">
        <v>344</v>
      </c>
      <c r="E176" s="115" t="s">
        <v>345</v>
      </c>
      <c r="F176" s="115" t="s">
        <v>346</v>
      </c>
      <c r="G176" s="115">
        <v>9</v>
      </c>
      <c r="H176" s="115" t="s">
        <v>35</v>
      </c>
      <c r="I176" s="116">
        <v>34151</v>
      </c>
      <c r="J176" s="116">
        <v>25098</v>
      </c>
      <c r="K176" s="115">
        <v>608001040665</v>
      </c>
      <c r="L176" s="115" t="s">
        <v>137</v>
      </c>
      <c r="M176" s="115">
        <v>367</v>
      </c>
      <c r="N176" s="115"/>
      <c r="O176" s="115"/>
      <c r="P176" s="115"/>
      <c r="Q176" s="115"/>
      <c r="R176" s="115"/>
      <c r="S176" s="115"/>
      <c r="T176" s="115"/>
      <c r="U176" s="115" t="s">
        <v>347</v>
      </c>
      <c r="V176" s="115">
        <v>30</v>
      </c>
      <c r="W176" s="115">
        <v>16135</v>
      </c>
      <c r="X176" s="115">
        <v>28133</v>
      </c>
      <c r="Y176" s="115">
        <v>807</v>
      </c>
      <c r="Z176" s="115">
        <v>1936</v>
      </c>
      <c r="AA176" s="115">
        <v>5166</v>
      </c>
      <c r="AB176" s="115">
        <v>0</v>
      </c>
      <c r="AC176" s="115">
        <v>0</v>
      </c>
      <c r="AD176" s="115">
        <v>807</v>
      </c>
      <c r="AE176" s="115">
        <v>0</v>
      </c>
      <c r="AF176" s="115">
        <v>0</v>
      </c>
      <c r="AG176" s="115">
        <v>200</v>
      </c>
      <c r="AH176" s="115">
        <v>2000</v>
      </c>
      <c r="AI176" s="115">
        <v>5312</v>
      </c>
      <c r="AJ176" s="115">
        <v>0</v>
      </c>
      <c r="AK176" s="115">
        <v>3650</v>
      </c>
      <c r="AL176" s="115">
        <v>3296</v>
      </c>
      <c r="AM176" s="115">
        <v>0</v>
      </c>
      <c r="AN176" s="115">
        <v>0</v>
      </c>
      <c r="AO176" s="115">
        <v>0</v>
      </c>
      <c r="AP176" s="115">
        <v>0</v>
      </c>
      <c r="AQ176" s="115">
        <v>0</v>
      </c>
      <c r="AR176" s="115">
        <v>0</v>
      </c>
      <c r="AS176" s="115">
        <v>0</v>
      </c>
      <c r="AT176" s="115">
        <v>0</v>
      </c>
      <c r="AU176" s="115">
        <v>0</v>
      </c>
      <c r="AV176" s="115">
        <v>0</v>
      </c>
      <c r="AW176" s="115">
        <v>0</v>
      </c>
      <c r="AX176" s="115">
        <v>0</v>
      </c>
      <c r="AY176" s="115">
        <v>840</v>
      </c>
      <c r="AZ176" s="115">
        <v>0</v>
      </c>
      <c r="BA176" s="115">
        <v>52984</v>
      </c>
      <c r="BB176" s="115">
        <v>15298</v>
      </c>
      <c r="BC176" s="115">
        <v>37686</v>
      </c>
      <c r="BD176" s="117">
        <v>42850</v>
      </c>
    </row>
    <row r="177" spans="1:56" ht="22.5" customHeight="1">
      <c r="A177" s="115" t="s">
        <v>139</v>
      </c>
      <c r="B177" s="115">
        <v>253</v>
      </c>
      <c r="C177" s="115" t="s">
        <v>354</v>
      </c>
      <c r="D177" s="115" t="s">
        <v>344</v>
      </c>
      <c r="E177" s="115" t="s">
        <v>345</v>
      </c>
      <c r="F177" s="115" t="s">
        <v>346</v>
      </c>
      <c r="G177" s="115">
        <v>1</v>
      </c>
      <c r="H177" s="115" t="s">
        <v>35</v>
      </c>
      <c r="I177" s="116">
        <v>34578</v>
      </c>
      <c r="J177" s="116">
        <v>25958</v>
      </c>
      <c r="K177" s="115">
        <v>608001020116</v>
      </c>
      <c r="L177" s="115" t="s">
        <v>137</v>
      </c>
      <c r="M177" s="115">
        <v>383</v>
      </c>
      <c r="N177" s="115"/>
      <c r="O177" s="115"/>
      <c r="P177" s="115"/>
      <c r="Q177" s="115"/>
      <c r="R177" s="115"/>
      <c r="S177" s="115"/>
      <c r="T177" s="115"/>
      <c r="U177" s="115" t="s">
        <v>347</v>
      </c>
      <c r="V177" s="115">
        <v>30</v>
      </c>
      <c r="W177" s="115">
        <v>16135</v>
      </c>
      <c r="X177" s="115">
        <v>28133</v>
      </c>
      <c r="Y177" s="115">
        <v>807</v>
      </c>
      <c r="Z177" s="115">
        <v>1936</v>
      </c>
      <c r="AA177" s="115">
        <v>5166</v>
      </c>
      <c r="AB177" s="115">
        <v>0</v>
      </c>
      <c r="AC177" s="115">
        <v>0</v>
      </c>
      <c r="AD177" s="115">
        <v>807</v>
      </c>
      <c r="AE177" s="115">
        <v>0</v>
      </c>
      <c r="AF177" s="115">
        <v>0</v>
      </c>
      <c r="AG177" s="115">
        <v>200</v>
      </c>
      <c r="AH177" s="115">
        <v>1000</v>
      </c>
      <c r="AI177" s="115">
        <v>5312</v>
      </c>
      <c r="AJ177" s="115">
        <v>139</v>
      </c>
      <c r="AK177" s="115">
        <v>6071</v>
      </c>
      <c r="AL177" s="115">
        <v>0</v>
      </c>
      <c r="AM177" s="115">
        <v>0</v>
      </c>
      <c r="AN177" s="115">
        <v>0</v>
      </c>
      <c r="AO177" s="115">
        <v>0</v>
      </c>
      <c r="AP177" s="115">
        <v>0</v>
      </c>
      <c r="AQ177" s="115">
        <v>0</v>
      </c>
      <c r="AR177" s="115">
        <v>0</v>
      </c>
      <c r="AS177" s="115">
        <v>0</v>
      </c>
      <c r="AT177" s="115">
        <v>0</v>
      </c>
      <c r="AU177" s="115">
        <v>0</v>
      </c>
      <c r="AV177" s="115">
        <v>0</v>
      </c>
      <c r="AW177" s="115">
        <v>0</v>
      </c>
      <c r="AX177" s="115">
        <v>0</v>
      </c>
      <c r="AY177" s="115">
        <v>840</v>
      </c>
      <c r="AZ177" s="115">
        <v>1479</v>
      </c>
      <c r="BA177" s="115">
        <v>52984</v>
      </c>
      <c r="BB177" s="115">
        <v>15041</v>
      </c>
      <c r="BC177" s="115">
        <v>37943</v>
      </c>
      <c r="BD177" s="117">
        <v>42850</v>
      </c>
    </row>
    <row r="178" spans="1:56" ht="22.5" customHeight="1">
      <c r="A178" s="115" t="s">
        <v>139</v>
      </c>
      <c r="B178" s="115">
        <v>258</v>
      </c>
      <c r="C178" s="115" t="s">
        <v>355</v>
      </c>
      <c r="D178" s="115" t="s">
        <v>344</v>
      </c>
      <c r="E178" s="115" t="s">
        <v>345</v>
      </c>
      <c r="F178" s="115" t="s">
        <v>346</v>
      </c>
      <c r="G178" s="115">
        <v>10</v>
      </c>
      <c r="H178" s="115" t="s">
        <v>35</v>
      </c>
      <c r="I178" s="116">
        <v>34456</v>
      </c>
      <c r="J178" s="116">
        <v>24952</v>
      </c>
      <c r="K178" s="115">
        <v>608001041885</v>
      </c>
      <c r="L178" s="115" t="s">
        <v>137</v>
      </c>
      <c r="M178" s="115">
        <v>374</v>
      </c>
      <c r="N178" s="115"/>
      <c r="O178" s="115"/>
      <c r="P178" s="115"/>
      <c r="Q178" s="115"/>
      <c r="R178" s="115"/>
      <c r="S178" s="115"/>
      <c r="T178" s="115"/>
      <c r="U178" s="115" t="s">
        <v>347</v>
      </c>
      <c r="V178" s="115">
        <v>30</v>
      </c>
      <c r="W178" s="115">
        <v>16135</v>
      </c>
      <c r="X178" s="115">
        <v>28133</v>
      </c>
      <c r="Y178" s="115">
        <v>807</v>
      </c>
      <c r="Z178" s="115">
        <v>1936</v>
      </c>
      <c r="AA178" s="115">
        <v>5166</v>
      </c>
      <c r="AB178" s="115">
        <v>0</v>
      </c>
      <c r="AC178" s="115">
        <v>0</v>
      </c>
      <c r="AD178" s="115">
        <v>807</v>
      </c>
      <c r="AE178" s="115">
        <v>0</v>
      </c>
      <c r="AF178" s="115">
        <v>0</v>
      </c>
      <c r="AG178" s="115">
        <v>200</v>
      </c>
      <c r="AH178" s="115">
        <v>1000</v>
      </c>
      <c r="AI178" s="115">
        <v>5312</v>
      </c>
      <c r="AJ178" s="115">
        <v>87</v>
      </c>
      <c r="AK178" s="115">
        <v>4350</v>
      </c>
      <c r="AL178" s="115">
        <v>2004</v>
      </c>
      <c r="AM178" s="115">
        <v>640</v>
      </c>
      <c r="AN178" s="115">
        <v>0</v>
      </c>
      <c r="AO178" s="115">
        <v>738</v>
      </c>
      <c r="AP178" s="115">
        <v>0</v>
      </c>
      <c r="AQ178" s="115">
        <v>0</v>
      </c>
      <c r="AR178" s="115">
        <v>1052</v>
      </c>
      <c r="AS178" s="115">
        <v>0</v>
      </c>
      <c r="AT178" s="115">
        <v>0</v>
      </c>
      <c r="AU178" s="115">
        <v>0</v>
      </c>
      <c r="AV178" s="115">
        <v>0</v>
      </c>
      <c r="AW178" s="115">
        <v>0</v>
      </c>
      <c r="AX178" s="115">
        <v>0</v>
      </c>
      <c r="AY178" s="115">
        <v>840</v>
      </c>
      <c r="AZ178" s="115">
        <v>312</v>
      </c>
      <c r="BA178" s="115">
        <v>52984</v>
      </c>
      <c r="BB178" s="115">
        <v>16535</v>
      </c>
      <c r="BC178" s="115">
        <v>36449</v>
      </c>
      <c r="BD178" s="117">
        <v>42850</v>
      </c>
    </row>
    <row r="179" spans="1:56" ht="22.5" customHeight="1">
      <c r="A179" s="115" t="s">
        <v>139</v>
      </c>
      <c r="B179" s="115">
        <v>259</v>
      </c>
      <c r="C179" s="115" t="s">
        <v>356</v>
      </c>
      <c r="D179" s="115" t="s">
        <v>344</v>
      </c>
      <c r="E179" s="115" t="s">
        <v>345</v>
      </c>
      <c r="F179" s="115" t="s">
        <v>346</v>
      </c>
      <c r="G179" s="115">
        <v>1</v>
      </c>
      <c r="H179" s="115" t="s">
        <v>35</v>
      </c>
      <c r="I179" s="116">
        <v>34486</v>
      </c>
      <c r="J179" s="116">
        <v>24896</v>
      </c>
      <c r="K179" s="115">
        <v>608001021461</v>
      </c>
      <c r="L179" s="115" t="s">
        <v>137</v>
      </c>
      <c r="M179" s="115">
        <v>376</v>
      </c>
      <c r="N179" s="115"/>
      <c r="O179" s="115"/>
      <c r="P179" s="115"/>
      <c r="Q179" s="115"/>
      <c r="R179" s="115"/>
      <c r="S179" s="115"/>
      <c r="T179" s="115"/>
      <c r="U179" s="115" t="s">
        <v>347</v>
      </c>
      <c r="V179" s="115">
        <v>30</v>
      </c>
      <c r="W179" s="115">
        <v>16135</v>
      </c>
      <c r="X179" s="115">
        <v>28133</v>
      </c>
      <c r="Y179" s="115">
        <v>807</v>
      </c>
      <c r="Z179" s="115">
        <v>1936</v>
      </c>
      <c r="AA179" s="115">
        <v>5166</v>
      </c>
      <c r="AB179" s="115">
        <v>0</v>
      </c>
      <c r="AC179" s="115">
        <v>0</v>
      </c>
      <c r="AD179" s="115">
        <v>807</v>
      </c>
      <c r="AE179" s="115">
        <v>0</v>
      </c>
      <c r="AF179" s="115">
        <v>0</v>
      </c>
      <c r="AG179" s="115">
        <v>200</v>
      </c>
      <c r="AH179" s="115">
        <v>1000</v>
      </c>
      <c r="AI179" s="115">
        <v>5312</v>
      </c>
      <c r="AJ179" s="115">
        <v>195</v>
      </c>
      <c r="AK179" s="115">
        <v>9376</v>
      </c>
      <c r="AL179" s="115">
        <v>0</v>
      </c>
      <c r="AM179" s="115">
        <v>0</v>
      </c>
      <c r="AN179" s="115">
        <v>0</v>
      </c>
      <c r="AO179" s="115">
        <v>0</v>
      </c>
      <c r="AP179" s="115">
        <v>0</v>
      </c>
      <c r="AQ179" s="115">
        <v>0</v>
      </c>
      <c r="AR179" s="115">
        <v>1142</v>
      </c>
      <c r="AS179" s="115">
        <v>1350</v>
      </c>
      <c r="AT179" s="115">
        <v>0</v>
      </c>
      <c r="AU179" s="115">
        <v>0</v>
      </c>
      <c r="AV179" s="115">
        <v>0</v>
      </c>
      <c r="AW179" s="115">
        <v>0</v>
      </c>
      <c r="AX179" s="115">
        <v>0</v>
      </c>
      <c r="AY179" s="115">
        <v>840</v>
      </c>
      <c r="AZ179" s="115">
        <v>1506</v>
      </c>
      <c r="BA179" s="115">
        <v>52984</v>
      </c>
      <c r="BB179" s="115">
        <v>20921</v>
      </c>
      <c r="BC179" s="115">
        <v>32063</v>
      </c>
      <c r="BD179" s="117">
        <v>42850</v>
      </c>
    </row>
    <row r="180" spans="1:56" ht="22.5" customHeight="1">
      <c r="A180" s="115" t="s">
        <v>139</v>
      </c>
      <c r="B180" s="115">
        <v>262</v>
      </c>
      <c r="C180" s="115" t="s">
        <v>357</v>
      </c>
      <c r="D180" s="115" t="s">
        <v>344</v>
      </c>
      <c r="E180" s="115" t="s">
        <v>345</v>
      </c>
      <c r="F180" s="115" t="s">
        <v>346</v>
      </c>
      <c r="G180" s="115">
        <v>11</v>
      </c>
      <c r="H180" s="115" t="s">
        <v>35</v>
      </c>
      <c r="I180" s="116">
        <v>34608</v>
      </c>
      <c r="J180" s="116">
        <v>22798</v>
      </c>
      <c r="K180" s="115">
        <v>608001044944</v>
      </c>
      <c r="L180" s="115" t="s">
        <v>137</v>
      </c>
      <c r="M180" s="115">
        <v>384</v>
      </c>
      <c r="N180" s="115"/>
      <c r="O180" s="115"/>
      <c r="P180" s="115"/>
      <c r="Q180" s="115"/>
      <c r="R180" s="115"/>
      <c r="S180" s="115"/>
      <c r="T180" s="115"/>
      <c r="U180" s="115" t="s">
        <v>347</v>
      </c>
      <c r="V180" s="115">
        <v>30</v>
      </c>
      <c r="W180" s="115">
        <v>15400</v>
      </c>
      <c r="X180" s="115">
        <v>27023</v>
      </c>
      <c r="Y180" s="115">
        <v>770</v>
      </c>
      <c r="Z180" s="115">
        <v>1848</v>
      </c>
      <c r="AA180" s="115">
        <v>4951</v>
      </c>
      <c r="AB180" s="115">
        <v>0</v>
      </c>
      <c r="AC180" s="115">
        <v>0</v>
      </c>
      <c r="AD180" s="115">
        <v>770</v>
      </c>
      <c r="AE180" s="115">
        <v>0</v>
      </c>
      <c r="AF180" s="115">
        <v>0</v>
      </c>
      <c r="AG180" s="115">
        <v>200</v>
      </c>
      <c r="AH180" s="115">
        <v>1000</v>
      </c>
      <c r="AI180" s="115">
        <v>5091</v>
      </c>
      <c r="AJ180" s="115">
        <v>0</v>
      </c>
      <c r="AK180" s="115">
        <v>350</v>
      </c>
      <c r="AL180" s="115">
        <v>0</v>
      </c>
      <c r="AM180" s="115">
        <v>0</v>
      </c>
      <c r="AN180" s="115">
        <v>0</v>
      </c>
      <c r="AO180" s="115">
        <v>0</v>
      </c>
      <c r="AP180" s="115">
        <v>0</v>
      </c>
      <c r="AQ180" s="115">
        <v>0</v>
      </c>
      <c r="AR180" s="115">
        <v>0</v>
      </c>
      <c r="AS180" s="115">
        <v>0</v>
      </c>
      <c r="AT180" s="115">
        <v>0</v>
      </c>
      <c r="AU180" s="115">
        <v>0</v>
      </c>
      <c r="AV180" s="115">
        <v>0</v>
      </c>
      <c r="AW180" s="115">
        <v>0</v>
      </c>
      <c r="AX180" s="115">
        <v>0</v>
      </c>
      <c r="AY180" s="115">
        <v>840</v>
      </c>
      <c r="AZ180" s="115">
        <v>0</v>
      </c>
      <c r="BA180" s="115">
        <v>50762</v>
      </c>
      <c r="BB180" s="115">
        <v>7481</v>
      </c>
      <c r="BC180" s="115">
        <v>43281</v>
      </c>
      <c r="BD180" s="117">
        <v>42850</v>
      </c>
    </row>
    <row r="181" spans="1:56" ht="22.5" customHeight="1">
      <c r="A181" s="115" t="s">
        <v>139</v>
      </c>
      <c r="B181" s="115">
        <v>263</v>
      </c>
      <c r="C181" s="115" t="s">
        <v>358</v>
      </c>
      <c r="D181" s="115" t="s">
        <v>344</v>
      </c>
      <c r="E181" s="115" t="s">
        <v>345</v>
      </c>
      <c r="F181" s="115" t="s">
        <v>346</v>
      </c>
      <c r="G181" s="115">
        <v>6</v>
      </c>
      <c r="H181" s="115" t="s">
        <v>35</v>
      </c>
      <c r="I181" s="116">
        <v>34608</v>
      </c>
      <c r="J181" s="116">
        <v>24720</v>
      </c>
      <c r="K181" s="115">
        <v>608001043688</v>
      </c>
      <c r="L181" s="115" t="s">
        <v>137</v>
      </c>
      <c r="M181" s="115">
        <v>385</v>
      </c>
      <c r="N181" s="115"/>
      <c r="O181" s="115"/>
      <c r="P181" s="115"/>
      <c r="Q181" s="115"/>
      <c r="R181" s="115"/>
      <c r="S181" s="115"/>
      <c r="T181" s="115"/>
      <c r="U181" s="115" t="s">
        <v>347</v>
      </c>
      <c r="V181" s="115">
        <v>30</v>
      </c>
      <c r="W181" s="115">
        <v>15400</v>
      </c>
      <c r="X181" s="115">
        <v>27023</v>
      </c>
      <c r="Y181" s="115">
        <v>770</v>
      </c>
      <c r="Z181" s="115">
        <v>1848</v>
      </c>
      <c r="AA181" s="115">
        <v>4951</v>
      </c>
      <c r="AB181" s="115">
        <v>0</v>
      </c>
      <c r="AC181" s="115">
        <v>0</v>
      </c>
      <c r="AD181" s="115">
        <v>770</v>
      </c>
      <c r="AE181" s="115">
        <v>0</v>
      </c>
      <c r="AF181" s="115">
        <v>0</v>
      </c>
      <c r="AG181" s="115">
        <v>200</v>
      </c>
      <c r="AH181" s="115">
        <v>2000</v>
      </c>
      <c r="AI181" s="115">
        <v>5091</v>
      </c>
      <c r="AJ181" s="115">
        <v>0</v>
      </c>
      <c r="AK181" s="115">
        <v>6050</v>
      </c>
      <c r="AL181" s="115">
        <v>4939</v>
      </c>
      <c r="AM181" s="115">
        <v>0</v>
      </c>
      <c r="AN181" s="115">
        <v>0</v>
      </c>
      <c r="AO181" s="115">
        <v>0</v>
      </c>
      <c r="AP181" s="115">
        <v>0</v>
      </c>
      <c r="AQ181" s="115">
        <v>0</v>
      </c>
      <c r="AR181" s="115">
        <v>1142</v>
      </c>
      <c r="AS181" s="115">
        <v>0</v>
      </c>
      <c r="AT181" s="115">
        <v>0</v>
      </c>
      <c r="AU181" s="115">
        <v>0</v>
      </c>
      <c r="AV181" s="115">
        <v>0</v>
      </c>
      <c r="AW181" s="115">
        <v>0</v>
      </c>
      <c r="AX181" s="115">
        <v>0</v>
      </c>
      <c r="AY181" s="115">
        <v>840</v>
      </c>
      <c r="AZ181" s="115">
        <v>1152</v>
      </c>
      <c r="BA181" s="115">
        <v>50762</v>
      </c>
      <c r="BB181" s="115">
        <v>21414</v>
      </c>
      <c r="BC181" s="115">
        <v>29348</v>
      </c>
      <c r="BD181" s="117">
        <v>42850</v>
      </c>
    </row>
    <row r="182" spans="1:56" ht="22.5" customHeight="1">
      <c r="A182" s="115" t="s">
        <v>139</v>
      </c>
      <c r="B182" s="115">
        <v>270</v>
      </c>
      <c r="C182" s="115" t="s">
        <v>359</v>
      </c>
      <c r="D182" s="115" t="s">
        <v>344</v>
      </c>
      <c r="E182" s="115" t="s">
        <v>345</v>
      </c>
      <c r="F182" s="115" t="s">
        <v>346</v>
      </c>
      <c r="G182" s="115">
        <v>8</v>
      </c>
      <c r="H182" s="115" t="s">
        <v>35</v>
      </c>
      <c r="I182" s="116">
        <v>35125</v>
      </c>
      <c r="J182" s="116">
        <v>26121</v>
      </c>
      <c r="K182" s="115">
        <v>608001048632</v>
      </c>
      <c r="L182" s="115" t="s">
        <v>137</v>
      </c>
      <c r="M182" s="115">
        <v>396</v>
      </c>
      <c r="N182" s="115"/>
      <c r="O182" s="115"/>
      <c r="P182" s="115"/>
      <c r="Q182" s="115"/>
      <c r="R182" s="115"/>
      <c r="S182" s="115"/>
      <c r="T182" s="115"/>
      <c r="U182" s="115" t="s">
        <v>347</v>
      </c>
      <c r="V182" s="115">
        <v>30</v>
      </c>
      <c r="W182" s="115">
        <v>14870</v>
      </c>
      <c r="X182" s="115">
        <v>26222</v>
      </c>
      <c r="Y182" s="115">
        <v>744</v>
      </c>
      <c r="Z182" s="115">
        <v>1784</v>
      </c>
      <c r="AA182" s="115">
        <v>4795</v>
      </c>
      <c r="AB182" s="115">
        <v>0</v>
      </c>
      <c r="AC182" s="115">
        <v>0</v>
      </c>
      <c r="AD182" s="115">
        <v>744</v>
      </c>
      <c r="AE182" s="115">
        <v>0</v>
      </c>
      <c r="AF182" s="115">
        <v>0</v>
      </c>
      <c r="AG182" s="115">
        <v>200</v>
      </c>
      <c r="AH182" s="115">
        <v>1000</v>
      </c>
      <c r="AI182" s="115">
        <v>4931</v>
      </c>
      <c r="AJ182" s="115">
        <v>221</v>
      </c>
      <c r="AK182" s="115">
        <v>10076</v>
      </c>
      <c r="AL182" s="115">
        <v>0</v>
      </c>
      <c r="AM182" s="115">
        <v>0</v>
      </c>
      <c r="AN182" s="115">
        <v>0</v>
      </c>
      <c r="AO182" s="115">
        <v>0</v>
      </c>
      <c r="AP182" s="115">
        <v>0</v>
      </c>
      <c r="AQ182" s="115">
        <v>0</v>
      </c>
      <c r="AR182" s="115">
        <v>1142</v>
      </c>
      <c r="AS182" s="115">
        <v>1350</v>
      </c>
      <c r="AT182" s="115">
        <v>0</v>
      </c>
      <c r="AU182" s="115">
        <v>0</v>
      </c>
      <c r="AV182" s="115">
        <v>0</v>
      </c>
      <c r="AW182" s="115">
        <v>0</v>
      </c>
      <c r="AX182" s="115">
        <v>0</v>
      </c>
      <c r="AY182" s="115">
        <v>840</v>
      </c>
      <c r="AZ182" s="115">
        <v>1468</v>
      </c>
      <c r="BA182" s="115">
        <v>49159</v>
      </c>
      <c r="BB182" s="115">
        <v>21228</v>
      </c>
      <c r="BC182" s="115">
        <v>27931</v>
      </c>
      <c r="BD182" s="117">
        <v>42850</v>
      </c>
    </row>
    <row r="183" spans="1:56" ht="22.5" customHeight="1">
      <c r="A183" s="115" t="s">
        <v>139</v>
      </c>
      <c r="B183" s="115">
        <v>272</v>
      </c>
      <c r="C183" s="115" t="s">
        <v>360</v>
      </c>
      <c r="D183" s="115" t="s">
        <v>344</v>
      </c>
      <c r="E183" s="115" t="s">
        <v>361</v>
      </c>
      <c r="F183" s="115" t="s">
        <v>362</v>
      </c>
      <c r="G183" s="115">
        <v>3</v>
      </c>
      <c r="H183" s="115" t="s">
        <v>35</v>
      </c>
      <c r="I183" s="116">
        <v>35279</v>
      </c>
      <c r="J183" s="116">
        <v>26816</v>
      </c>
      <c r="K183" s="115">
        <v>608001049363</v>
      </c>
      <c r="L183" s="115" t="s">
        <v>137</v>
      </c>
      <c r="M183" s="115">
        <v>400</v>
      </c>
      <c r="N183" s="115"/>
      <c r="O183" s="115"/>
      <c r="P183" s="115"/>
      <c r="Q183" s="115"/>
      <c r="R183" s="115"/>
      <c r="S183" s="115"/>
      <c r="T183" s="115"/>
      <c r="U183" s="115" t="s">
        <v>363</v>
      </c>
      <c r="V183" s="115">
        <v>30</v>
      </c>
      <c r="W183" s="115">
        <v>14125</v>
      </c>
      <c r="X183" s="115">
        <v>25097</v>
      </c>
      <c r="Y183" s="115">
        <v>706</v>
      </c>
      <c r="Z183" s="115">
        <v>1695</v>
      </c>
      <c r="AA183" s="115">
        <v>4577</v>
      </c>
      <c r="AB183" s="115">
        <v>0</v>
      </c>
      <c r="AC183" s="115">
        <v>0</v>
      </c>
      <c r="AD183" s="115">
        <v>706</v>
      </c>
      <c r="AE183" s="115">
        <v>0</v>
      </c>
      <c r="AF183" s="115">
        <v>0</v>
      </c>
      <c r="AG183" s="115">
        <v>200</v>
      </c>
      <c r="AH183" s="115">
        <v>1000</v>
      </c>
      <c r="AI183" s="115">
        <v>4707</v>
      </c>
      <c r="AJ183" s="115">
        <v>191</v>
      </c>
      <c r="AK183" s="115">
        <v>9850</v>
      </c>
      <c r="AL183" s="115">
        <v>0</v>
      </c>
      <c r="AM183" s="115">
        <v>0</v>
      </c>
      <c r="AN183" s="115">
        <v>0</v>
      </c>
      <c r="AO183" s="115">
        <v>0</v>
      </c>
      <c r="AP183" s="115">
        <v>0</v>
      </c>
      <c r="AQ183" s="115">
        <v>0</v>
      </c>
      <c r="AR183" s="115">
        <v>0</v>
      </c>
      <c r="AS183" s="115">
        <v>0</v>
      </c>
      <c r="AT183" s="115">
        <v>0</v>
      </c>
      <c r="AU183" s="115">
        <v>0</v>
      </c>
      <c r="AV183" s="115">
        <v>0</v>
      </c>
      <c r="AW183" s="115">
        <v>0</v>
      </c>
      <c r="AX183" s="115">
        <v>0</v>
      </c>
      <c r="AY183" s="115">
        <v>840</v>
      </c>
      <c r="AZ183" s="115">
        <v>1403</v>
      </c>
      <c r="BA183" s="115">
        <v>46906</v>
      </c>
      <c r="BB183" s="115">
        <v>18191</v>
      </c>
      <c r="BC183" s="115">
        <v>28715</v>
      </c>
      <c r="BD183" s="117">
        <v>42850</v>
      </c>
    </row>
    <row r="184" spans="1:56" ht="22.5" customHeight="1">
      <c r="A184" s="115" t="s">
        <v>139</v>
      </c>
      <c r="B184" s="115">
        <v>274</v>
      </c>
      <c r="C184" s="115" t="s">
        <v>364</v>
      </c>
      <c r="D184" s="115" t="s">
        <v>344</v>
      </c>
      <c r="E184" s="115" t="s">
        <v>361</v>
      </c>
      <c r="F184" s="115" t="s">
        <v>362</v>
      </c>
      <c r="G184" s="115">
        <v>1</v>
      </c>
      <c r="H184" s="115" t="s">
        <v>35</v>
      </c>
      <c r="I184" s="116">
        <v>35280</v>
      </c>
      <c r="J184" s="116">
        <v>27104</v>
      </c>
      <c r="K184" s="115">
        <v>608001049635</v>
      </c>
      <c r="L184" s="115" t="s">
        <v>137</v>
      </c>
      <c r="M184" s="115">
        <v>404</v>
      </c>
      <c r="N184" s="115"/>
      <c r="O184" s="115"/>
      <c r="P184" s="115"/>
      <c r="Q184" s="115"/>
      <c r="R184" s="115"/>
      <c r="S184" s="115"/>
      <c r="T184" s="115"/>
      <c r="U184" s="115" t="s">
        <v>363</v>
      </c>
      <c r="V184" s="115">
        <v>30</v>
      </c>
      <c r="W184" s="115">
        <v>14125</v>
      </c>
      <c r="X184" s="115">
        <v>25097</v>
      </c>
      <c r="Y184" s="115">
        <v>706</v>
      </c>
      <c r="Z184" s="115">
        <v>1695</v>
      </c>
      <c r="AA184" s="115">
        <v>4577</v>
      </c>
      <c r="AB184" s="115">
        <v>0</v>
      </c>
      <c r="AC184" s="115">
        <v>0</v>
      </c>
      <c r="AD184" s="115">
        <v>706</v>
      </c>
      <c r="AE184" s="115">
        <v>0</v>
      </c>
      <c r="AF184" s="115">
        <v>0</v>
      </c>
      <c r="AG184" s="115">
        <v>200</v>
      </c>
      <c r="AH184" s="115">
        <v>1000</v>
      </c>
      <c r="AI184" s="115">
        <v>4707</v>
      </c>
      <c r="AJ184" s="115">
        <v>427</v>
      </c>
      <c r="AK184" s="115">
        <v>6150</v>
      </c>
      <c r="AL184" s="115">
        <v>0</v>
      </c>
      <c r="AM184" s="115">
        <v>0</v>
      </c>
      <c r="AN184" s="115">
        <v>0</v>
      </c>
      <c r="AO184" s="115">
        <v>0</v>
      </c>
      <c r="AP184" s="115">
        <v>0</v>
      </c>
      <c r="AQ184" s="115">
        <v>0</v>
      </c>
      <c r="AR184" s="115">
        <v>0</v>
      </c>
      <c r="AS184" s="115">
        <v>1350</v>
      </c>
      <c r="AT184" s="115">
        <v>0</v>
      </c>
      <c r="AU184" s="115">
        <v>0</v>
      </c>
      <c r="AV184" s="115">
        <v>0</v>
      </c>
      <c r="AW184" s="115">
        <v>0</v>
      </c>
      <c r="AX184" s="115">
        <v>0</v>
      </c>
      <c r="AY184" s="115">
        <v>840</v>
      </c>
      <c r="AZ184" s="115">
        <v>1296</v>
      </c>
      <c r="BA184" s="115">
        <v>46906</v>
      </c>
      <c r="BB184" s="115">
        <v>15970</v>
      </c>
      <c r="BC184" s="115">
        <v>30936</v>
      </c>
      <c r="BD184" s="117">
        <v>42850</v>
      </c>
    </row>
    <row r="185" spans="1:56" ht="22.5" customHeight="1">
      <c r="A185" s="115" t="s">
        <v>139</v>
      </c>
      <c r="B185" s="115">
        <v>287</v>
      </c>
      <c r="C185" s="115" t="s">
        <v>365</v>
      </c>
      <c r="D185" s="115" t="s">
        <v>344</v>
      </c>
      <c r="E185" s="115" t="s">
        <v>361</v>
      </c>
      <c r="F185" s="115" t="s">
        <v>362</v>
      </c>
      <c r="G185" s="115">
        <v>11</v>
      </c>
      <c r="H185" s="115" t="s">
        <v>35</v>
      </c>
      <c r="I185" s="116">
        <v>35478</v>
      </c>
      <c r="J185" s="116">
        <v>25295</v>
      </c>
      <c r="K185" s="115">
        <v>608001050414</v>
      </c>
      <c r="L185" s="115" t="s">
        <v>137</v>
      </c>
      <c r="M185" s="115">
        <v>417</v>
      </c>
      <c r="N185" s="115"/>
      <c r="O185" s="115"/>
      <c r="P185" s="115"/>
      <c r="Q185" s="115"/>
      <c r="R185" s="115"/>
      <c r="S185" s="115"/>
      <c r="T185" s="115"/>
      <c r="U185" s="115" t="s">
        <v>363</v>
      </c>
      <c r="V185" s="115">
        <v>30</v>
      </c>
      <c r="W185" s="115">
        <v>14125</v>
      </c>
      <c r="X185" s="115">
        <v>25097</v>
      </c>
      <c r="Y185" s="115">
        <v>706</v>
      </c>
      <c r="Z185" s="115">
        <v>1695</v>
      </c>
      <c r="AA185" s="115">
        <v>4577</v>
      </c>
      <c r="AB185" s="115">
        <v>0</v>
      </c>
      <c r="AC185" s="115">
        <v>0</v>
      </c>
      <c r="AD185" s="115">
        <v>706</v>
      </c>
      <c r="AE185" s="115">
        <v>0</v>
      </c>
      <c r="AF185" s="115">
        <v>0</v>
      </c>
      <c r="AG185" s="115">
        <v>200</v>
      </c>
      <c r="AH185" s="115">
        <v>1000</v>
      </c>
      <c r="AI185" s="115">
        <v>4707</v>
      </c>
      <c r="AJ185" s="115">
        <v>0</v>
      </c>
      <c r="AK185" s="115">
        <v>5553</v>
      </c>
      <c r="AL185" s="115">
        <v>0</v>
      </c>
      <c r="AM185" s="115">
        <v>0</v>
      </c>
      <c r="AN185" s="115">
        <v>0</v>
      </c>
      <c r="AO185" s="115">
        <v>0</v>
      </c>
      <c r="AP185" s="115">
        <v>3255</v>
      </c>
      <c r="AQ185" s="115">
        <v>0</v>
      </c>
      <c r="AR185" s="115">
        <v>0</v>
      </c>
      <c r="AS185" s="115">
        <v>1350</v>
      </c>
      <c r="AT185" s="115">
        <v>0</v>
      </c>
      <c r="AU185" s="115">
        <v>0</v>
      </c>
      <c r="AV185" s="115">
        <v>0</v>
      </c>
      <c r="AW185" s="115">
        <v>0</v>
      </c>
      <c r="AX185" s="115">
        <v>0</v>
      </c>
      <c r="AY185" s="115">
        <v>840</v>
      </c>
      <c r="AZ185" s="115">
        <v>1151</v>
      </c>
      <c r="BA185" s="115">
        <v>46906</v>
      </c>
      <c r="BB185" s="115">
        <v>18056</v>
      </c>
      <c r="BC185" s="115">
        <v>28850</v>
      </c>
      <c r="BD185" s="117">
        <v>42850</v>
      </c>
    </row>
    <row r="186" spans="1:56" ht="22.5" customHeight="1">
      <c r="A186" s="115" t="s">
        <v>139</v>
      </c>
      <c r="B186" s="115">
        <v>294</v>
      </c>
      <c r="C186" s="115" t="s">
        <v>366</v>
      </c>
      <c r="D186" s="115" t="s">
        <v>344</v>
      </c>
      <c r="E186" s="115" t="s">
        <v>361</v>
      </c>
      <c r="F186" s="115" t="s">
        <v>362</v>
      </c>
      <c r="G186" s="115">
        <v>7</v>
      </c>
      <c r="H186" s="115" t="s">
        <v>35</v>
      </c>
      <c r="I186" s="116">
        <v>35279</v>
      </c>
      <c r="J186" s="116">
        <v>27669</v>
      </c>
      <c r="K186" s="115">
        <v>608001049432</v>
      </c>
      <c r="L186" s="115" t="s">
        <v>137</v>
      </c>
      <c r="M186" s="115">
        <v>402</v>
      </c>
      <c r="N186" s="115"/>
      <c r="O186" s="115"/>
      <c r="P186" s="115"/>
      <c r="Q186" s="115" t="s">
        <v>235</v>
      </c>
      <c r="R186" s="116">
        <v>42826</v>
      </c>
      <c r="S186" s="115"/>
      <c r="T186" s="115"/>
      <c r="U186" s="115" t="s">
        <v>363</v>
      </c>
      <c r="V186" s="115">
        <v>30</v>
      </c>
      <c r="W186" s="115">
        <v>14125</v>
      </c>
      <c r="X186" s="115">
        <v>25097</v>
      </c>
      <c r="Y186" s="115">
        <v>706</v>
      </c>
      <c r="Z186" s="115">
        <v>1695</v>
      </c>
      <c r="AA186" s="115">
        <v>4577</v>
      </c>
      <c r="AB186" s="115">
        <v>0</v>
      </c>
      <c r="AC186" s="115">
        <v>0</v>
      </c>
      <c r="AD186" s="115">
        <v>706</v>
      </c>
      <c r="AE186" s="115">
        <v>0</v>
      </c>
      <c r="AF186" s="115">
        <v>0</v>
      </c>
      <c r="AG186" s="115">
        <v>200</v>
      </c>
      <c r="AH186" s="115">
        <v>1000</v>
      </c>
      <c r="AI186" s="115">
        <v>4707</v>
      </c>
      <c r="AJ186" s="115">
        <v>1289</v>
      </c>
      <c r="AK186" s="115">
        <v>5088</v>
      </c>
      <c r="AL186" s="115">
        <v>2213</v>
      </c>
      <c r="AM186" s="115">
        <v>0</v>
      </c>
      <c r="AN186" s="115">
        <v>0</v>
      </c>
      <c r="AO186" s="115">
        <v>0</v>
      </c>
      <c r="AP186" s="115">
        <v>0</v>
      </c>
      <c r="AQ186" s="115">
        <v>0</v>
      </c>
      <c r="AR186" s="115">
        <v>0</v>
      </c>
      <c r="AS186" s="115">
        <v>0</v>
      </c>
      <c r="AT186" s="115">
        <v>0</v>
      </c>
      <c r="AU186" s="115">
        <v>0</v>
      </c>
      <c r="AV186" s="115">
        <v>0</v>
      </c>
      <c r="AW186" s="115">
        <v>0</v>
      </c>
      <c r="AX186" s="115">
        <v>0</v>
      </c>
      <c r="AY186" s="115">
        <v>840</v>
      </c>
      <c r="AZ186" s="115">
        <v>747</v>
      </c>
      <c r="BA186" s="115">
        <v>46906</v>
      </c>
      <c r="BB186" s="115">
        <v>16084</v>
      </c>
      <c r="BC186" s="115">
        <v>30822</v>
      </c>
      <c r="BD186" s="117">
        <v>42850</v>
      </c>
    </row>
    <row r="187" spans="1:56" ht="22.5" customHeight="1">
      <c r="A187" s="115" t="s">
        <v>139</v>
      </c>
      <c r="B187" s="115">
        <v>350</v>
      </c>
      <c r="C187" s="115" t="s">
        <v>367</v>
      </c>
      <c r="D187" s="115" t="s">
        <v>344</v>
      </c>
      <c r="E187" s="115" t="s">
        <v>361</v>
      </c>
      <c r="F187" s="115" t="s">
        <v>362</v>
      </c>
      <c r="G187" s="115">
        <v>10</v>
      </c>
      <c r="H187" s="115" t="s">
        <v>35</v>
      </c>
      <c r="I187" s="116">
        <v>40148</v>
      </c>
      <c r="J187" s="116">
        <v>30787</v>
      </c>
      <c r="K187" s="115">
        <v>608001129114</v>
      </c>
      <c r="L187" s="115" t="s">
        <v>137</v>
      </c>
      <c r="M187" s="115">
        <v>479</v>
      </c>
      <c r="N187" s="115"/>
      <c r="O187" s="115"/>
      <c r="P187" s="115"/>
      <c r="Q187" s="115"/>
      <c r="R187" s="115"/>
      <c r="S187" s="115"/>
      <c r="T187" s="115"/>
      <c r="U187" s="115" t="s">
        <v>363</v>
      </c>
      <c r="V187" s="115">
        <v>30</v>
      </c>
      <c r="W187" s="115">
        <v>8460</v>
      </c>
      <c r="X187" s="115">
        <v>15335</v>
      </c>
      <c r="Y187" s="115">
        <v>423</v>
      </c>
      <c r="Z187" s="115">
        <v>1015</v>
      </c>
      <c r="AA187" s="115">
        <v>2777</v>
      </c>
      <c r="AB187" s="115">
        <v>0</v>
      </c>
      <c r="AC187" s="115">
        <v>0</v>
      </c>
      <c r="AD187" s="115">
        <v>423</v>
      </c>
      <c r="AE187" s="115">
        <v>0</v>
      </c>
      <c r="AF187" s="115">
        <v>0</v>
      </c>
      <c r="AG187" s="115">
        <v>200</v>
      </c>
      <c r="AH187" s="115">
        <v>0</v>
      </c>
      <c r="AI187" s="115">
        <v>2855</v>
      </c>
      <c r="AJ187" s="115">
        <v>0</v>
      </c>
      <c r="AK187" s="115">
        <v>7150</v>
      </c>
      <c r="AL187" s="115">
        <v>0</v>
      </c>
      <c r="AM187" s="115">
        <v>0</v>
      </c>
      <c r="AN187" s="115">
        <v>0</v>
      </c>
      <c r="AO187" s="115">
        <v>0</v>
      </c>
      <c r="AP187" s="115">
        <v>0</v>
      </c>
      <c r="AQ187" s="115">
        <v>0</v>
      </c>
      <c r="AR187" s="115">
        <v>0</v>
      </c>
      <c r="AS187" s="115">
        <v>0</v>
      </c>
      <c r="AT187" s="115">
        <v>0</v>
      </c>
      <c r="AU187" s="115">
        <v>0</v>
      </c>
      <c r="AV187" s="115">
        <v>0</v>
      </c>
      <c r="AW187" s="115">
        <v>0</v>
      </c>
      <c r="AX187" s="115">
        <v>0</v>
      </c>
      <c r="AY187" s="115">
        <v>840</v>
      </c>
      <c r="AZ187" s="115">
        <v>1477</v>
      </c>
      <c r="BA187" s="115">
        <v>28433</v>
      </c>
      <c r="BB187" s="115">
        <v>12522</v>
      </c>
      <c r="BC187" s="115">
        <v>15911</v>
      </c>
      <c r="BD187" s="117">
        <v>42850</v>
      </c>
    </row>
    <row r="188" spans="1:56" ht="22.5" customHeight="1">
      <c r="A188" s="115" t="s">
        <v>139</v>
      </c>
      <c r="B188" s="115">
        <v>359</v>
      </c>
      <c r="C188" s="115" t="s">
        <v>368</v>
      </c>
      <c r="D188" s="115" t="s">
        <v>344</v>
      </c>
      <c r="E188" s="115" t="s">
        <v>361</v>
      </c>
      <c r="F188" s="115" t="s">
        <v>362</v>
      </c>
      <c r="G188" s="115">
        <v>12</v>
      </c>
      <c r="H188" s="115" t="s">
        <v>35</v>
      </c>
      <c r="I188" s="116">
        <v>40817</v>
      </c>
      <c r="J188" s="116">
        <v>34124</v>
      </c>
      <c r="K188" s="115">
        <v>608001005449</v>
      </c>
      <c r="L188" s="115" t="s">
        <v>137</v>
      </c>
      <c r="M188" s="115">
        <v>488</v>
      </c>
      <c r="N188" s="115"/>
      <c r="O188" s="115"/>
      <c r="P188" s="115"/>
      <c r="Q188" s="115"/>
      <c r="R188" s="115"/>
      <c r="S188" s="115"/>
      <c r="T188" s="115"/>
      <c r="U188" s="115" t="s">
        <v>363</v>
      </c>
      <c r="V188" s="115">
        <v>30</v>
      </c>
      <c r="W188" s="115">
        <v>7220</v>
      </c>
      <c r="X188" s="115">
        <v>13087</v>
      </c>
      <c r="Y188" s="115">
        <v>361</v>
      </c>
      <c r="Z188" s="115">
        <v>866</v>
      </c>
      <c r="AA188" s="115">
        <v>2370</v>
      </c>
      <c r="AB188" s="115">
        <v>0</v>
      </c>
      <c r="AC188" s="115">
        <v>0</v>
      </c>
      <c r="AD188" s="115">
        <v>361</v>
      </c>
      <c r="AE188" s="115">
        <v>0</v>
      </c>
      <c r="AF188" s="115">
        <v>0</v>
      </c>
      <c r="AG188" s="115">
        <v>200</v>
      </c>
      <c r="AH188" s="115">
        <v>0</v>
      </c>
      <c r="AI188" s="115">
        <v>2437</v>
      </c>
      <c r="AJ188" s="115">
        <v>0</v>
      </c>
      <c r="AK188" s="115">
        <v>650</v>
      </c>
      <c r="AL188" s="115">
        <v>0</v>
      </c>
      <c r="AM188" s="115">
        <v>0</v>
      </c>
      <c r="AN188" s="115">
        <v>0</v>
      </c>
      <c r="AO188" s="115">
        <v>0</v>
      </c>
      <c r="AP188" s="115">
        <v>0</v>
      </c>
      <c r="AQ188" s="115">
        <v>0</v>
      </c>
      <c r="AR188" s="115">
        <v>1142</v>
      </c>
      <c r="AS188" s="115">
        <v>0</v>
      </c>
      <c r="AT188" s="115">
        <v>0</v>
      </c>
      <c r="AU188" s="115">
        <v>0</v>
      </c>
      <c r="AV188" s="115">
        <v>0</v>
      </c>
      <c r="AW188" s="115">
        <v>0</v>
      </c>
      <c r="AX188" s="115">
        <v>0</v>
      </c>
      <c r="AY188" s="115">
        <v>840</v>
      </c>
      <c r="AZ188" s="115">
        <v>1625</v>
      </c>
      <c r="BA188" s="115">
        <v>24265</v>
      </c>
      <c r="BB188" s="115">
        <v>6894</v>
      </c>
      <c r="BC188" s="115">
        <v>17371</v>
      </c>
      <c r="BD188" s="117">
        <v>42850</v>
      </c>
    </row>
    <row r="189" spans="1:56" ht="22.5" customHeight="1">
      <c r="A189" s="115" t="s">
        <v>139</v>
      </c>
      <c r="B189" s="115">
        <v>445</v>
      </c>
      <c r="C189" s="115" t="s">
        <v>369</v>
      </c>
      <c r="D189" s="115" t="s">
        <v>344</v>
      </c>
      <c r="E189" s="115" t="s">
        <v>361</v>
      </c>
      <c r="F189" s="115" t="s">
        <v>362</v>
      </c>
      <c r="G189" s="115">
        <v>11</v>
      </c>
      <c r="H189" s="115" t="s">
        <v>35</v>
      </c>
      <c r="I189" s="116">
        <v>41765</v>
      </c>
      <c r="J189" s="116">
        <v>30977</v>
      </c>
      <c r="K189" s="115">
        <v>108000135098</v>
      </c>
      <c r="L189" s="115" t="s">
        <v>137</v>
      </c>
      <c r="M189" s="115">
        <v>574</v>
      </c>
      <c r="N189" s="115"/>
      <c r="O189" s="115"/>
      <c r="P189" s="115"/>
      <c r="Q189" s="115"/>
      <c r="R189" s="115"/>
      <c r="S189" s="115"/>
      <c r="T189" s="115"/>
      <c r="U189" s="115" t="s">
        <v>363</v>
      </c>
      <c r="V189" s="115">
        <v>30</v>
      </c>
      <c r="W189" s="115">
        <v>6725</v>
      </c>
      <c r="X189" s="115">
        <v>12190</v>
      </c>
      <c r="Y189" s="115">
        <v>336</v>
      </c>
      <c r="Z189" s="115">
        <v>807</v>
      </c>
      <c r="AA189" s="115">
        <v>2207</v>
      </c>
      <c r="AB189" s="115">
        <v>0</v>
      </c>
      <c r="AC189" s="115">
        <v>0</v>
      </c>
      <c r="AD189" s="115">
        <v>336</v>
      </c>
      <c r="AE189" s="115">
        <v>0</v>
      </c>
      <c r="AF189" s="115">
        <v>0</v>
      </c>
      <c r="AG189" s="115">
        <v>200</v>
      </c>
      <c r="AH189" s="115">
        <v>0</v>
      </c>
      <c r="AI189" s="115">
        <v>2270</v>
      </c>
      <c r="AJ189" s="115">
        <v>0</v>
      </c>
      <c r="AK189" s="115">
        <v>1150</v>
      </c>
      <c r="AL189" s="115">
        <v>0</v>
      </c>
      <c r="AM189" s="115">
        <v>0</v>
      </c>
      <c r="AN189" s="115">
        <v>0</v>
      </c>
      <c r="AO189" s="115">
        <v>0</v>
      </c>
      <c r="AP189" s="115">
        <v>0</v>
      </c>
      <c r="AQ189" s="115">
        <v>0</v>
      </c>
      <c r="AR189" s="115">
        <v>0</v>
      </c>
      <c r="AS189" s="115">
        <v>0</v>
      </c>
      <c r="AT189" s="115">
        <v>0</v>
      </c>
      <c r="AU189" s="115">
        <v>0</v>
      </c>
      <c r="AV189" s="115">
        <v>0</v>
      </c>
      <c r="AW189" s="115">
        <v>0</v>
      </c>
      <c r="AX189" s="115">
        <v>0</v>
      </c>
      <c r="AY189" s="115">
        <v>840</v>
      </c>
      <c r="AZ189" s="115">
        <v>819</v>
      </c>
      <c r="BA189" s="115">
        <v>22601</v>
      </c>
      <c r="BB189" s="115">
        <v>5279</v>
      </c>
      <c r="BC189" s="115">
        <v>17322</v>
      </c>
      <c r="BD189" s="117">
        <v>42850</v>
      </c>
    </row>
    <row r="190" spans="1:56" ht="22.5" customHeight="1">
      <c r="A190" s="115" t="s">
        <v>139</v>
      </c>
      <c r="B190" s="115">
        <v>467</v>
      </c>
      <c r="C190" s="115" t="s">
        <v>370</v>
      </c>
      <c r="D190" s="115" t="s">
        <v>344</v>
      </c>
      <c r="E190" s="115" t="s">
        <v>361</v>
      </c>
      <c r="F190" s="115" t="s">
        <v>362</v>
      </c>
      <c r="G190" s="115">
        <v>6</v>
      </c>
      <c r="H190" s="115" t="s">
        <v>35</v>
      </c>
      <c r="I190" s="116">
        <v>42037</v>
      </c>
      <c r="J190" s="116">
        <v>34242</v>
      </c>
      <c r="K190" s="115">
        <v>108000260868</v>
      </c>
      <c r="L190" s="115" t="s">
        <v>137</v>
      </c>
      <c r="M190" s="115">
        <v>596</v>
      </c>
      <c r="N190" s="115"/>
      <c r="O190" s="115"/>
      <c r="P190" s="115"/>
      <c r="Q190" s="115"/>
      <c r="R190" s="115"/>
      <c r="S190" s="115"/>
      <c r="T190" s="115"/>
      <c r="U190" s="115" t="s">
        <v>363</v>
      </c>
      <c r="V190" s="115">
        <v>30</v>
      </c>
      <c r="W190" s="115">
        <v>6170</v>
      </c>
      <c r="X190" s="115">
        <v>11184</v>
      </c>
      <c r="Y190" s="115">
        <v>309</v>
      </c>
      <c r="Z190" s="115">
        <v>740</v>
      </c>
      <c r="AA190" s="115">
        <v>2025</v>
      </c>
      <c r="AB190" s="115">
        <v>0</v>
      </c>
      <c r="AC190" s="115">
        <v>0</v>
      </c>
      <c r="AD190" s="115">
        <v>309</v>
      </c>
      <c r="AE190" s="115">
        <v>0</v>
      </c>
      <c r="AF190" s="115">
        <v>0</v>
      </c>
      <c r="AG190" s="115">
        <v>200</v>
      </c>
      <c r="AH190" s="115">
        <v>0</v>
      </c>
      <c r="AI190" s="115">
        <v>2082</v>
      </c>
      <c r="AJ190" s="115">
        <v>0</v>
      </c>
      <c r="AK190" s="115">
        <v>800</v>
      </c>
      <c r="AL190" s="115">
        <v>0</v>
      </c>
      <c r="AM190" s="115">
        <v>0</v>
      </c>
      <c r="AN190" s="115">
        <v>0</v>
      </c>
      <c r="AO190" s="115">
        <v>0</v>
      </c>
      <c r="AP190" s="115">
        <v>0</v>
      </c>
      <c r="AQ190" s="115">
        <v>0</v>
      </c>
      <c r="AR190" s="115">
        <v>0</v>
      </c>
      <c r="AS190" s="115">
        <v>0</v>
      </c>
      <c r="AT190" s="115">
        <v>0</v>
      </c>
      <c r="AU190" s="115">
        <v>0</v>
      </c>
      <c r="AV190" s="115">
        <v>0</v>
      </c>
      <c r="AW190" s="115">
        <v>0</v>
      </c>
      <c r="AX190" s="115">
        <v>0</v>
      </c>
      <c r="AY190" s="115">
        <v>840</v>
      </c>
      <c r="AZ190" s="115">
        <v>77</v>
      </c>
      <c r="BA190" s="115">
        <v>20737</v>
      </c>
      <c r="BB190" s="115">
        <v>3999</v>
      </c>
      <c r="BC190" s="115">
        <v>16738</v>
      </c>
      <c r="BD190" s="117">
        <v>42850</v>
      </c>
    </row>
    <row r="191" spans="1:56" ht="22.5" customHeight="1">
      <c r="A191" s="115" t="s">
        <v>139</v>
      </c>
      <c r="B191" s="115">
        <v>469</v>
      </c>
      <c r="C191" s="115" t="s">
        <v>371</v>
      </c>
      <c r="D191" s="115" t="s">
        <v>344</v>
      </c>
      <c r="E191" s="115" t="s">
        <v>361</v>
      </c>
      <c r="F191" s="115" t="s">
        <v>362</v>
      </c>
      <c r="G191" s="115">
        <v>10</v>
      </c>
      <c r="H191" s="115" t="s">
        <v>35</v>
      </c>
      <c r="I191" s="116">
        <v>42077</v>
      </c>
      <c r="J191" s="116">
        <v>33536</v>
      </c>
      <c r="K191" s="115">
        <v>108000272716</v>
      </c>
      <c r="L191" s="115" t="s">
        <v>137</v>
      </c>
      <c r="M191" s="115">
        <v>598</v>
      </c>
      <c r="N191" s="115"/>
      <c r="O191" s="115"/>
      <c r="P191" s="115"/>
      <c r="Q191" s="115"/>
      <c r="R191" s="115"/>
      <c r="S191" s="115"/>
      <c r="T191" s="115"/>
      <c r="U191" s="115" t="s">
        <v>363</v>
      </c>
      <c r="V191" s="115">
        <v>30</v>
      </c>
      <c r="W191" s="115">
        <v>6540</v>
      </c>
      <c r="X191" s="115">
        <v>11854</v>
      </c>
      <c r="Y191" s="115">
        <v>327</v>
      </c>
      <c r="Z191" s="115">
        <v>785</v>
      </c>
      <c r="AA191" s="115">
        <v>2147</v>
      </c>
      <c r="AB191" s="115">
        <v>0</v>
      </c>
      <c r="AC191" s="115">
        <v>0</v>
      </c>
      <c r="AD191" s="115">
        <v>327</v>
      </c>
      <c r="AE191" s="115">
        <v>0</v>
      </c>
      <c r="AF191" s="115">
        <v>0</v>
      </c>
      <c r="AG191" s="115">
        <v>200</v>
      </c>
      <c r="AH191" s="115">
        <v>0</v>
      </c>
      <c r="AI191" s="115">
        <v>2207</v>
      </c>
      <c r="AJ191" s="115">
        <v>0</v>
      </c>
      <c r="AK191" s="115">
        <v>0</v>
      </c>
      <c r="AL191" s="115">
        <v>0</v>
      </c>
      <c r="AM191" s="115">
        <v>0</v>
      </c>
      <c r="AN191" s="115">
        <v>0</v>
      </c>
      <c r="AO191" s="115">
        <v>0</v>
      </c>
      <c r="AP191" s="115">
        <v>0</v>
      </c>
      <c r="AQ191" s="115">
        <v>0</v>
      </c>
      <c r="AR191" s="115">
        <v>0</v>
      </c>
      <c r="AS191" s="115">
        <v>0</v>
      </c>
      <c r="AT191" s="115">
        <v>0</v>
      </c>
      <c r="AU191" s="115">
        <v>0</v>
      </c>
      <c r="AV191" s="115">
        <v>0</v>
      </c>
      <c r="AW191" s="115">
        <v>0</v>
      </c>
      <c r="AX191" s="115">
        <v>0</v>
      </c>
      <c r="AY191" s="115">
        <v>840</v>
      </c>
      <c r="AZ191" s="115">
        <v>0</v>
      </c>
      <c r="BA191" s="115">
        <v>21980</v>
      </c>
      <c r="BB191" s="115">
        <v>3247</v>
      </c>
      <c r="BC191" s="115">
        <v>18733</v>
      </c>
      <c r="BD191" s="117">
        <v>42850</v>
      </c>
    </row>
    <row r="192" spans="1:56" ht="22.5" customHeight="1">
      <c r="A192" s="115" t="s">
        <v>139</v>
      </c>
      <c r="B192" s="115">
        <v>540</v>
      </c>
      <c r="C192" s="115" t="s">
        <v>372</v>
      </c>
      <c r="D192" s="115" t="s">
        <v>344</v>
      </c>
      <c r="E192" s="115" t="s">
        <v>361</v>
      </c>
      <c r="F192" s="115" t="s">
        <v>362</v>
      </c>
      <c r="G192" s="115">
        <v>1</v>
      </c>
      <c r="H192" s="115" t="s">
        <v>35</v>
      </c>
      <c r="I192" s="116">
        <v>42552</v>
      </c>
      <c r="J192" s="116">
        <v>33094</v>
      </c>
      <c r="K192" s="115">
        <v>108000535642</v>
      </c>
      <c r="L192" s="115" t="s">
        <v>137</v>
      </c>
      <c r="M192" s="115">
        <v>669</v>
      </c>
      <c r="N192" s="115"/>
      <c r="O192" s="115"/>
      <c r="P192" s="115"/>
      <c r="Q192" s="115"/>
      <c r="R192" s="115"/>
      <c r="S192" s="115"/>
      <c r="T192" s="115"/>
      <c r="U192" s="115" t="s">
        <v>363</v>
      </c>
      <c r="V192" s="115">
        <v>26</v>
      </c>
      <c r="W192" s="115">
        <v>5347</v>
      </c>
      <c r="X192" s="115">
        <v>9693</v>
      </c>
      <c r="Y192" s="115">
        <v>267</v>
      </c>
      <c r="Z192" s="115">
        <v>642</v>
      </c>
      <c r="AA192" s="115">
        <v>1755</v>
      </c>
      <c r="AB192" s="115">
        <v>0</v>
      </c>
      <c r="AC192" s="115">
        <v>0</v>
      </c>
      <c r="AD192" s="115">
        <v>267</v>
      </c>
      <c r="AE192" s="115">
        <v>0</v>
      </c>
      <c r="AF192" s="115">
        <v>0</v>
      </c>
      <c r="AG192" s="115">
        <v>200</v>
      </c>
      <c r="AH192" s="115">
        <v>0</v>
      </c>
      <c r="AI192" s="115">
        <v>1805</v>
      </c>
      <c r="AJ192" s="115">
        <v>0</v>
      </c>
      <c r="AK192" s="115">
        <v>0</v>
      </c>
      <c r="AL192" s="115">
        <v>0</v>
      </c>
      <c r="AM192" s="115">
        <v>0</v>
      </c>
      <c r="AN192" s="115">
        <v>0</v>
      </c>
      <c r="AO192" s="115">
        <v>0</v>
      </c>
      <c r="AP192" s="115">
        <v>0</v>
      </c>
      <c r="AQ192" s="115">
        <v>0</v>
      </c>
      <c r="AR192" s="115">
        <v>0</v>
      </c>
      <c r="AS192" s="115">
        <v>0</v>
      </c>
      <c r="AT192" s="115">
        <v>0</v>
      </c>
      <c r="AU192" s="115">
        <v>0</v>
      </c>
      <c r="AV192" s="115">
        <v>0</v>
      </c>
      <c r="AW192" s="115">
        <v>0</v>
      </c>
      <c r="AX192" s="115">
        <v>0</v>
      </c>
      <c r="AY192" s="115">
        <v>840</v>
      </c>
      <c r="AZ192" s="115">
        <v>0</v>
      </c>
      <c r="BA192" s="115">
        <v>17971</v>
      </c>
      <c r="BB192" s="115">
        <v>2845</v>
      </c>
      <c r="BC192" s="115">
        <v>15126</v>
      </c>
      <c r="BD192" s="117">
        <v>42850</v>
      </c>
    </row>
    <row r="193" spans="1:56" ht="22.5" customHeight="1">
      <c r="A193" s="115" t="s">
        <v>139</v>
      </c>
      <c r="B193" s="115">
        <v>553</v>
      </c>
      <c r="C193" s="115" t="s">
        <v>373</v>
      </c>
      <c r="D193" s="115" t="s">
        <v>344</v>
      </c>
      <c r="E193" s="115" t="s">
        <v>361</v>
      </c>
      <c r="F193" s="115" t="s">
        <v>362</v>
      </c>
      <c r="G193" s="115">
        <v>1</v>
      </c>
      <c r="H193" s="115" t="s">
        <v>35</v>
      </c>
      <c r="I193" s="116">
        <v>42614</v>
      </c>
      <c r="J193" s="116">
        <v>34621</v>
      </c>
      <c r="K193" s="115">
        <v>108000562698</v>
      </c>
      <c r="L193" s="115" t="s">
        <v>137</v>
      </c>
      <c r="M193" s="115">
        <v>682</v>
      </c>
      <c r="N193" s="115"/>
      <c r="O193" s="115"/>
      <c r="P193" s="115"/>
      <c r="Q193" s="115"/>
      <c r="R193" s="115"/>
      <c r="S193" s="115"/>
      <c r="T193" s="115"/>
      <c r="U193" s="115" t="s">
        <v>363</v>
      </c>
      <c r="V193" s="115">
        <v>29</v>
      </c>
      <c r="W193" s="115">
        <v>5964</v>
      </c>
      <c r="X193" s="115">
        <v>10811</v>
      </c>
      <c r="Y193" s="115">
        <v>298</v>
      </c>
      <c r="Z193" s="115">
        <v>716</v>
      </c>
      <c r="AA193" s="115">
        <v>1958</v>
      </c>
      <c r="AB193" s="115">
        <v>0</v>
      </c>
      <c r="AC193" s="115">
        <v>0</v>
      </c>
      <c r="AD193" s="115">
        <v>298</v>
      </c>
      <c r="AE193" s="115">
        <v>0</v>
      </c>
      <c r="AF193" s="115">
        <v>0</v>
      </c>
      <c r="AG193" s="115">
        <v>200</v>
      </c>
      <c r="AH193" s="115">
        <v>0</v>
      </c>
      <c r="AI193" s="115">
        <v>2013</v>
      </c>
      <c r="AJ193" s="115">
        <v>0</v>
      </c>
      <c r="AK193" s="115">
        <v>0</v>
      </c>
      <c r="AL193" s="115">
        <v>0</v>
      </c>
      <c r="AM193" s="115">
        <v>0</v>
      </c>
      <c r="AN193" s="115">
        <v>0</v>
      </c>
      <c r="AO193" s="115">
        <v>0</v>
      </c>
      <c r="AP193" s="115">
        <v>0</v>
      </c>
      <c r="AQ193" s="115">
        <v>0</v>
      </c>
      <c r="AR193" s="115">
        <v>0</v>
      </c>
      <c r="AS193" s="115">
        <v>0</v>
      </c>
      <c r="AT193" s="115">
        <v>0</v>
      </c>
      <c r="AU193" s="115">
        <v>0</v>
      </c>
      <c r="AV193" s="115">
        <v>0</v>
      </c>
      <c r="AW193" s="115">
        <v>0</v>
      </c>
      <c r="AX193" s="115">
        <v>0</v>
      </c>
      <c r="AY193" s="115">
        <v>840</v>
      </c>
      <c r="AZ193" s="115">
        <v>0</v>
      </c>
      <c r="BA193" s="115">
        <v>20045</v>
      </c>
      <c r="BB193" s="115">
        <v>3053</v>
      </c>
      <c r="BC193" s="115">
        <v>16992</v>
      </c>
      <c r="BD193" s="117">
        <v>42850</v>
      </c>
    </row>
    <row r="194" spans="1:56" ht="22.5" customHeight="1">
      <c r="A194" s="115" t="s">
        <v>139</v>
      </c>
      <c r="B194" s="115">
        <v>556</v>
      </c>
      <c r="C194" s="115" t="s">
        <v>374</v>
      </c>
      <c r="D194" s="115" t="s">
        <v>344</v>
      </c>
      <c r="E194" s="115" t="s">
        <v>361</v>
      </c>
      <c r="F194" s="115" t="s">
        <v>362</v>
      </c>
      <c r="G194" s="115">
        <v>1</v>
      </c>
      <c r="H194" s="115" t="s">
        <v>35</v>
      </c>
      <c r="I194" s="116">
        <v>42614</v>
      </c>
      <c r="J194" s="116">
        <v>34494</v>
      </c>
      <c r="K194" s="115">
        <v>108000576600</v>
      </c>
      <c r="L194" s="115" t="s">
        <v>137</v>
      </c>
      <c r="M194" s="115">
        <v>685</v>
      </c>
      <c r="N194" s="115"/>
      <c r="O194" s="115"/>
      <c r="P194" s="115"/>
      <c r="Q194" s="115"/>
      <c r="R194" s="115"/>
      <c r="S194" s="115"/>
      <c r="T194" s="115"/>
      <c r="U194" s="115" t="s">
        <v>363</v>
      </c>
      <c r="V194" s="115">
        <v>30</v>
      </c>
      <c r="W194" s="115">
        <v>6170</v>
      </c>
      <c r="X194" s="115">
        <v>11184</v>
      </c>
      <c r="Y194" s="115">
        <v>309</v>
      </c>
      <c r="Z194" s="115">
        <v>740</v>
      </c>
      <c r="AA194" s="115">
        <v>2025</v>
      </c>
      <c r="AB194" s="115">
        <v>0</v>
      </c>
      <c r="AC194" s="115">
        <v>0</v>
      </c>
      <c r="AD194" s="115">
        <v>309</v>
      </c>
      <c r="AE194" s="115">
        <v>0</v>
      </c>
      <c r="AF194" s="115">
        <v>0</v>
      </c>
      <c r="AG194" s="115">
        <v>200</v>
      </c>
      <c r="AH194" s="115">
        <v>0</v>
      </c>
      <c r="AI194" s="115">
        <v>2082</v>
      </c>
      <c r="AJ194" s="115">
        <v>0</v>
      </c>
      <c r="AK194" s="115">
        <v>0</v>
      </c>
      <c r="AL194" s="115">
        <v>0</v>
      </c>
      <c r="AM194" s="115">
        <v>0</v>
      </c>
      <c r="AN194" s="115">
        <v>0</v>
      </c>
      <c r="AO194" s="115">
        <v>0</v>
      </c>
      <c r="AP194" s="115">
        <v>0</v>
      </c>
      <c r="AQ194" s="115">
        <v>0</v>
      </c>
      <c r="AR194" s="115">
        <v>0</v>
      </c>
      <c r="AS194" s="115">
        <v>0</v>
      </c>
      <c r="AT194" s="115">
        <v>0</v>
      </c>
      <c r="AU194" s="115">
        <v>0</v>
      </c>
      <c r="AV194" s="115">
        <v>0</v>
      </c>
      <c r="AW194" s="115">
        <v>0</v>
      </c>
      <c r="AX194" s="115">
        <v>0</v>
      </c>
      <c r="AY194" s="115">
        <v>840</v>
      </c>
      <c r="AZ194" s="115">
        <v>0</v>
      </c>
      <c r="BA194" s="115">
        <v>20737</v>
      </c>
      <c r="BB194" s="115">
        <v>3122</v>
      </c>
      <c r="BC194" s="115">
        <v>17615</v>
      </c>
      <c r="BD194" s="117">
        <v>42850</v>
      </c>
    </row>
    <row r="195" spans="1:56" ht="22.5" customHeight="1">
      <c r="A195" s="115" t="s">
        <v>139</v>
      </c>
      <c r="B195" s="115">
        <v>559</v>
      </c>
      <c r="C195" s="115" t="s">
        <v>375</v>
      </c>
      <c r="D195" s="115" t="s">
        <v>344</v>
      </c>
      <c r="E195" s="115" t="s">
        <v>361</v>
      </c>
      <c r="F195" s="115" t="s">
        <v>362</v>
      </c>
      <c r="G195" s="115">
        <v>1</v>
      </c>
      <c r="H195" s="115" t="s">
        <v>35</v>
      </c>
      <c r="I195" s="116">
        <v>42616</v>
      </c>
      <c r="J195" s="116">
        <v>34838</v>
      </c>
      <c r="K195" s="115">
        <v>108000576496</v>
      </c>
      <c r="L195" s="115" t="s">
        <v>137</v>
      </c>
      <c r="M195" s="115">
        <v>688</v>
      </c>
      <c r="N195" s="115"/>
      <c r="O195" s="115"/>
      <c r="P195" s="115"/>
      <c r="Q195" s="115"/>
      <c r="R195" s="115"/>
      <c r="S195" s="115"/>
      <c r="T195" s="115"/>
      <c r="U195" s="115" t="s">
        <v>363</v>
      </c>
      <c r="V195" s="115">
        <v>23</v>
      </c>
      <c r="W195" s="115">
        <v>4730</v>
      </c>
      <c r="X195" s="115">
        <v>8574</v>
      </c>
      <c r="Y195" s="115">
        <v>237</v>
      </c>
      <c r="Z195" s="115">
        <v>568</v>
      </c>
      <c r="AA195" s="115">
        <v>1553</v>
      </c>
      <c r="AB195" s="115">
        <v>0</v>
      </c>
      <c r="AC195" s="115">
        <v>0</v>
      </c>
      <c r="AD195" s="115">
        <v>237</v>
      </c>
      <c r="AE195" s="115">
        <v>0</v>
      </c>
      <c r="AF195" s="115">
        <v>0</v>
      </c>
      <c r="AG195" s="115">
        <v>200</v>
      </c>
      <c r="AH195" s="115">
        <v>0</v>
      </c>
      <c r="AI195" s="115">
        <v>1597</v>
      </c>
      <c r="AJ195" s="115">
        <v>0</v>
      </c>
      <c r="AK195" s="115">
        <v>0</v>
      </c>
      <c r="AL195" s="115">
        <v>0</v>
      </c>
      <c r="AM195" s="115">
        <v>0</v>
      </c>
      <c r="AN195" s="115">
        <v>0</v>
      </c>
      <c r="AO195" s="115">
        <v>0</v>
      </c>
      <c r="AP195" s="115">
        <v>0</v>
      </c>
      <c r="AQ195" s="115">
        <v>0</v>
      </c>
      <c r="AR195" s="115">
        <v>0</v>
      </c>
      <c r="AS195" s="115">
        <v>0</v>
      </c>
      <c r="AT195" s="115">
        <v>0</v>
      </c>
      <c r="AU195" s="115">
        <v>0</v>
      </c>
      <c r="AV195" s="115">
        <v>0</v>
      </c>
      <c r="AW195" s="115">
        <v>0</v>
      </c>
      <c r="AX195" s="115">
        <v>0</v>
      </c>
      <c r="AY195" s="115">
        <v>840</v>
      </c>
      <c r="AZ195" s="115">
        <v>0</v>
      </c>
      <c r="BA195" s="115">
        <v>15899</v>
      </c>
      <c r="BB195" s="115">
        <v>2637</v>
      </c>
      <c r="BC195" s="115">
        <v>13262</v>
      </c>
      <c r="BD195" s="117">
        <v>42850</v>
      </c>
    </row>
    <row r="196" spans="1:56" ht="22.5" customHeight="1">
      <c r="A196" s="115" t="s">
        <v>139</v>
      </c>
      <c r="B196" s="115">
        <v>571</v>
      </c>
      <c r="C196" s="115" t="s">
        <v>376</v>
      </c>
      <c r="D196" s="115" t="s">
        <v>344</v>
      </c>
      <c r="E196" s="115" t="s">
        <v>361</v>
      </c>
      <c r="F196" s="115" t="s">
        <v>362</v>
      </c>
      <c r="G196" s="115">
        <v>1</v>
      </c>
      <c r="H196" s="115" t="s">
        <v>35</v>
      </c>
      <c r="I196" s="116">
        <v>42744</v>
      </c>
      <c r="J196" s="116">
        <v>31968</v>
      </c>
      <c r="K196" s="115">
        <v>108000623802</v>
      </c>
      <c r="L196" s="115" t="s">
        <v>137</v>
      </c>
      <c r="M196" s="115">
        <v>700</v>
      </c>
      <c r="N196" s="115"/>
      <c r="O196" s="115"/>
      <c r="P196" s="115"/>
      <c r="Q196" s="115"/>
      <c r="R196" s="115"/>
      <c r="S196" s="115"/>
      <c r="T196" s="115"/>
      <c r="U196" s="115" t="s">
        <v>363</v>
      </c>
      <c r="V196" s="115">
        <v>29</v>
      </c>
      <c r="W196" s="115">
        <v>5964</v>
      </c>
      <c r="X196" s="115">
        <v>10811</v>
      </c>
      <c r="Y196" s="115">
        <v>298</v>
      </c>
      <c r="Z196" s="115">
        <v>716</v>
      </c>
      <c r="AA196" s="115">
        <v>1958</v>
      </c>
      <c r="AB196" s="115">
        <v>0</v>
      </c>
      <c r="AC196" s="115">
        <v>0</v>
      </c>
      <c r="AD196" s="115">
        <v>298</v>
      </c>
      <c r="AE196" s="115">
        <v>0</v>
      </c>
      <c r="AF196" s="115">
        <v>0</v>
      </c>
      <c r="AG196" s="115">
        <v>200</v>
      </c>
      <c r="AH196" s="115">
        <v>0</v>
      </c>
      <c r="AI196" s="115">
        <v>2013</v>
      </c>
      <c r="AJ196" s="115">
        <v>0</v>
      </c>
      <c r="AK196" s="115">
        <v>0</v>
      </c>
      <c r="AL196" s="115">
        <v>0</v>
      </c>
      <c r="AM196" s="115">
        <v>0</v>
      </c>
      <c r="AN196" s="115">
        <v>0</v>
      </c>
      <c r="AO196" s="115">
        <v>0</v>
      </c>
      <c r="AP196" s="115">
        <v>0</v>
      </c>
      <c r="AQ196" s="115">
        <v>0</v>
      </c>
      <c r="AR196" s="115">
        <v>0</v>
      </c>
      <c r="AS196" s="115">
        <v>0</v>
      </c>
      <c r="AT196" s="115">
        <v>0</v>
      </c>
      <c r="AU196" s="115">
        <v>0</v>
      </c>
      <c r="AV196" s="115">
        <v>0</v>
      </c>
      <c r="AW196" s="115">
        <v>0</v>
      </c>
      <c r="AX196" s="115">
        <v>0</v>
      </c>
      <c r="AY196" s="115">
        <v>840</v>
      </c>
      <c r="AZ196" s="115">
        <v>0</v>
      </c>
      <c r="BA196" s="115">
        <v>20045</v>
      </c>
      <c r="BB196" s="115">
        <v>3053</v>
      </c>
      <c r="BC196" s="115">
        <v>16992</v>
      </c>
      <c r="BD196" s="117">
        <v>42850</v>
      </c>
    </row>
    <row r="197" spans="1:56" ht="22.5" customHeight="1">
      <c r="A197" s="115" t="s">
        <v>139</v>
      </c>
      <c r="B197" s="115">
        <v>580</v>
      </c>
      <c r="C197" s="115" t="s">
        <v>377</v>
      </c>
      <c r="D197" s="115" t="s">
        <v>344</v>
      </c>
      <c r="E197" s="115" t="s">
        <v>361</v>
      </c>
      <c r="F197" s="115" t="s">
        <v>362</v>
      </c>
      <c r="G197" s="115">
        <v>1</v>
      </c>
      <c r="H197" s="115" t="s">
        <v>35</v>
      </c>
      <c r="I197" s="116">
        <v>42782</v>
      </c>
      <c r="J197" s="116">
        <v>36028</v>
      </c>
      <c r="K197" s="115">
        <v>108000676480</v>
      </c>
      <c r="L197" s="115" t="s">
        <v>137</v>
      </c>
      <c r="M197" s="115">
        <v>709</v>
      </c>
      <c r="N197" s="115"/>
      <c r="O197" s="115"/>
      <c r="P197" s="115"/>
      <c r="Q197" s="115"/>
      <c r="R197" s="115"/>
      <c r="S197" s="115"/>
      <c r="T197" s="115"/>
      <c r="U197" s="115" t="s">
        <v>363</v>
      </c>
      <c r="V197" s="115">
        <v>11</v>
      </c>
      <c r="W197" s="115">
        <v>2262</v>
      </c>
      <c r="X197" s="115">
        <v>4101</v>
      </c>
      <c r="Y197" s="115">
        <v>113</v>
      </c>
      <c r="Z197" s="115">
        <v>272</v>
      </c>
      <c r="AA197" s="115">
        <v>743</v>
      </c>
      <c r="AB197" s="115">
        <v>0</v>
      </c>
      <c r="AC197" s="115">
        <v>0</v>
      </c>
      <c r="AD197" s="115">
        <v>113</v>
      </c>
      <c r="AE197" s="115">
        <v>0</v>
      </c>
      <c r="AF197" s="115">
        <v>0</v>
      </c>
      <c r="AG197" s="115">
        <v>80</v>
      </c>
      <c r="AH197" s="115">
        <v>0</v>
      </c>
      <c r="AI197" s="115">
        <v>764</v>
      </c>
      <c r="AJ197" s="115">
        <v>0</v>
      </c>
      <c r="AK197" s="115">
        <v>0</v>
      </c>
      <c r="AL197" s="115">
        <v>0</v>
      </c>
      <c r="AM197" s="115">
        <v>0</v>
      </c>
      <c r="AN197" s="115">
        <v>0</v>
      </c>
      <c r="AO197" s="115">
        <v>0</v>
      </c>
      <c r="AP197" s="115">
        <v>0</v>
      </c>
      <c r="AQ197" s="115">
        <v>0</v>
      </c>
      <c r="AR197" s="115">
        <v>0</v>
      </c>
      <c r="AS197" s="115">
        <v>0</v>
      </c>
      <c r="AT197" s="115">
        <v>0</v>
      </c>
      <c r="AU197" s="115">
        <v>0</v>
      </c>
      <c r="AV197" s="115">
        <v>0</v>
      </c>
      <c r="AW197" s="115">
        <v>0</v>
      </c>
      <c r="AX197" s="115">
        <v>0</v>
      </c>
      <c r="AY197" s="115">
        <v>840</v>
      </c>
      <c r="AZ197" s="115">
        <v>0</v>
      </c>
      <c r="BA197" s="115">
        <v>7604</v>
      </c>
      <c r="BB197" s="115">
        <v>1684</v>
      </c>
      <c r="BC197" s="115">
        <v>5920</v>
      </c>
      <c r="BD197" s="117">
        <v>42850</v>
      </c>
    </row>
    <row r="198" spans="1:56" ht="22.5" customHeight="1">
      <c r="A198" s="115" t="s">
        <v>139</v>
      </c>
      <c r="B198" s="115">
        <v>592</v>
      </c>
      <c r="C198" s="115" t="s">
        <v>378</v>
      </c>
      <c r="D198" s="115" t="s">
        <v>344</v>
      </c>
      <c r="E198" s="115" t="s">
        <v>361</v>
      </c>
      <c r="F198" s="115" t="s">
        <v>362</v>
      </c>
      <c r="G198" s="115">
        <v>1</v>
      </c>
      <c r="H198" s="115" t="s">
        <v>35</v>
      </c>
      <c r="I198" s="116">
        <v>42825</v>
      </c>
      <c r="J198" s="116">
        <v>35414</v>
      </c>
      <c r="K198" s="115">
        <v>108000690289</v>
      </c>
      <c r="L198" s="115" t="s">
        <v>137</v>
      </c>
      <c r="M198" s="115">
        <v>721</v>
      </c>
      <c r="N198" s="115" t="s">
        <v>235</v>
      </c>
      <c r="O198" s="115"/>
      <c r="P198" s="115"/>
      <c r="Q198" s="115"/>
      <c r="R198" s="115"/>
      <c r="S198" s="115"/>
      <c r="T198" s="115"/>
      <c r="U198" s="115" t="s">
        <v>363</v>
      </c>
      <c r="V198" s="115">
        <v>21</v>
      </c>
      <c r="W198" s="115">
        <v>4319</v>
      </c>
      <c r="X198" s="115">
        <v>7829</v>
      </c>
      <c r="Y198" s="115">
        <v>216</v>
      </c>
      <c r="Z198" s="115">
        <v>518</v>
      </c>
      <c r="AA198" s="115">
        <v>1418</v>
      </c>
      <c r="AB198" s="115">
        <v>0</v>
      </c>
      <c r="AC198" s="115">
        <v>0</v>
      </c>
      <c r="AD198" s="115">
        <v>216</v>
      </c>
      <c r="AE198" s="115">
        <v>0</v>
      </c>
      <c r="AF198" s="115">
        <v>0</v>
      </c>
      <c r="AG198" s="115">
        <v>200</v>
      </c>
      <c r="AH198" s="115">
        <v>0</v>
      </c>
      <c r="AI198" s="115">
        <v>1458</v>
      </c>
      <c r="AJ198" s="115">
        <v>0</v>
      </c>
      <c r="AK198" s="115">
        <v>0</v>
      </c>
      <c r="AL198" s="115">
        <v>0</v>
      </c>
      <c r="AM198" s="115">
        <v>0</v>
      </c>
      <c r="AN198" s="115">
        <v>0</v>
      </c>
      <c r="AO198" s="115">
        <v>0</v>
      </c>
      <c r="AP198" s="115">
        <v>0</v>
      </c>
      <c r="AQ198" s="115">
        <v>0</v>
      </c>
      <c r="AR198" s="115">
        <v>0</v>
      </c>
      <c r="AS198" s="115">
        <v>0</v>
      </c>
      <c r="AT198" s="115">
        <v>0</v>
      </c>
      <c r="AU198" s="115">
        <v>0</v>
      </c>
      <c r="AV198" s="115">
        <v>0</v>
      </c>
      <c r="AW198" s="115">
        <v>0</v>
      </c>
      <c r="AX198" s="115">
        <v>0</v>
      </c>
      <c r="AY198" s="115">
        <v>0</v>
      </c>
      <c r="AZ198" s="115">
        <v>0</v>
      </c>
      <c r="BA198" s="115">
        <v>14516</v>
      </c>
      <c r="BB198" s="115">
        <v>1658</v>
      </c>
      <c r="BC198" s="115">
        <v>12858</v>
      </c>
      <c r="BD198" s="117">
        <v>42850</v>
      </c>
    </row>
    <row r="199" spans="1:56" ht="22.5" customHeight="1">
      <c r="A199" s="115" t="s">
        <v>139</v>
      </c>
      <c r="B199" s="115">
        <v>255</v>
      </c>
      <c r="C199" s="115" t="s">
        <v>379</v>
      </c>
      <c r="D199" s="115" t="s">
        <v>344</v>
      </c>
      <c r="E199" s="115" t="s">
        <v>380</v>
      </c>
      <c r="F199" s="115" t="s">
        <v>381</v>
      </c>
      <c r="G199" s="115">
        <v>12</v>
      </c>
      <c r="H199" s="115" t="s">
        <v>35</v>
      </c>
      <c r="I199" s="116">
        <v>34731</v>
      </c>
      <c r="J199" s="116">
        <v>23666</v>
      </c>
      <c r="K199" s="115">
        <v>608001043702</v>
      </c>
      <c r="L199" s="115" t="s">
        <v>137</v>
      </c>
      <c r="M199" s="115">
        <v>387</v>
      </c>
      <c r="N199" s="115"/>
      <c r="O199" s="115"/>
      <c r="P199" s="115"/>
      <c r="Q199" s="115"/>
      <c r="R199" s="115"/>
      <c r="S199" s="115"/>
      <c r="T199" s="115"/>
      <c r="U199" s="115" t="s">
        <v>382</v>
      </c>
      <c r="V199" s="115">
        <v>30</v>
      </c>
      <c r="W199" s="115">
        <v>18110</v>
      </c>
      <c r="X199" s="115">
        <v>31116</v>
      </c>
      <c r="Y199" s="115">
        <v>906</v>
      </c>
      <c r="Z199" s="115">
        <v>2173</v>
      </c>
      <c r="AA199" s="115">
        <v>5745</v>
      </c>
      <c r="AB199" s="115">
        <v>0</v>
      </c>
      <c r="AC199" s="115">
        <v>0</v>
      </c>
      <c r="AD199" s="115">
        <v>906</v>
      </c>
      <c r="AE199" s="115">
        <v>0</v>
      </c>
      <c r="AF199" s="115">
        <v>0</v>
      </c>
      <c r="AG199" s="115">
        <v>200</v>
      </c>
      <c r="AH199" s="115">
        <v>3000</v>
      </c>
      <c r="AI199" s="115">
        <v>5907</v>
      </c>
      <c r="AJ199" s="115">
        <v>0</v>
      </c>
      <c r="AK199" s="115">
        <v>10976</v>
      </c>
      <c r="AL199" s="115">
        <v>4979</v>
      </c>
      <c r="AM199" s="115">
        <v>0</v>
      </c>
      <c r="AN199" s="115">
        <v>0</v>
      </c>
      <c r="AO199" s="115">
        <v>2414</v>
      </c>
      <c r="AP199" s="115">
        <v>0</v>
      </c>
      <c r="AQ199" s="115">
        <v>0</v>
      </c>
      <c r="AR199" s="115">
        <v>1142</v>
      </c>
      <c r="AS199" s="115">
        <v>1350</v>
      </c>
      <c r="AT199" s="115">
        <v>0</v>
      </c>
      <c r="AU199" s="115">
        <v>0</v>
      </c>
      <c r="AV199" s="115">
        <v>0</v>
      </c>
      <c r="AW199" s="115">
        <v>0</v>
      </c>
      <c r="AX199" s="115">
        <v>0</v>
      </c>
      <c r="AY199" s="115">
        <v>840</v>
      </c>
      <c r="AZ199" s="115">
        <v>295</v>
      </c>
      <c r="BA199" s="115">
        <v>58956</v>
      </c>
      <c r="BB199" s="115">
        <v>31103</v>
      </c>
      <c r="BC199" s="115">
        <v>27853</v>
      </c>
      <c r="BD199" s="117">
        <v>42850</v>
      </c>
    </row>
    <row r="200" spans="1:56" ht="22.5" customHeight="1">
      <c r="A200" s="115" t="s">
        <v>139</v>
      </c>
      <c r="B200" s="115">
        <v>295</v>
      </c>
      <c r="C200" s="115" t="s">
        <v>383</v>
      </c>
      <c r="D200" s="115" t="s">
        <v>344</v>
      </c>
      <c r="E200" s="115" t="s">
        <v>384</v>
      </c>
      <c r="F200" s="115" t="s">
        <v>385</v>
      </c>
      <c r="G200" s="115">
        <v>12</v>
      </c>
      <c r="H200" s="115" t="s">
        <v>35</v>
      </c>
      <c r="I200" s="116">
        <v>35495</v>
      </c>
      <c r="J200" s="116">
        <v>23516</v>
      </c>
      <c r="K200" s="115">
        <v>608001050833</v>
      </c>
      <c r="L200" s="115" t="s">
        <v>137</v>
      </c>
      <c r="M200" s="115">
        <v>424</v>
      </c>
      <c r="N200" s="115"/>
      <c r="O200" s="115"/>
      <c r="P200" s="115"/>
      <c r="Q200" s="115"/>
      <c r="R200" s="115"/>
      <c r="S200" s="115"/>
      <c r="T200" s="115"/>
      <c r="U200" s="115" t="s">
        <v>386</v>
      </c>
      <c r="V200" s="115">
        <v>30</v>
      </c>
      <c r="W200" s="115">
        <v>15335</v>
      </c>
      <c r="X200" s="115">
        <v>26925</v>
      </c>
      <c r="Y200" s="115">
        <v>767</v>
      </c>
      <c r="Z200" s="115">
        <v>1840</v>
      </c>
      <c r="AA200" s="115">
        <v>4932</v>
      </c>
      <c r="AB200" s="115">
        <v>0</v>
      </c>
      <c r="AC200" s="115">
        <v>0</v>
      </c>
      <c r="AD200" s="115">
        <v>767</v>
      </c>
      <c r="AE200" s="115">
        <v>0</v>
      </c>
      <c r="AF200" s="115">
        <v>0</v>
      </c>
      <c r="AG200" s="115">
        <v>200</v>
      </c>
      <c r="AH200" s="115">
        <v>1000</v>
      </c>
      <c r="AI200" s="115">
        <v>5071</v>
      </c>
      <c r="AJ200" s="115">
        <v>0</v>
      </c>
      <c r="AK200" s="115">
        <v>7676</v>
      </c>
      <c r="AL200" s="115">
        <v>4953</v>
      </c>
      <c r="AM200" s="115">
        <v>0</v>
      </c>
      <c r="AN200" s="115">
        <v>0</v>
      </c>
      <c r="AO200" s="115">
        <v>0</v>
      </c>
      <c r="AP200" s="115">
        <v>0</v>
      </c>
      <c r="AQ200" s="115">
        <v>0</v>
      </c>
      <c r="AR200" s="115">
        <v>1142</v>
      </c>
      <c r="AS200" s="115">
        <v>1350</v>
      </c>
      <c r="AT200" s="115">
        <v>0</v>
      </c>
      <c r="AU200" s="115">
        <v>0</v>
      </c>
      <c r="AV200" s="115">
        <v>0</v>
      </c>
      <c r="AW200" s="115">
        <v>0</v>
      </c>
      <c r="AX200" s="115">
        <v>0</v>
      </c>
      <c r="AY200" s="115">
        <v>840</v>
      </c>
      <c r="AZ200" s="115">
        <v>1439</v>
      </c>
      <c r="BA200" s="115">
        <v>50566</v>
      </c>
      <c r="BB200" s="115">
        <v>23671</v>
      </c>
      <c r="BC200" s="115">
        <v>26895</v>
      </c>
      <c r="BD200" s="117">
        <v>42850</v>
      </c>
    </row>
    <row r="201" spans="1:56" ht="22.5" customHeight="1">
      <c r="A201" s="115" t="s">
        <v>139</v>
      </c>
      <c r="B201" s="115">
        <v>303</v>
      </c>
      <c r="C201" s="115" t="s">
        <v>387</v>
      </c>
      <c r="D201" s="115" t="s">
        <v>344</v>
      </c>
      <c r="E201" s="115" t="s">
        <v>384</v>
      </c>
      <c r="F201" s="115" t="s">
        <v>385</v>
      </c>
      <c r="G201" s="115">
        <v>12</v>
      </c>
      <c r="H201" s="115" t="s">
        <v>35</v>
      </c>
      <c r="I201" s="116">
        <v>36161</v>
      </c>
      <c r="J201" s="116">
        <v>22781</v>
      </c>
      <c r="K201" s="115">
        <v>608001032643</v>
      </c>
      <c r="L201" s="115" t="s">
        <v>137</v>
      </c>
      <c r="M201" s="115">
        <v>432</v>
      </c>
      <c r="N201" s="115"/>
      <c r="O201" s="115"/>
      <c r="P201" s="115"/>
      <c r="Q201" s="115"/>
      <c r="R201" s="115"/>
      <c r="S201" s="115"/>
      <c r="T201" s="115"/>
      <c r="U201" s="115" t="s">
        <v>386</v>
      </c>
      <c r="V201" s="115">
        <v>30</v>
      </c>
      <c r="W201" s="115">
        <v>17445</v>
      </c>
      <c r="X201" s="115">
        <v>30112</v>
      </c>
      <c r="Y201" s="115">
        <v>872</v>
      </c>
      <c r="Z201" s="115">
        <v>2093</v>
      </c>
      <c r="AA201" s="115">
        <v>5550</v>
      </c>
      <c r="AB201" s="115">
        <v>0</v>
      </c>
      <c r="AC201" s="115">
        <v>0</v>
      </c>
      <c r="AD201" s="115">
        <v>872</v>
      </c>
      <c r="AE201" s="115">
        <v>0</v>
      </c>
      <c r="AF201" s="115">
        <v>0</v>
      </c>
      <c r="AG201" s="115">
        <v>200</v>
      </c>
      <c r="AH201" s="115">
        <v>1000</v>
      </c>
      <c r="AI201" s="115">
        <v>5707</v>
      </c>
      <c r="AJ201" s="115">
        <v>0</v>
      </c>
      <c r="AK201" s="115">
        <v>1850</v>
      </c>
      <c r="AL201" s="115">
        <v>0</v>
      </c>
      <c r="AM201" s="115">
        <v>0</v>
      </c>
      <c r="AN201" s="115">
        <v>0</v>
      </c>
      <c r="AO201" s="115">
        <v>0</v>
      </c>
      <c r="AP201" s="115">
        <v>0</v>
      </c>
      <c r="AQ201" s="115">
        <v>0</v>
      </c>
      <c r="AR201" s="115">
        <v>0</v>
      </c>
      <c r="AS201" s="115">
        <v>0</v>
      </c>
      <c r="AT201" s="115">
        <v>0</v>
      </c>
      <c r="AU201" s="115">
        <v>0</v>
      </c>
      <c r="AV201" s="115">
        <v>0</v>
      </c>
      <c r="AW201" s="115">
        <v>0</v>
      </c>
      <c r="AX201" s="115">
        <v>0</v>
      </c>
      <c r="AY201" s="115">
        <v>840</v>
      </c>
      <c r="AZ201" s="115">
        <v>0</v>
      </c>
      <c r="BA201" s="115">
        <v>56944</v>
      </c>
      <c r="BB201" s="115">
        <v>9597</v>
      </c>
      <c r="BC201" s="115">
        <v>47347</v>
      </c>
      <c r="BD201" s="117">
        <v>42850</v>
      </c>
    </row>
    <row r="202" spans="1:56" ht="22.5" customHeight="1">
      <c r="A202" s="115" t="s">
        <v>139</v>
      </c>
      <c r="B202" s="115">
        <v>349</v>
      </c>
      <c r="C202" s="115" t="s">
        <v>388</v>
      </c>
      <c r="D202" s="115" t="s">
        <v>344</v>
      </c>
      <c r="E202" s="115" t="s">
        <v>384</v>
      </c>
      <c r="F202" s="115" t="s">
        <v>385</v>
      </c>
      <c r="G202" s="115">
        <v>12</v>
      </c>
      <c r="H202" s="115" t="s">
        <v>35</v>
      </c>
      <c r="I202" s="116">
        <v>39083</v>
      </c>
      <c r="J202" s="116">
        <v>26988</v>
      </c>
      <c r="K202" s="115">
        <v>608001060057</v>
      </c>
      <c r="L202" s="115" t="s">
        <v>137</v>
      </c>
      <c r="M202" s="115">
        <v>478</v>
      </c>
      <c r="N202" s="115"/>
      <c r="O202" s="115"/>
      <c r="P202" s="115"/>
      <c r="Q202" s="115"/>
      <c r="R202" s="115"/>
      <c r="S202" s="115"/>
      <c r="T202" s="115"/>
      <c r="U202" s="115" t="s">
        <v>386</v>
      </c>
      <c r="V202" s="115">
        <v>30</v>
      </c>
      <c r="W202" s="115">
        <v>10075</v>
      </c>
      <c r="X202" s="115">
        <v>18262</v>
      </c>
      <c r="Y202" s="115">
        <v>504</v>
      </c>
      <c r="Z202" s="115">
        <v>1209</v>
      </c>
      <c r="AA202" s="115">
        <v>3307</v>
      </c>
      <c r="AB202" s="115">
        <v>0</v>
      </c>
      <c r="AC202" s="115">
        <v>0</v>
      </c>
      <c r="AD202" s="115">
        <v>504</v>
      </c>
      <c r="AE202" s="115">
        <v>0</v>
      </c>
      <c r="AF202" s="115">
        <v>0</v>
      </c>
      <c r="AG202" s="115">
        <v>200</v>
      </c>
      <c r="AH202" s="115">
        <v>0</v>
      </c>
      <c r="AI202" s="115">
        <v>3400</v>
      </c>
      <c r="AJ202" s="115">
        <v>0</v>
      </c>
      <c r="AK202" s="115">
        <v>450</v>
      </c>
      <c r="AL202" s="115">
        <v>0</v>
      </c>
      <c r="AM202" s="115">
        <v>0</v>
      </c>
      <c r="AN202" s="115">
        <v>0</v>
      </c>
      <c r="AO202" s="115">
        <v>0</v>
      </c>
      <c r="AP202" s="115">
        <v>0</v>
      </c>
      <c r="AQ202" s="115">
        <v>0</v>
      </c>
      <c r="AR202" s="115">
        <v>0</v>
      </c>
      <c r="AS202" s="115">
        <v>0</v>
      </c>
      <c r="AT202" s="115">
        <v>0</v>
      </c>
      <c r="AU202" s="115">
        <v>0</v>
      </c>
      <c r="AV202" s="115">
        <v>0</v>
      </c>
      <c r="AW202" s="115">
        <v>0</v>
      </c>
      <c r="AX202" s="115">
        <v>0</v>
      </c>
      <c r="AY202" s="115">
        <v>840</v>
      </c>
      <c r="AZ202" s="115">
        <v>0</v>
      </c>
      <c r="BA202" s="115">
        <v>33861</v>
      </c>
      <c r="BB202" s="115">
        <v>4890</v>
      </c>
      <c r="BC202" s="115">
        <v>28971</v>
      </c>
      <c r="BD202" s="117">
        <v>42850</v>
      </c>
    </row>
    <row r="203" spans="1:56" ht="22.5" customHeight="1">
      <c r="A203" s="115" t="s">
        <v>139</v>
      </c>
      <c r="B203" s="115">
        <v>363</v>
      </c>
      <c r="C203" s="115" t="s">
        <v>389</v>
      </c>
      <c r="D203" s="115" t="s">
        <v>344</v>
      </c>
      <c r="E203" s="115" t="s">
        <v>384</v>
      </c>
      <c r="F203" s="115" t="s">
        <v>385</v>
      </c>
      <c r="G203" s="115">
        <v>12</v>
      </c>
      <c r="H203" s="115" t="s">
        <v>35</v>
      </c>
      <c r="I203" s="116">
        <v>41039</v>
      </c>
      <c r="J203" s="116">
        <v>25132</v>
      </c>
      <c r="K203" s="115">
        <v>608001006656</v>
      </c>
      <c r="L203" s="115" t="s">
        <v>137</v>
      </c>
      <c r="M203" s="115">
        <v>492</v>
      </c>
      <c r="N203" s="115"/>
      <c r="O203" s="115"/>
      <c r="P203" s="115"/>
      <c r="Q203" s="115"/>
      <c r="R203" s="115"/>
      <c r="S203" s="115"/>
      <c r="T203" s="115"/>
      <c r="U203" s="115" t="s">
        <v>386</v>
      </c>
      <c r="V203" s="115">
        <v>30</v>
      </c>
      <c r="W203" s="115">
        <v>7975</v>
      </c>
      <c r="X203" s="115">
        <v>14455</v>
      </c>
      <c r="Y203" s="115">
        <v>399</v>
      </c>
      <c r="Z203" s="115">
        <v>957</v>
      </c>
      <c r="AA203" s="115">
        <v>2618</v>
      </c>
      <c r="AB203" s="115">
        <v>0</v>
      </c>
      <c r="AC203" s="115">
        <v>0</v>
      </c>
      <c r="AD203" s="115">
        <v>399</v>
      </c>
      <c r="AE203" s="115">
        <v>0</v>
      </c>
      <c r="AF203" s="115">
        <v>0</v>
      </c>
      <c r="AG203" s="115">
        <v>200</v>
      </c>
      <c r="AH203" s="115">
        <v>0</v>
      </c>
      <c r="AI203" s="115">
        <v>2692</v>
      </c>
      <c r="AJ203" s="115">
        <v>0</v>
      </c>
      <c r="AK203" s="115">
        <v>2250</v>
      </c>
      <c r="AL203" s="115">
        <v>0</v>
      </c>
      <c r="AM203" s="115">
        <v>0</v>
      </c>
      <c r="AN203" s="115">
        <v>0</v>
      </c>
      <c r="AO203" s="115">
        <v>0</v>
      </c>
      <c r="AP203" s="115">
        <v>0</v>
      </c>
      <c r="AQ203" s="115">
        <v>0</v>
      </c>
      <c r="AR203" s="115">
        <v>1142</v>
      </c>
      <c r="AS203" s="115">
        <v>0</v>
      </c>
      <c r="AT203" s="115">
        <v>0</v>
      </c>
      <c r="AU203" s="115">
        <v>0</v>
      </c>
      <c r="AV203" s="115">
        <v>0</v>
      </c>
      <c r="AW203" s="115">
        <v>0</v>
      </c>
      <c r="AX203" s="115">
        <v>0</v>
      </c>
      <c r="AY203" s="115">
        <v>840</v>
      </c>
      <c r="AZ203" s="115">
        <v>199</v>
      </c>
      <c r="BA203" s="115">
        <v>26803</v>
      </c>
      <c r="BB203" s="115">
        <v>7323</v>
      </c>
      <c r="BC203" s="115">
        <v>19480</v>
      </c>
      <c r="BD203" s="117">
        <v>42850</v>
      </c>
    </row>
    <row r="204" spans="1:56" ht="22.5" customHeight="1">
      <c r="A204" s="115" t="s">
        <v>139</v>
      </c>
      <c r="B204" s="115">
        <v>364</v>
      </c>
      <c r="C204" s="115" t="s">
        <v>390</v>
      </c>
      <c r="D204" s="115" t="s">
        <v>344</v>
      </c>
      <c r="E204" s="115" t="s">
        <v>384</v>
      </c>
      <c r="F204" s="115" t="s">
        <v>385</v>
      </c>
      <c r="G204" s="115">
        <v>12</v>
      </c>
      <c r="H204" s="115" t="s">
        <v>35</v>
      </c>
      <c r="I204" s="116">
        <v>41061</v>
      </c>
      <c r="J204" s="116">
        <v>30951</v>
      </c>
      <c r="K204" s="115">
        <v>608001006736</v>
      </c>
      <c r="L204" s="115" t="s">
        <v>137</v>
      </c>
      <c r="M204" s="115">
        <v>493</v>
      </c>
      <c r="N204" s="115"/>
      <c r="O204" s="115"/>
      <c r="P204" s="115"/>
      <c r="Q204" s="115"/>
      <c r="R204" s="115"/>
      <c r="S204" s="115"/>
      <c r="T204" s="115"/>
      <c r="U204" s="115" t="s">
        <v>386</v>
      </c>
      <c r="V204" s="115">
        <v>30</v>
      </c>
      <c r="W204" s="115">
        <v>7975</v>
      </c>
      <c r="X204" s="115">
        <v>14455</v>
      </c>
      <c r="Y204" s="115">
        <v>399</v>
      </c>
      <c r="Z204" s="115">
        <v>957</v>
      </c>
      <c r="AA204" s="115">
        <v>2618</v>
      </c>
      <c r="AB204" s="115">
        <v>0</v>
      </c>
      <c r="AC204" s="115">
        <v>0</v>
      </c>
      <c r="AD204" s="115">
        <v>399</v>
      </c>
      <c r="AE204" s="115">
        <v>0</v>
      </c>
      <c r="AF204" s="115">
        <v>0</v>
      </c>
      <c r="AG204" s="115">
        <v>200</v>
      </c>
      <c r="AH204" s="115">
        <v>0</v>
      </c>
      <c r="AI204" s="115">
        <v>2692</v>
      </c>
      <c r="AJ204" s="115">
        <v>0</v>
      </c>
      <c r="AK204" s="115">
        <v>1350</v>
      </c>
      <c r="AL204" s="115">
        <v>0</v>
      </c>
      <c r="AM204" s="115">
        <v>0</v>
      </c>
      <c r="AN204" s="115">
        <v>0</v>
      </c>
      <c r="AO204" s="115">
        <v>0</v>
      </c>
      <c r="AP204" s="115">
        <v>0</v>
      </c>
      <c r="AQ204" s="115">
        <v>0</v>
      </c>
      <c r="AR204" s="115">
        <v>0</v>
      </c>
      <c r="AS204" s="115">
        <v>0</v>
      </c>
      <c r="AT204" s="115">
        <v>0</v>
      </c>
      <c r="AU204" s="115">
        <v>0</v>
      </c>
      <c r="AV204" s="115">
        <v>0</v>
      </c>
      <c r="AW204" s="115">
        <v>0</v>
      </c>
      <c r="AX204" s="115">
        <v>0</v>
      </c>
      <c r="AY204" s="115">
        <v>840</v>
      </c>
      <c r="AZ204" s="115">
        <v>1463</v>
      </c>
      <c r="BA204" s="115">
        <v>26803</v>
      </c>
      <c r="BB204" s="115">
        <v>6545</v>
      </c>
      <c r="BC204" s="115">
        <v>20258</v>
      </c>
      <c r="BD204" s="117">
        <v>42850</v>
      </c>
    </row>
    <row r="205" spans="1:56" ht="22.5" customHeight="1">
      <c r="A205" s="115" t="s">
        <v>139</v>
      </c>
      <c r="B205" s="115">
        <v>374</v>
      </c>
      <c r="C205" s="115" t="s">
        <v>391</v>
      </c>
      <c r="D205" s="115" t="s">
        <v>344</v>
      </c>
      <c r="E205" s="115" t="s">
        <v>384</v>
      </c>
      <c r="F205" s="115" t="s">
        <v>385</v>
      </c>
      <c r="G205" s="115">
        <v>12</v>
      </c>
      <c r="H205" s="115" t="s">
        <v>35</v>
      </c>
      <c r="I205" s="116">
        <v>41518</v>
      </c>
      <c r="J205" s="116">
        <v>32673</v>
      </c>
      <c r="K205" s="115">
        <v>108000056681</v>
      </c>
      <c r="L205" s="115" t="s">
        <v>137</v>
      </c>
      <c r="M205" s="115">
        <v>503</v>
      </c>
      <c r="N205" s="115"/>
      <c r="O205" s="115"/>
      <c r="P205" s="115"/>
      <c r="Q205" s="115"/>
      <c r="R205" s="115"/>
      <c r="S205" s="115"/>
      <c r="T205" s="115"/>
      <c r="U205" s="115" t="s">
        <v>386</v>
      </c>
      <c r="V205" s="115">
        <v>30</v>
      </c>
      <c r="W205" s="115">
        <v>7665</v>
      </c>
      <c r="X205" s="115">
        <v>13894</v>
      </c>
      <c r="Y205" s="115">
        <v>383</v>
      </c>
      <c r="Z205" s="115">
        <v>0</v>
      </c>
      <c r="AA205" s="115">
        <v>2516</v>
      </c>
      <c r="AB205" s="115">
        <v>0</v>
      </c>
      <c r="AC205" s="115">
        <v>0</v>
      </c>
      <c r="AD205" s="115">
        <v>383</v>
      </c>
      <c r="AE205" s="115">
        <v>0</v>
      </c>
      <c r="AF205" s="115">
        <v>0</v>
      </c>
      <c r="AG205" s="115">
        <v>200</v>
      </c>
      <c r="AH205" s="115">
        <v>0</v>
      </c>
      <c r="AI205" s="115">
        <v>2587</v>
      </c>
      <c r="AJ205" s="115">
        <v>0</v>
      </c>
      <c r="AK205" s="115">
        <v>1250</v>
      </c>
      <c r="AL205" s="115">
        <v>0</v>
      </c>
      <c r="AM205" s="115">
        <v>0</v>
      </c>
      <c r="AN205" s="115">
        <v>0</v>
      </c>
      <c r="AO205" s="115">
        <v>0</v>
      </c>
      <c r="AP205" s="115">
        <v>0</v>
      </c>
      <c r="AQ205" s="115">
        <v>0</v>
      </c>
      <c r="AR205" s="115">
        <v>0</v>
      </c>
      <c r="AS205" s="115">
        <v>0</v>
      </c>
      <c r="AT205" s="115">
        <v>0</v>
      </c>
      <c r="AU205" s="115">
        <v>0</v>
      </c>
      <c r="AV205" s="115">
        <v>0</v>
      </c>
      <c r="AW205" s="115">
        <v>0</v>
      </c>
      <c r="AX205" s="115">
        <v>0</v>
      </c>
      <c r="AY205" s="115">
        <v>840</v>
      </c>
      <c r="AZ205" s="115">
        <v>0</v>
      </c>
      <c r="BA205" s="115">
        <v>24841</v>
      </c>
      <c r="BB205" s="115">
        <v>4877</v>
      </c>
      <c r="BC205" s="115">
        <v>19964</v>
      </c>
      <c r="BD205" s="117">
        <v>42850</v>
      </c>
    </row>
    <row r="206" spans="1:56" ht="22.5" customHeight="1">
      <c r="A206" s="115" t="s">
        <v>139</v>
      </c>
      <c r="B206" s="115">
        <v>396</v>
      </c>
      <c r="C206" s="115" t="s">
        <v>392</v>
      </c>
      <c r="D206" s="115" t="s">
        <v>344</v>
      </c>
      <c r="E206" s="115" t="s">
        <v>384</v>
      </c>
      <c r="F206" s="115" t="s">
        <v>385</v>
      </c>
      <c r="G206" s="115">
        <v>12</v>
      </c>
      <c r="H206" s="115" t="s">
        <v>35</v>
      </c>
      <c r="I206" s="116">
        <v>41589</v>
      </c>
      <c r="J206" s="116">
        <v>27669</v>
      </c>
      <c r="K206" s="115">
        <v>108000071916</v>
      </c>
      <c r="L206" s="115" t="s">
        <v>137</v>
      </c>
      <c r="M206" s="115">
        <v>525</v>
      </c>
      <c r="N206" s="115"/>
      <c r="O206" s="115"/>
      <c r="P206" s="115"/>
      <c r="Q206" s="115"/>
      <c r="R206" s="115"/>
      <c r="S206" s="115"/>
      <c r="T206" s="115"/>
      <c r="U206" s="115" t="s">
        <v>386</v>
      </c>
      <c r="V206" s="115">
        <v>30</v>
      </c>
      <c r="W206" s="115">
        <v>7450</v>
      </c>
      <c r="X206" s="115">
        <v>13504</v>
      </c>
      <c r="Y206" s="115">
        <v>373</v>
      </c>
      <c r="Z206" s="115">
        <v>894</v>
      </c>
      <c r="AA206" s="115">
        <v>2445</v>
      </c>
      <c r="AB206" s="115">
        <v>0</v>
      </c>
      <c r="AC206" s="115">
        <v>0</v>
      </c>
      <c r="AD206" s="115">
        <v>373</v>
      </c>
      <c r="AE206" s="115">
        <v>0</v>
      </c>
      <c r="AF206" s="115">
        <v>0</v>
      </c>
      <c r="AG206" s="115">
        <v>200</v>
      </c>
      <c r="AH206" s="115">
        <v>0</v>
      </c>
      <c r="AI206" s="115">
        <v>2514</v>
      </c>
      <c r="AJ206" s="115">
        <v>0</v>
      </c>
      <c r="AK206" s="115">
        <v>1682</v>
      </c>
      <c r="AL206" s="115">
        <v>0</v>
      </c>
      <c r="AM206" s="115">
        <v>0</v>
      </c>
      <c r="AN206" s="115">
        <v>0</v>
      </c>
      <c r="AO206" s="115">
        <v>0</v>
      </c>
      <c r="AP206" s="115">
        <v>0</v>
      </c>
      <c r="AQ206" s="115">
        <v>0</v>
      </c>
      <c r="AR206" s="115">
        <v>0</v>
      </c>
      <c r="AS206" s="115">
        <v>0</v>
      </c>
      <c r="AT206" s="115">
        <v>0</v>
      </c>
      <c r="AU206" s="115">
        <v>0</v>
      </c>
      <c r="AV206" s="115">
        <v>0</v>
      </c>
      <c r="AW206" s="115">
        <v>0</v>
      </c>
      <c r="AX206" s="115">
        <v>0</v>
      </c>
      <c r="AY206" s="115">
        <v>840</v>
      </c>
      <c r="AZ206" s="115">
        <v>1354</v>
      </c>
      <c r="BA206" s="115">
        <v>25039</v>
      </c>
      <c r="BB206" s="115">
        <v>6590</v>
      </c>
      <c r="BC206" s="115">
        <v>18449</v>
      </c>
      <c r="BD206" s="117">
        <v>42850</v>
      </c>
    </row>
    <row r="207" spans="1:56" ht="22.5" customHeight="1">
      <c r="A207" s="115" t="s">
        <v>139</v>
      </c>
      <c r="B207" s="115">
        <v>397</v>
      </c>
      <c r="C207" s="115" t="s">
        <v>393</v>
      </c>
      <c r="D207" s="115" t="s">
        <v>344</v>
      </c>
      <c r="E207" s="115" t="s">
        <v>384</v>
      </c>
      <c r="F207" s="115" t="s">
        <v>385</v>
      </c>
      <c r="G207" s="115">
        <v>12</v>
      </c>
      <c r="H207" s="115" t="s">
        <v>35</v>
      </c>
      <c r="I207" s="116">
        <v>41589</v>
      </c>
      <c r="J207" s="116">
        <v>24702</v>
      </c>
      <c r="K207" s="115">
        <v>108000071927</v>
      </c>
      <c r="L207" s="115" t="s">
        <v>137</v>
      </c>
      <c r="M207" s="115">
        <v>526</v>
      </c>
      <c r="N207" s="115"/>
      <c r="O207" s="115"/>
      <c r="P207" s="115"/>
      <c r="Q207" s="115"/>
      <c r="R207" s="115"/>
      <c r="S207" s="115"/>
      <c r="T207" s="115"/>
      <c r="U207" s="115" t="s">
        <v>386</v>
      </c>
      <c r="V207" s="115">
        <v>30</v>
      </c>
      <c r="W207" s="115">
        <v>7450</v>
      </c>
      <c r="X207" s="115">
        <v>13504</v>
      </c>
      <c r="Y207" s="115">
        <v>373</v>
      </c>
      <c r="Z207" s="115">
        <v>894</v>
      </c>
      <c r="AA207" s="115">
        <v>2445</v>
      </c>
      <c r="AB207" s="115">
        <v>0</v>
      </c>
      <c r="AC207" s="115">
        <v>0</v>
      </c>
      <c r="AD207" s="115">
        <v>373</v>
      </c>
      <c r="AE207" s="115">
        <v>0</v>
      </c>
      <c r="AF207" s="115">
        <v>0</v>
      </c>
      <c r="AG207" s="115">
        <v>200</v>
      </c>
      <c r="AH207" s="115">
        <v>0</v>
      </c>
      <c r="AI207" s="115">
        <v>2514</v>
      </c>
      <c r="AJ207" s="115">
        <v>0</v>
      </c>
      <c r="AK207" s="115">
        <v>5290</v>
      </c>
      <c r="AL207" s="115">
        <v>0</v>
      </c>
      <c r="AM207" s="115">
        <v>0</v>
      </c>
      <c r="AN207" s="115">
        <v>0</v>
      </c>
      <c r="AO207" s="115">
        <v>0</v>
      </c>
      <c r="AP207" s="115">
        <v>0</v>
      </c>
      <c r="AQ207" s="115">
        <v>0</v>
      </c>
      <c r="AR207" s="115">
        <v>0</v>
      </c>
      <c r="AS207" s="115">
        <v>0</v>
      </c>
      <c r="AT207" s="115">
        <v>0</v>
      </c>
      <c r="AU207" s="115">
        <v>0</v>
      </c>
      <c r="AV207" s="115">
        <v>0</v>
      </c>
      <c r="AW207" s="115">
        <v>0</v>
      </c>
      <c r="AX207" s="115">
        <v>0</v>
      </c>
      <c r="AY207" s="115">
        <v>840</v>
      </c>
      <c r="AZ207" s="115">
        <v>799</v>
      </c>
      <c r="BA207" s="115">
        <v>25039</v>
      </c>
      <c r="BB207" s="115">
        <v>9643</v>
      </c>
      <c r="BC207" s="115">
        <v>15396</v>
      </c>
      <c r="BD207" s="117">
        <v>42850</v>
      </c>
    </row>
    <row r="208" spans="1:56" ht="22.5" customHeight="1">
      <c r="A208" s="115" t="s">
        <v>139</v>
      </c>
      <c r="B208" s="115">
        <v>398</v>
      </c>
      <c r="C208" s="115" t="s">
        <v>394</v>
      </c>
      <c r="D208" s="115" t="s">
        <v>344</v>
      </c>
      <c r="E208" s="115" t="s">
        <v>384</v>
      </c>
      <c r="F208" s="115" t="s">
        <v>385</v>
      </c>
      <c r="G208" s="115">
        <v>12</v>
      </c>
      <c r="H208" s="115" t="s">
        <v>35</v>
      </c>
      <c r="I208" s="116">
        <v>41589</v>
      </c>
      <c r="J208" s="116">
        <v>29074</v>
      </c>
      <c r="K208" s="115">
        <v>108000074532</v>
      </c>
      <c r="L208" s="115" t="s">
        <v>137</v>
      </c>
      <c r="M208" s="115">
        <v>527</v>
      </c>
      <c r="N208" s="115"/>
      <c r="O208" s="115"/>
      <c r="P208" s="115"/>
      <c r="Q208" s="115"/>
      <c r="R208" s="115"/>
      <c r="S208" s="115"/>
      <c r="T208" s="115"/>
      <c r="U208" s="115" t="s">
        <v>386</v>
      </c>
      <c r="V208" s="115">
        <v>30</v>
      </c>
      <c r="W208" s="115">
        <v>7450</v>
      </c>
      <c r="X208" s="115">
        <v>13504</v>
      </c>
      <c r="Y208" s="115">
        <v>373</v>
      </c>
      <c r="Z208" s="115">
        <v>894</v>
      </c>
      <c r="AA208" s="115">
        <v>2445</v>
      </c>
      <c r="AB208" s="115">
        <v>0</v>
      </c>
      <c r="AC208" s="115">
        <v>0</v>
      </c>
      <c r="AD208" s="115">
        <v>373</v>
      </c>
      <c r="AE208" s="115">
        <v>0</v>
      </c>
      <c r="AF208" s="115">
        <v>0</v>
      </c>
      <c r="AG208" s="115">
        <v>200</v>
      </c>
      <c r="AH208" s="115">
        <v>0</v>
      </c>
      <c r="AI208" s="115">
        <v>2514</v>
      </c>
      <c r="AJ208" s="115">
        <v>0</v>
      </c>
      <c r="AK208" s="115">
        <v>200</v>
      </c>
      <c r="AL208" s="115">
        <v>0</v>
      </c>
      <c r="AM208" s="115">
        <v>0</v>
      </c>
      <c r="AN208" s="115">
        <v>0</v>
      </c>
      <c r="AO208" s="115">
        <v>0</v>
      </c>
      <c r="AP208" s="115">
        <v>0</v>
      </c>
      <c r="AQ208" s="115">
        <v>0</v>
      </c>
      <c r="AR208" s="115">
        <v>0</v>
      </c>
      <c r="AS208" s="115">
        <v>0</v>
      </c>
      <c r="AT208" s="115">
        <v>0</v>
      </c>
      <c r="AU208" s="115">
        <v>0</v>
      </c>
      <c r="AV208" s="115">
        <v>0</v>
      </c>
      <c r="AW208" s="115">
        <v>0</v>
      </c>
      <c r="AX208" s="115">
        <v>0</v>
      </c>
      <c r="AY208" s="115">
        <v>840</v>
      </c>
      <c r="AZ208" s="115">
        <v>0</v>
      </c>
      <c r="BA208" s="115">
        <v>25039</v>
      </c>
      <c r="BB208" s="115">
        <v>3754</v>
      </c>
      <c r="BC208" s="115">
        <v>21285</v>
      </c>
      <c r="BD208" s="117">
        <v>42850</v>
      </c>
    </row>
    <row r="209" spans="1:56" ht="22.5" customHeight="1">
      <c r="A209" s="115" t="s">
        <v>139</v>
      </c>
      <c r="B209" s="115">
        <v>399</v>
      </c>
      <c r="C209" s="115" t="s">
        <v>395</v>
      </c>
      <c r="D209" s="115" t="s">
        <v>344</v>
      </c>
      <c r="E209" s="115" t="s">
        <v>384</v>
      </c>
      <c r="F209" s="115" t="s">
        <v>385</v>
      </c>
      <c r="G209" s="115">
        <v>12</v>
      </c>
      <c r="H209" s="115" t="s">
        <v>35</v>
      </c>
      <c r="I209" s="116">
        <v>41589</v>
      </c>
      <c r="J209" s="116">
        <v>30880</v>
      </c>
      <c r="K209" s="115">
        <v>108000075149</v>
      </c>
      <c r="L209" s="115" t="s">
        <v>137</v>
      </c>
      <c r="M209" s="115">
        <v>528</v>
      </c>
      <c r="N209" s="115"/>
      <c r="O209" s="115"/>
      <c r="P209" s="115"/>
      <c r="Q209" s="115"/>
      <c r="R209" s="115"/>
      <c r="S209" s="115"/>
      <c r="T209" s="115"/>
      <c r="U209" s="115" t="s">
        <v>386</v>
      </c>
      <c r="V209" s="115">
        <v>30</v>
      </c>
      <c r="W209" s="115">
        <v>7450</v>
      </c>
      <c r="X209" s="115">
        <v>13504</v>
      </c>
      <c r="Y209" s="115">
        <v>373</v>
      </c>
      <c r="Z209" s="115">
        <v>894</v>
      </c>
      <c r="AA209" s="115">
        <v>2445</v>
      </c>
      <c r="AB209" s="115">
        <v>0</v>
      </c>
      <c r="AC209" s="115">
        <v>0</v>
      </c>
      <c r="AD209" s="115">
        <v>373</v>
      </c>
      <c r="AE209" s="115">
        <v>0</v>
      </c>
      <c r="AF209" s="115">
        <v>0</v>
      </c>
      <c r="AG209" s="115">
        <v>200</v>
      </c>
      <c r="AH209" s="115">
        <v>0</v>
      </c>
      <c r="AI209" s="115">
        <v>2514</v>
      </c>
      <c r="AJ209" s="115">
        <v>0</v>
      </c>
      <c r="AK209" s="115">
        <v>200</v>
      </c>
      <c r="AL209" s="115">
        <v>0</v>
      </c>
      <c r="AM209" s="115">
        <v>0</v>
      </c>
      <c r="AN209" s="115">
        <v>0</v>
      </c>
      <c r="AO209" s="115">
        <v>0</v>
      </c>
      <c r="AP209" s="115">
        <v>0</v>
      </c>
      <c r="AQ209" s="115">
        <v>0</v>
      </c>
      <c r="AR209" s="115">
        <v>1142</v>
      </c>
      <c r="AS209" s="115">
        <v>0</v>
      </c>
      <c r="AT209" s="115">
        <v>0</v>
      </c>
      <c r="AU209" s="115">
        <v>0</v>
      </c>
      <c r="AV209" s="115">
        <v>0</v>
      </c>
      <c r="AW209" s="115">
        <v>0</v>
      </c>
      <c r="AX209" s="115">
        <v>0</v>
      </c>
      <c r="AY209" s="115">
        <v>840</v>
      </c>
      <c r="AZ209" s="115">
        <v>0</v>
      </c>
      <c r="BA209" s="115">
        <v>25039</v>
      </c>
      <c r="BB209" s="115">
        <v>4896</v>
      </c>
      <c r="BC209" s="115">
        <v>20143</v>
      </c>
      <c r="BD209" s="117">
        <v>42850</v>
      </c>
    </row>
    <row r="210" spans="1:56" ht="22.5" customHeight="1">
      <c r="A210" s="115" t="s">
        <v>139</v>
      </c>
      <c r="B210" s="115">
        <v>403</v>
      </c>
      <c r="C210" s="115" t="s">
        <v>396</v>
      </c>
      <c r="D210" s="115" t="s">
        <v>344</v>
      </c>
      <c r="E210" s="115" t="s">
        <v>384</v>
      </c>
      <c r="F210" s="115" t="s">
        <v>385</v>
      </c>
      <c r="G210" s="115">
        <v>12</v>
      </c>
      <c r="H210" s="115" t="s">
        <v>35</v>
      </c>
      <c r="I210" s="116">
        <v>41599</v>
      </c>
      <c r="J210" s="116">
        <v>34007</v>
      </c>
      <c r="K210" s="115">
        <v>108000072364</v>
      </c>
      <c r="L210" s="115" t="s">
        <v>137</v>
      </c>
      <c r="M210" s="115">
        <v>532</v>
      </c>
      <c r="N210" s="115"/>
      <c r="O210" s="115"/>
      <c r="P210" s="115"/>
      <c r="Q210" s="115"/>
      <c r="R210" s="115"/>
      <c r="S210" s="115"/>
      <c r="T210" s="115"/>
      <c r="U210" s="115" t="s">
        <v>386</v>
      </c>
      <c r="V210" s="115">
        <v>30</v>
      </c>
      <c r="W210" s="115">
        <v>7450</v>
      </c>
      <c r="X210" s="115">
        <v>13504</v>
      </c>
      <c r="Y210" s="115">
        <v>373</v>
      </c>
      <c r="Z210" s="115">
        <v>894</v>
      </c>
      <c r="AA210" s="115">
        <v>2445</v>
      </c>
      <c r="AB210" s="115">
        <v>0</v>
      </c>
      <c r="AC210" s="115">
        <v>0</v>
      </c>
      <c r="AD210" s="115">
        <v>373</v>
      </c>
      <c r="AE210" s="115">
        <v>0</v>
      </c>
      <c r="AF210" s="115">
        <v>0</v>
      </c>
      <c r="AG210" s="115">
        <v>200</v>
      </c>
      <c r="AH210" s="115">
        <v>0</v>
      </c>
      <c r="AI210" s="115">
        <v>2514</v>
      </c>
      <c r="AJ210" s="115">
        <v>0</v>
      </c>
      <c r="AK210" s="115">
        <v>18276</v>
      </c>
      <c r="AL210" s="115">
        <v>0</v>
      </c>
      <c r="AM210" s="115">
        <v>0</v>
      </c>
      <c r="AN210" s="115">
        <v>0</v>
      </c>
      <c r="AO210" s="115">
        <v>0</v>
      </c>
      <c r="AP210" s="115">
        <v>0</v>
      </c>
      <c r="AQ210" s="115">
        <v>0</v>
      </c>
      <c r="AR210" s="115">
        <v>0</v>
      </c>
      <c r="AS210" s="115">
        <v>0</v>
      </c>
      <c r="AT210" s="115">
        <v>0</v>
      </c>
      <c r="AU210" s="115">
        <v>0</v>
      </c>
      <c r="AV210" s="115">
        <v>0</v>
      </c>
      <c r="AW210" s="115">
        <v>0</v>
      </c>
      <c r="AX210" s="115">
        <v>0</v>
      </c>
      <c r="AY210" s="115">
        <v>840</v>
      </c>
      <c r="AZ210" s="115">
        <v>1480</v>
      </c>
      <c r="BA210" s="115">
        <v>25039</v>
      </c>
      <c r="BB210" s="115">
        <v>23310</v>
      </c>
      <c r="BC210" s="115">
        <v>1729</v>
      </c>
      <c r="BD210" s="117">
        <v>42850</v>
      </c>
    </row>
    <row r="211" spans="1:56" ht="22.5" customHeight="1">
      <c r="A211" s="115" t="s">
        <v>139</v>
      </c>
      <c r="B211" s="115">
        <v>452</v>
      </c>
      <c r="C211" s="115" t="s">
        <v>397</v>
      </c>
      <c r="D211" s="115" t="s">
        <v>344</v>
      </c>
      <c r="E211" s="115" t="s">
        <v>384</v>
      </c>
      <c r="F211" s="115" t="s">
        <v>385</v>
      </c>
      <c r="G211" s="115">
        <v>11</v>
      </c>
      <c r="H211" s="115" t="s">
        <v>35</v>
      </c>
      <c r="I211" s="116">
        <v>41814</v>
      </c>
      <c r="J211" s="116">
        <v>32582</v>
      </c>
      <c r="K211" s="115">
        <v>108000148983</v>
      </c>
      <c r="L211" s="115" t="s">
        <v>137</v>
      </c>
      <c r="M211" s="115">
        <v>581</v>
      </c>
      <c r="N211" s="115"/>
      <c r="O211" s="115"/>
      <c r="P211" s="115"/>
      <c r="Q211" s="115"/>
      <c r="R211" s="115"/>
      <c r="S211" s="115"/>
      <c r="T211" s="115"/>
      <c r="U211" s="115" t="s">
        <v>386</v>
      </c>
      <c r="V211" s="115">
        <v>30</v>
      </c>
      <c r="W211" s="115">
        <v>7450</v>
      </c>
      <c r="X211" s="115">
        <v>13504</v>
      </c>
      <c r="Y211" s="115">
        <v>373</v>
      </c>
      <c r="Z211" s="115">
        <v>894</v>
      </c>
      <c r="AA211" s="115">
        <v>2445</v>
      </c>
      <c r="AB211" s="115">
        <v>0</v>
      </c>
      <c r="AC211" s="115">
        <v>0</v>
      </c>
      <c r="AD211" s="115">
        <v>373</v>
      </c>
      <c r="AE211" s="115">
        <v>0</v>
      </c>
      <c r="AF211" s="115">
        <v>0</v>
      </c>
      <c r="AG211" s="115">
        <v>200</v>
      </c>
      <c r="AH211" s="115">
        <v>0</v>
      </c>
      <c r="AI211" s="115">
        <v>2514</v>
      </c>
      <c r="AJ211" s="115">
        <v>0</v>
      </c>
      <c r="AK211" s="115">
        <v>200</v>
      </c>
      <c r="AL211" s="115">
        <v>0</v>
      </c>
      <c r="AM211" s="115">
        <v>0</v>
      </c>
      <c r="AN211" s="115">
        <v>0</v>
      </c>
      <c r="AO211" s="115">
        <v>0</v>
      </c>
      <c r="AP211" s="115">
        <v>0</v>
      </c>
      <c r="AQ211" s="115">
        <v>0</v>
      </c>
      <c r="AR211" s="115">
        <v>0</v>
      </c>
      <c r="AS211" s="115">
        <v>0</v>
      </c>
      <c r="AT211" s="115">
        <v>0</v>
      </c>
      <c r="AU211" s="115">
        <v>0</v>
      </c>
      <c r="AV211" s="115">
        <v>0</v>
      </c>
      <c r="AW211" s="115">
        <v>0</v>
      </c>
      <c r="AX211" s="115">
        <v>0</v>
      </c>
      <c r="AY211" s="115">
        <v>840</v>
      </c>
      <c r="AZ211" s="115">
        <v>0</v>
      </c>
      <c r="BA211" s="115">
        <v>25039</v>
      </c>
      <c r="BB211" s="115">
        <v>3754</v>
      </c>
      <c r="BC211" s="115">
        <v>21285</v>
      </c>
      <c r="BD211" s="117">
        <v>42850</v>
      </c>
    </row>
    <row r="212" spans="1:56" ht="22.5" customHeight="1">
      <c r="A212" s="115" t="s">
        <v>139</v>
      </c>
      <c r="B212" s="115">
        <v>564</v>
      </c>
      <c r="C212" s="115" t="s">
        <v>398</v>
      </c>
      <c r="D212" s="115" t="s">
        <v>344</v>
      </c>
      <c r="E212" s="115" t="s">
        <v>384</v>
      </c>
      <c r="F212" s="115" t="s">
        <v>385</v>
      </c>
      <c r="G212" s="115">
        <v>1</v>
      </c>
      <c r="H212" s="115" t="s">
        <v>35</v>
      </c>
      <c r="I212" s="116">
        <v>42629</v>
      </c>
      <c r="J212" s="116">
        <v>32358</v>
      </c>
      <c r="K212" s="115">
        <v>108000577105</v>
      </c>
      <c r="L212" s="115" t="s">
        <v>137</v>
      </c>
      <c r="M212" s="115">
        <v>693</v>
      </c>
      <c r="N212" s="115"/>
      <c r="O212" s="115"/>
      <c r="P212" s="115"/>
      <c r="Q212" s="115"/>
      <c r="R212" s="115"/>
      <c r="S212" s="115"/>
      <c r="T212" s="115"/>
      <c r="U212" s="115" t="s">
        <v>386</v>
      </c>
      <c r="V212" s="115">
        <v>30</v>
      </c>
      <c r="W212" s="115">
        <v>6805</v>
      </c>
      <c r="X212" s="115">
        <v>12335</v>
      </c>
      <c r="Y212" s="115">
        <v>340</v>
      </c>
      <c r="Z212" s="115">
        <v>817</v>
      </c>
      <c r="AA212" s="115">
        <v>2234</v>
      </c>
      <c r="AB212" s="115">
        <v>0</v>
      </c>
      <c r="AC212" s="115">
        <v>0</v>
      </c>
      <c r="AD212" s="115">
        <v>340</v>
      </c>
      <c r="AE212" s="115">
        <v>0</v>
      </c>
      <c r="AF212" s="115">
        <v>0</v>
      </c>
      <c r="AG212" s="115">
        <v>200</v>
      </c>
      <c r="AH212" s="115">
        <v>0</v>
      </c>
      <c r="AI212" s="115">
        <v>2297</v>
      </c>
      <c r="AJ212" s="115">
        <v>0</v>
      </c>
      <c r="AK212" s="115">
        <v>0</v>
      </c>
      <c r="AL212" s="115">
        <v>0</v>
      </c>
      <c r="AM212" s="115">
        <v>0</v>
      </c>
      <c r="AN212" s="115">
        <v>0</v>
      </c>
      <c r="AO212" s="115">
        <v>0</v>
      </c>
      <c r="AP212" s="115">
        <v>0</v>
      </c>
      <c r="AQ212" s="115">
        <v>0</v>
      </c>
      <c r="AR212" s="115">
        <v>0</v>
      </c>
      <c r="AS212" s="115">
        <v>0</v>
      </c>
      <c r="AT212" s="115">
        <v>0</v>
      </c>
      <c r="AU212" s="115">
        <v>0</v>
      </c>
      <c r="AV212" s="115">
        <v>0</v>
      </c>
      <c r="AW212" s="115">
        <v>0</v>
      </c>
      <c r="AX212" s="115">
        <v>0</v>
      </c>
      <c r="AY212" s="115">
        <v>840</v>
      </c>
      <c r="AZ212" s="115">
        <v>0</v>
      </c>
      <c r="BA212" s="115">
        <v>22871</v>
      </c>
      <c r="BB212" s="115">
        <v>3337</v>
      </c>
      <c r="BC212" s="115">
        <v>19534</v>
      </c>
      <c r="BD212" s="117">
        <v>42850</v>
      </c>
    </row>
    <row r="213" spans="1:56" ht="22.5" customHeight="1">
      <c r="A213" s="115" t="s">
        <v>139</v>
      </c>
      <c r="B213" s="115">
        <v>569</v>
      </c>
      <c r="C213" s="115" t="s">
        <v>399</v>
      </c>
      <c r="D213" s="115" t="s">
        <v>344</v>
      </c>
      <c r="E213" s="115" t="s">
        <v>384</v>
      </c>
      <c r="F213" s="115" t="s">
        <v>385</v>
      </c>
      <c r="G213" s="115">
        <v>1</v>
      </c>
      <c r="H213" s="115" t="s">
        <v>35</v>
      </c>
      <c r="I213" s="116">
        <v>42644</v>
      </c>
      <c r="J213" s="116">
        <v>32814</v>
      </c>
      <c r="K213" s="115">
        <v>108000587158</v>
      </c>
      <c r="L213" s="115" t="s">
        <v>137</v>
      </c>
      <c r="M213" s="115">
        <v>698</v>
      </c>
      <c r="N213" s="115"/>
      <c r="O213" s="115"/>
      <c r="P213" s="115"/>
      <c r="Q213" s="115"/>
      <c r="R213" s="115"/>
      <c r="S213" s="115"/>
      <c r="T213" s="115"/>
      <c r="U213" s="115" t="s">
        <v>400</v>
      </c>
      <c r="V213" s="115">
        <v>29</v>
      </c>
      <c r="W213" s="115">
        <v>6578</v>
      </c>
      <c r="X213" s="115">
        <v>11924</v>
      </c>
      <c r="Y213" s="115">
        <v>329</v>
      </c>
      <c r="Z213" s="115">
        <v>789</v>
      </c>
      <c r="AA213" s="115">
        <v>2159</v>
      </c>
      <c r="AB213" s="115">
        <v>0</v>
      </c>
      <c r="AC213" s="115">
        <v>0</v>
      </c>
      <c r="AD213" s="115">
        <v>329</v>
      </c>
      <c r="AE213" s="115">
        <v>0</v>
      </c>
      <c r="AF213" s="115">
        <v>0</v>
      </c>
      <c r="AG213" s="115">
        <v>200</v>
      </c>
      <c r="AH213" s="115">
        <v>0</v>
      </c>
      <c r="AI213" s="115">
        <v>2220</v>
      </c>
      <c r="AJ213" s="115">
        <v>0</v>
      </c>
      <c r="AK213" s="115">
        <v>0</v>
      </c>
      <c r="AL213" s="115">
        <v>0</v>
      </c>
      <c r="AM213" s="115">
        <v>0</v>
      </c>
      <c r="AN213" s="115">
        <v>0</v>
      </c>
      <c r="AO213" s="115">
        <v>0</v>
      </c>
      <c r="AP213" s="115">
        <v>0</v>
      </c>
      <c r="AQ213" s="115">
        <v>0</v>
      </c>
      <c r="AR213" s="115">
        <v>0</v>
      </c>
      <c r="AS213" s="115">
        <v>0</v>
      </c>
      <c r="AT213" s="115">
        <v>0</v>
      </c>
      <c r="AU213" s="115">
        <v>0</v>
      </c>
      <c r="AV213" s="115">
        <v>0</v>
      </c>
      <c r="AW213" s="115">
        <v>0</v>
      </c>
      <c r="AX213" s="115">
        <v>0</v>
      </c>
      <c r="AY213" s="115">
        <v>840</v>
      </c>
      <c r="AZ213" s="115">
        <v>0</v>
      </c>
      <c r="BA213" s="115">
        <v>22108</v>
      </c>
      <c r="BB213" s="115">
        <v>3260</v>
      </c>
      <c r="BC213" s="115">
        <v>18848</v>
      </c>
      <c r="BD213" s="117">
        <v>42850</v>
      </c>
    </row>
    <row r="214" spans="1:56" ht="22.5" customHeight="1">
      <c r="A214" s="115" t="s">
        <v>139</v>
      </c>
      <c r="B214" s="115">
        <v>595</v>
      </c>
      <c r="C214" s="115" t="s">
        <v>401</v>
      </c>
      <c r="D214" s="115" t="s">
        <v>344</v>
      </c>
      <c r="E214" s="115" t="s">
        <v>384</v>
      </c>
      <c r="F214" s="115" t="s">
        <v>385</v>
      </c>
      <c r="G214" s="115">
        <v>1</v>
      </c>
      <c r="H214" s="115" t="s">
        <v>35</v>
      </c>
      <c r="I214" s="116">
        <v>42849</v>
      </c>
      <c r="J214" s="116">
        <v>33003</v>
      </c>
      <c r="K214" s="115">
        <v>108000703164</v>
      </c>
      <c r="L214" s="115" t="s">
        <v>137</v>
      </c>
      <c r="M214" s="115">
        <v>724</v>
      </c>
      <c r="N214" s="115" t="s">
        <v>235</v>
      </c>
      <c r="O214" s="115"/>
      <c r="P214" s="115"/>
      <c r="Q214" s="115"/>
      <c r="R214" s="115"/>
      <c r="S214" s="115"/>
      <c r="T214" s="115"/>
      <c r="U214" s="115" t="s">
        <v>386</v>
      </c>
      <c r="V214" s="115">
        <v>7</v>
      </c>
      <c r="W214" s="115">
        <v>1588</v>
      </c>
      <c r="X214" s="115">
        <v>2878</v>
      </c>
      <c r="Y214" s="115">
        <v>79</v>
      </c>
      <c r="Z214" s="115">
        <v>191</v>
      </c>
      <c r="AA214" s="115">
        <v>521</v>
      </c>
      <c r="AB214" s="115">
        <v>0</v>
      </c>
      <c r="AC214" s="115">
        <v>0</v>
      </c>
      <c r="AD214" s="115">
        <v>79</v>
      </c>
      <c r="AE214" s="115">
        <v>0</v>
      </c>
      <c r="AF214" s="115">
        <v>0</v>
      </c>
      <c r="AG214" s="115">
        <v>0</v>
      </c>
      <c r="AH214" s="115">
        <v>0</v>
      </c>
      <c r="AI214" s="115">
        <v>536</v>
      </c>
      <c r="AJ214" s="115">
        <v>0</v>
      </c>
      <c r="AK214" s="115">
        <v>0</v>
      </c>
      <c r="AL214" s="115">
        <v>0</v>
      </c>
      <c r="AM214" s="115">
        <v>0</v>
      </c>
      <c r="AN214" s="115">
        <v>0</v>
      </c>
      <c r="AO214" s="115">
        <v>0</v>
      </c>
      <c r="AP214" s="115">
        <v>0</v>
      </c>
      <c r="AQ214" s="115">
        <v>0</v>
      </c>
      <c r="AR214" s="115">
        <v>0</v>
      </c>
      <c r="AS214" s="115">
        <v>0</v>
      </c>
      <c r="AT214" s="115">
        <v>0</v>
      </c>
      <c r="AU214" s="115">
        <v>0</v>
      </c>
      <c r="AV214" s="115">
        <v>0</v>
      </c>
      <c r="AW214" s="115">
        <v>0</v>
      </c>
      <c r="AX214" s="115">
        <v>0</v>
      </c>
      <c r="AY214" s="115">
        <v>0</v>
      </c>
      <c r="AZ214" s="115">
        <v>0</v>
      </c>
      <c r="BA214" s="115">
        <v>5336</v>
      </c>
      <c r="BB214" s="115">
        <v>536</v>
      </c>
      <c r="BC214" s="115">
        <v>4800</v>
      </c>
      <c r="BD214" s="117">
        <v>42850</v>
      </c>
    </row>
    <row r="215" spans="1:56" ht="22.5" customHeight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  <c r="BA215" s="115"/>
      <c r="BB215" s="115"/>
      <c r="BC215" s="115"/>
    </row>
    <row r="216" spans="1:56" s="114" customFormat="1" ht="22.5" customHeight="1">
      <c r="A216" s="113"/>
      <c r="B216" s="113" t="s">
        <v>402</v>
      </c>
      <c r="C216" s="113" t="s">
        <v>139</v>
      </c>
      <c r="D216" s="113" t="s">
        <v>139</v>
      </c>
      <c r="E216" s="113" t="s">
        <v>139</v>
      </c>
      <c r="F216" s="113" t="s">
        <v>139</v>
      </c>
      <c r="G216" s="113" t="s">
        <v>139</v>
      </c>
      <c r="H216" s="113" t="s">
        <v>139</v>
      </c>
      <c r="I216" s="113" t="s">
        <v>139</v>
      </c>
      <c r="J216" s="113" t="s">
        <v>139</v>
      </c>
      <c r="K216" s="113" t="s">
        <v>139</v>
      </c>
      <c r="L216" s="113" t="s">
        <v>139</v>
      </c>
      <c r="M216" s="113" t="s">
        <v>139</v>
      </c>
      <c r="N216" s="113" t="s">
        <v>139</v>
      </c>
      <c r="O216" s="113" t="s">
        <v>139</v>
      </c>
      <c r="P216" s="113" t="s">
        <v>139</v>
      </c>
      <c r="Q216" s="113" t="s">
        <v>139</v>
      </c>
      <c r="R216" s="113" t="s">
        <v>139</v>
      </c>
      <c r="S216" s="113" t="s">
        <v>139</v>
      </c>
      <c r="T216" s="113" t="s">
        <v>139</v>
      </c>
      <c r="U216" s="113" t="s">
        <v>139</v>
      </c>
      <c r="V216" s="113" t="s">
        <v>139</v>
      </c>
      <c r="W216" s="113">
        <v>3101352</v>
      </c>
      <c r="X216" s="113">
        <v>4745507</v>
      </c>
      <c r="Y216" s="113">
        <v>134423</v>
      </c>
      <c r="Z216" s="113">
        <v>342570</v>
      </c>
      <c r="AA216" s="113">
        <v>915738</v>
      </c>
      <c r="AB216" s="113">
        <v>0</v>
      </c>
      <c r="AC216" s="113">
        <v>0</v>
      </c>
      <c r="AD216" s="113">
        <v>156816</v>
      </c>
      <c r="AE216" s="113">
        <v>0</v>
      </c>
      <c r="AF216" s="113">
        <v>0</v>
      </c>
      <c r="AG216" s="113">
        <v>39800</v>
      </c>
      <c r="AH216" s="113">
        <v>369000</v>
      </c>
      <c r="AI216" s="113">
        <v>928068</v>
      </c>
      <c r="AJ216" s="113">
        <v>31204</v>
      </c>
      <c r="AK216" s="113">
        <v>474023</v>
      </c>
      <c r="AL216" s="113">
        <v>192841</v>
      </c>
      <c r="AM216" s="113">
        <v>14535</v>
      </c>
      <c r="AN216" s="113">
        <v>0</v>
      </c>
      <c r="AO216" s="113">
        <v>22871</v>
      </c>
      <c r="AP216" s="113">
        <v>5795</v>
      </c>
      <c r="AQ216" s="113">
        <v>0</v>
      </c>
      <c r="AR216" s="113">
        <v>18775</v>
      </c>
      <c r="AS216" s="113">
        <v>20687</v>
      </c>
      <c r="AT216" s="113">
        <v>1557</v>
      </c>
      <c r="AU216" s="113">
        <v>69559</v>
      </c>
      <c r="AV216" s="113">
        <v>0</v>
      </c>
      <c r="AW216" s="113">
        <v>0</v>
      </c>
      <c r="AX216" s="113">
        <v>272</v>
      </c>
      <c r="AY216" s="113">
        <v>159600</v>
      </c>
      <c r="AZ216" s="113">
        <v>69444</v>
      </c>
      <c r="BA216" s="113">
        <v>9396406</v>
      </c>
      <c r="BB216" s="113">
        <v>2418031</v>
      </c>
      <c r="BC216" s="113">
        <v>6978375</v>
      </c>
    </row>
    <row r="217" spans="1:56" ht="22.5" customHeight="1">
      <c r="A217" s="115"/>
      <c r="B217" s="115"/>
      <c r="C217" s="115" t="s">
        <v>403</v>
      </c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  <c r="BA217" s="115"/>
      <c r="BB217" s="115"/>
      <c r="BC217" s="115"/>
    </row>
    <row r="218" spans="1:56" ht="22.5" customHeight="1">
      <c r="A218" s="115"/>
      <c r="B218" s="115">
        <v>264</v>
      </c>
      <c r="C218" s="115" t="s">
        <v>404</v>
      </c>
      <c r="D218" s="115" t="s">
        <v>157</v>
      </c>
      <c r="E218" s="115" t="s">
        <v>196</v>
      </c>
      <c r="F218" s="115" t="s">
        <v>197</v>
      </c>
      <c r="G218" s="115">
        <v>2</v>
      </c>
      <c r="H218" s="115" t="s">
        <v>35</v>
      </c>
      <c r="I218" s="116">
        <v>34639</v>
      </c>
      <c r="J218" s="116">
        <v>27365</v>
      </c>
      <c r="K218" s="115">
        <v>608001018710</v>
      </c>
      <c r="L218" s="115" t="s">
        <v>137</v>
      </c>
      <c r="M218" s="115">
        <v>386</v>
      </c>
      <c r="N218" s="115"/>
      <c r="O218" s="115"/>
      <c r="P218" s="115"/>
      <c r="Q218" s="115"/>
      <c r="R218" s="115"/>
      <c r="S218" s="115"/>
      <c r="T218" s="115"/>
      <c r="U218" s="115" t="s">
        <v>198</v>
      </c>
      <c r="V218" s="115">
        <v>30</v>
      </c>
      <c r="W218" s="115">
        <v>20070</v>
      </c>
      <c r="X218" s="115">
        <v>34077</v>
      </c>
      <c r="Y218" s="115">
        <v>1004</v>
      </c>
      <c r="Z218" s="115">
        <v>2408</v>
      </c>
      <c r="AA218" s="115">
        <v>6319</v>
      </c>
      <c r="AB218" s="115">
        <v>0</v>
      </c>
      <c r="AC218" s="115">
        <v>0</v>
      </c>
      <c r="AD218" s="115">
        <v>1004</v>
      </c>
      <c r="AE218" s="115">
        <v>0</v>
      </c>
      <c r="AF218" s="115">
        <v>0</v>
      </c>
      <c r="AG218" s="115">
        <v>200</v>
      </c>
      <c r="AH218" s="115">
        <v>1000</v>
      </c>
      <c r="AI218" s="115">
        <v>6498</v>
      </c>
      <c r="AJ218" s="115">
        <v>0</v>
      </c>
      <c r="AK218" s="115">
        <v>9276</v>
      </c>
      <c r="AL218" s="115">
        <v>3942</v>
      </c>
      <c r="AM218" s="115">
        <v>0</v>
      </c>
      <c r="AN218" s="115">
        <v>0</v>
      </c>
      <c r="AO218" s="115">
        <v>930</v>
      </c>
      <c r="AP218" s="115">
        <v>0</v>
      </c>
      <c r="AQ218" s="115">
        <v>0</v>
      </c>
      <c r="AR218" s="115">
        <v>0</v>
      </c>
      <c r="AS218" s="115">
        <v>0</v>
      </c>
      <c r="AT218" s="115">
        <v>0</v>
      </c>
      <c r="AU218" s="115">
        <v>0</v>
      </c>
      <c r="AV218" s="115">
        <v>0</v>
      </c>
      <c r="AW218" s="115">
        <v>0</v>
      </c>
      <c r="AX218" s="115">
        <v>0</v>
      </c>
      <c r="AY218" s="115">
        <v>840</v>
      </c>
      <c r="AZ218" s="115">
        <v>1494</v>
      </c>
      <c r="BA218" s="115">
        <v>64882</v>
      </c>
      <c r="BB218" s="115">
        <v>24180</v>
      </c>
      <c r="BC218" s="115">
        <v>40702</v>
      </c>
      <c r="BD218" s="117">
        <v>42850</v>
      </c>
    </row>
    <row r="219" spans="1:56" ht="22.5" customHeight="1">
      <c r="A219" s="115" t="s">
        <v>139</v>
      </c>
      <c r="B219" s="115">
        <v>275</v>
      </c>
      <c r="C219" s="115" t="s">
        <v>405</v>
      </c>
      <c r="D219" s="115" t="s">
        <v>273</v>
      </c>
      <c r="E219" s="115" t="s">
        <v>281</v>
      </c>
      <c r="F219" s="115" t="s">
        <v>275</v>
      </c>
      <c r="G219" s="115">
        <v>11</v>
      </c>
      <c r="H219" s="115" t="s">
        <v>35</v>
      </c>
      <c r="I219" s="116">
        <v>35310</v>
      </c>
      <c r="J219" s="116">
        <v>24881</v>
      </c>
      <c r="K219" s="115">
        <v>608001049851</v>
      </c>
      <c r="L219" s="115" t="s">
        <v>137</v>
      </c>
      <c r="M219" s="115">
        <v>406</v>
      </c>
      <c r="N219" s="115"/>
      <c r="O219" s="115"/>
      <c r="P219" s="115"/>
      <c r="Q219" s="115"/>
      <c r="R219" s="115"/>
      <c r="S219" s="115"/>
      <c r="T219" s="115"/>
      <c r="U219" s="115" t="s">
        <v>270</v>
      </c>
      <c r="V219" s="115">
        <v>30</v>
      </c>
      <c r="W219" s="115">
        <v>18580</v>
      </c>
      <c r="X219" s="115">
        <v>31826</v>
      </c>
      <c r="Y219" s="115">
        <v>929</v>
      </c>
      <c r="Z219" s="115">
        <v>2230</v>
      </c>
      <c r="AA219" s="115">
        <v>5882</v>
      </c>
      <c r="AB219" s="115">
        <v>0</v>
      </c>
      <c r="AC219" s="115">
        <v>0</v>
      </c>
      <c r="AD219" s="115">
        <v>929</v>
      </c>
      <c r="AE219" s="115">
        <v>0</v>
      </c>
      <c r="AF219" s="115">
        <v>0</v>
      </c>
      <c r="AG219" s="115">
        <v>200</v>
      </c>
      <c r="AH219" s="115">
        <v>3000</v>
      </c>
      <c r="AI219" s="115">
        <v>6049</v>
      </c>
      <c r="AJ219" s="115">
        <v>0</v>
      </c>
      <c r="AK219" s="115">
        <v>7550</v>
      </c>
      <c r="AL219" s="115">
        <v>0</v>
      </c>
      <c r="AM219" s="115">
        <v>0</v>
      </c>
      <c r="AN219" s="115">
        <v>0</v>
      </c>
      <c r="AO219" s="115">
        <v>0</v>
      </c>
      <c r="AP219" s="115">
        <v>0</v>
      </c>
      <c r="AQ219" s="115">
        <v>0</v>
      </c>
      <c r="AR219" s="115">
        <v>0</v>
      </c>
      <c r="AS219" s="115">
        <v>0</v>
      </c>
      <c r="AT219" s="115">
        <v>0</v>
      </c>
      <c r="AU219" s="115">
        <v>0</v>
      </c>
      <c r="AV219" s="115">
        <v>0</v>
      </c>
      <c r="AW219" s="115">
        <v>0</v>
      </c>
      <c r="AX219" s="115">
        <v>0</v>
      </c>
      <c r="AY219" s="115">
        <v>840</v>
      </c>
      <c r="AZ219" s="115">
        <v>0</v>
      </c>
      <c r="BA219" s="115">
        <v>60376</v>
      </c>
      <c r="BB219" s="115">
        <v>17639</v>
      </c>
      <c r="BC219" s="115">
        <v>42737</v>
      </c>
      <c r="BD219" s="117">
        <v>42850</v>
      </c>
    </row>
    <row r="220" spans="1:56" ht="22.5" customHeight="1">
      <c r="A220" s="115" t="s">
        <v>139</v>
      </c>
      <c r="B220" s="115">
        <v>421</v>
      </c>
      <c r="C220" s="115" t="s">
        <v>406</v>
      </c>
      <c r="D220" s="115" t="s">
        <v>273</v>
      </c>
      <c r="E220" s="115" t="s">
        <v>281</v>
      </c>
      <c r="F220" s="115" t="s">
        <v>275</v>
      </c>
      <c r="G220" s="115">
        <v>6</v>
      </c>
      <c r="H220" s="115" t="s">
        <v>35</v>
      </c>
      <c r="I220" s="116">
        <v>41617</v>
      </c>
      <c r="J220" s="116">
        <v>34577</v>
      </c>
      <c r="K220" s="115">
        <v>108000087042</v>
      </c>
      <c r="L220" s="115" t="s">
        <v>137</v>
      </c>
      <c r="M220" s="115">
        <v>550</v>
      </c>
      <c r="N220" s="115"/>
      <c r="O220" s="115"/>
      <c r="P220" s="115"/>
      <c r="Q220" s="115"/>
      <c r="R220" s="115"/>
      <c r="S220" s="115"/>
      <c r="T220" s="115"/>
      <c r="U220" s="115" t="s">
        <v>270</v>
      </c>
      <c r="V220" s="115">
        <v>30</v>
      </c>
      <c r="W220" s="115">
        <v>7915</v>
      </c>
      <c r="X220" s="115">
        <v>14347</v>
      </c>
      <c r="Y220" s="115">
        <v>396</v>
      </c>
      <c r="Z220" s="115">
        <v>950</v>
      </c>
      <c r="AA220" s="115">
        <v>2598</v>
      </c>
      <c r="AB220" s="115">
        <v>0</v>
      </c>
      <c r="AC220" s="115">
        <v>0</v>
      </c>
      <c r="AD220" s="115">
        <v>396</v>
      </c>
      <c r="AE220" s="115">
        <v>0</v>
      </c>
      <c r="AF220" s="115">
        <v>0</v>
      </c>
      <c r="AG220" s="115">
        <v>200</v>
      </c>
      <c r="AH220" s="115">
        <v>0</v>
      </c>
      <c r="AI220" s="115">
        <v>2671</v>
      </c>
      <c r="AJ220" s="115">
        <v>0</v>
      </c>
      <c r="AK220" s="115">
        <v>200</v>
      </c>
      <c r="AL220" s="115">
        <v>0</v>
      </c>
      <c r="AM220" s="115">
        <v>0</v>
      </c>
      <c r="AN220" s="115">
        <v>0</v>
      </c>
      <c r="AO220" s="115">
        <v>0</v>
      </c>
      <c r="AP220" s="115">
        <v>0</v>
      </c>
      <c r="AQ220" s="115">
        <v>0</v>
      </c>
      <c r="AR220" s="115">
        <v>0</v>
      </c>
      <c r="AS220" s="115">
        <v>0</v>
      </c>
      <c r="AT220" s="115">
        <v>0</v>
      </c>
      <c r="AU220" s="115">
        <v>0</v>
      </c>
      <c r="AV220" s="115">
        <v>0</v>
      </c>
      <c r="AW220" s="115">
        <v>0</v>
      </c>
      <c r="AX220" s="115">
        <v>0</v>
      </c>
      <c r="AY220" s="115">
        <v>840</v>
      </c>
      <c r="AZ220" s="115">
        <v>0</v>
      </c>
      <c r="BA220" s="115">
        <v>26602</v>
      </c>
      <c r="BB220" s="115">
        <v>3911</v>
      </c>
      <c r="BC220" s="115">
        <v>22691</v>
      </c>
      <c r="BD220" s="117">
        <v>42850</v>
      </c>
    </row>
    <row r="221" spans="1:56" ht="22.5" customHeight="1">
      <c r="A221" s="115" t="s">
        <v>139</v>
      </c>
      <c r="B221" s="115">
        <v>557</v>
      </c>
      <c r="C221" s="115" t="s">
        <v>407</v>
      </c>
      <c r="D221" s="115" t="s">
        <v>273</v>
      </c>
      <c r="E221" s="115" t="s">
        <v>281</v>
      </c>
      <c r="F221" s="115" t="s">
        <v>275</v>
      </c>
      <c r="G221" s="115">
        <v>1</v>
      </c>
      <c r="H221" s="115" t="s">
        <v>35</v>
      </c>
      <c r="I221" s="116">
        <v>42615</v>
      </c>
      <c r="J221" s="116">
        <v>32179</v>
      </c>
      <c r="K221" s="115">
        <v>108000576430</v>
      </c>
      <c r="L221" s="115" t="s">
        <v>152</v>
      </c>
      <c r="M221" s="115">
        <v>686</v>
      </c>
      <c r="N221" s="115"/>
      <c r="O221" s="115"/>
      <c r="P221" s="115"/>
      <c r="Q221" s="115"/>
      <c r="R221" s="115"/>
      <c r="S221" s="115"/>
      <c r="T221" s="115"/>
      <c r="U221" s="115" t="s">
        <v>270</v>
      </c>
      <c r="V221" s="115">
        <v>30</v>
      </c>
      <c r="W221" s="115">
        <v>7275</v>
      </c>
      <c r="X221" s="115">
        <v>13187</v>
      </c>
      <c r="Y221" s="115">
        <v>364</v>
      </c>
      <c r="Z221" s="115">
        <v>873</v>
      </c>
      <c r="AA221" s="115">
        <v>2388</v>
      </c>
      <c r="AB221" s="115">
        <v>0</v>
      </c>
      <c r="AC221" s="115">
        <v>0</v>
      </c>
      <c r="AD221" s="115">
        <v>364</v>
      </c>
      <c r="AE221" s="115">
        <v>0</v>
      </c>
      <c r="AF221" s="115">
        <v>0</v>
      </c>
      <c r="AG221" s="115">
        <v>200</v>
      </c>
      <c r="AH221" s="115">
        <v>0</v>
      </c>
      <c r="AI221" s="115">
        <v>2455</v>
      </c>
      <c r="AJ221" s="115">
        <v>0</v>
      </c>
      <c r="AK221" s="115">
        <v>0</v>
      </c>
      <c r="AL221" s="115">
        <v>0</v>
      </c>
      <c r="AM221" s="115">
        <v>0</v>
      </c>
      <c r="AN221" s="115">
        <v>0</v>
      </c>
      <c r="AO221" s="115">
        <v>0</v>
      </c>
      <c r="AP221" s="115">
        <v>0</v>
      </c>
      <c r="AQ221" s="115">
        <v>0</v>
      </c>
      <c r="AR221" s="115">
        <v>0</v>
      </c>
      <c r="AS221" s="115">
        <v>0</v>
      </c>
      <c r="AT221" s="115">
        <v>0</v>
      </c>
      <c r="AU221" s="115">
        <v>0</v>
      </c>
      <c r="AV221" s="115">
        <v>0</v>
      </c>
      <c r="AW221" s="115">
        <v>0</v>
      </c>
      <c r="AX221" s="115">
        <v>0</v>
      </c>
      <c r="AY221" s="115">
        <v>840</v>
      </c>
      <c r="AZ221" s="115">
        <v>0</v>
      </c>
      <c r="BA221" s="115">
        <v>24451</v>
      </c>
      <c r="BB221" s="115">
        <v>3495</v>
      </c>
      <c r="BC221" s="115">
        <v>20956</v>
      </c>
      <c r="BD221" s="117">
        <v>42850</v>
      </c>
    </row>
    <row r="222" spans="1:56" ht="22.5" customHeight="1">
      <c r="A222" s="115" t="s">
        <v>139</v>
      </c>
      <c r="B222" s="115">
        <v>317</v>
      </c>
      <c r="C222" s="115" t="s">
        <v>408</v>
      </c>
      <c r="D222" s="115" t="s">
        <v>344</v>
      </c>
      <c r="E222" s="115" t="s">
        <v>361</v>
      </c>
      <c r="F222" s="115" t="s">
        <v>362</v>
      </c>
      <c r="G222" s="115">
        <v>11</v>
      </c>
      <c r="H222" s="115" t="s">
        <v>35</v>
      </c>
      <c r="I222" s="116">
        <v>36923</v>
      </c>
      <c r="J222" s="116">
        <v>26202</v>
      </c>
      <c r="K222" s="115">
        <v>608001053629</v>
      </c>
      <c r="L222" s="115" t="s">
        <v>137</v>
      </c>
      <c r="M222" s="115">
        <v>446</v>
      </c>
      <c r="N222" s="115"/>
      <c r="O222" s="115"/>
      <c r="P222" s="115"/>
      <c r="Q222" s="115"/>
      <c r="R222" s="115"/>
      <c r="S222" s="115"/>
      <c r="T222" s="115"/>
      <c r="U222" s="115" t="s">
        <v>363</v>
      </c>
      <c r="V222" s="115">
        <v>30</v>
      </c>
      <c r="W222" s="115">
        <v>12100</v>
      </c>
      <c r="X222" s="115">
        <v>21932</v>
      </c>
      <c r="Y222" s="115">
        <v>605</v>
      </c>
      <c r="Z222" s="115">
        <v>1452</v>
      </c>
      <c r="AA222" s="115">
        <v>3972</v>
      </c>
      <c r="AB222" s="115">
        <v>0</v>
      </c>
      <c r="AC222" s="115">
        <v>0</v>
      </c>
      <c r="AD222" s="115">
        <v>605</v>
      </c>
      <c r="AE222" s="115">
        <v>0</v>
      </c>
      <c r="AF222" s="115">
        <v>0</v>
      </c>
      <c r="AG222" s="115">
        <v>200</v>
      </c>
      <c r="AH222" s="115">
        <v>1000</v>
      </c>
      <c r="AI222" s="115">
        <v>4084</v>
      </c>
      <c r="AJ222" s="115">
        <v>1039</v>
      </c>
      <c r="AK222" s="115">
        <v>8950</v>
      </c>
      <c r="AL222" s="115">
        <v>0</v>
      </c>
      <c r="AM222" s="115">
        <v>0</v>
      </c>
      <c r="AN222" s="115">
        <v>0</v>
      </c>
      <c r="AO222" s="115">
        <v>1350</v>
      </c>
      <c r="AP222" s="115">
        <v>0</v>
      </c>
      <c r="AQ222" s="115">
        <v>0</v>
      </c>
      <c r="AR222" s="115">
        <v>0</v>
      </c>
      <c r="AS222" s="115">
        <v>0</v>
      </c>
      <c r="AT222" s="115">
        <v>0</v>
      </c>
      <c r="AU222" s="115">
        <v>0</v>
      </c>
      <c r="AV222" s="115">
        <v>0</v>
      </c>
      <c r="AW222" s="115">
        <v>0</v>
      </c>
      <c r="AX222" s="115">
        <v>0</v>
      </c>
      <c r="AY222" s="115">
        <v>840</v>
      </c>
      <c r="AZ222" s="115">
        <v>1644</v>
      </c>
      <c r="BA222" s="115">
        <v>40666</v>
      </c>
      <c r="BB222" s="115">
        <v>19107</v>
      </c>
      <c r="BC222" s="115">
        <v>21559</v>
      </c>
      <c r="BD222" s="117">
        <v>42850</v>
      </c>
    </row>
    <row r="223" spans="1:56" ht="22.5" customHeight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  <c r="BA223" s="115"/>
      <c r="BB223" s="115"/>
      <c r="BC223" s="115"/>
    </row>
    <row r="224" spans="1:56" s="114" customFormat="1" ht="22.5" customHeight="1">
      <c r="A224" s="113"/>
      <c r="B224" s="113" t="s">
        <v>402</v>
      </c>
      <c r="C224" s="113" t="s">
        <v>139</v>
      </c>
      <c r="D224" s="113" t="s">
        <v>139</v>
      </c>
      <c r="E224" s="113" t="s">
        <v>139</v>
      </c>
      <c r="F224" s="113" t="s">
        <v>139</v>
      </c>
      <c r="G224" s="113" t="s">
        <v>139</v>
      </c>
      <c r="H224" s="113" t="s">
        <v>139</v>
      </c>
      <c r="I224" s="113" t="s">
        <v>139</v>
      </c>
      <c r="J224" s="113" t="s">
        <v>139</v>
      </c>
      <c r="K224" s="113" t="s">
        <v>139</v>
      </c>
      <c r="L224" s="113" t="s">
        <v>139</v>
      </c>
      <c r="M224" s="113" t="s">
        <v>139</v>
      </c>
      <c r="N224" s="113" t="s">
        <v>139</v>
      </c>
      <c r="O224" s="113" t="s">
        <v>139</v>
      </c>
      <c r="P224" s="113" t="s">
        <v>139</v>
      </c>
      <c r="Q224" s="113" t="s">
        <v>139</v>
      </c>
      <c r="R224" s="113" t="s">
        <v>139</v>
      </c>
      <c r="S224" s="113" t="s">
        <v>139</v>
      </c>
      <c r="T224" s="113" t="s">
        <v>139</v>
      </c>
      <c r="U224" s="113" t="s">
        <v>139</v>
      </c>
      <c r="V224" s="113" t="s">
        <v>139</v>
      </c>
      <c r="W224" s="113">
        <v>65940</v>
      </c>
      <c r="X224" s="113">
        <v>115369</v>
      </c>
      <c r="Y224" s="113">
        <v>3298</v>
      </c>
      <c r="Z224" s="113">
        <v>7913</v>
      </c>
      <c r="AA224" s="113">
        <v>21159</v>
      </c>
      <c r="AB224" s="113">
        <v>0</v>
      </c>
      <c r="AC224" s="113">
        <v>0</v>
      </c>
      <c r="AD224" s="113">
        <v>3298</v>
      </c>
      <c r="AE224" s="113">
        <v>0</v>
      </c>
      <c r="AF224" s="113">
        <v>0</v>
      </c>
      <c r="AG224" s="113">
        <v>1000</v>
      </c>
      <c r="AH224" s="113">
        <v>5000</v>
      </c>
      <c r="AI224" s="113">
        <v>21757</v>
      </c>
      <c r="AJ224" s="113">
        <v>1039</v>
      </c>
      <c r="AK224" s="113">
        <v>25976</v>
      </c>
      <c r="AL224" s="113">
        <v>3942</v>
      </c>
      <c r="AM224" s="113">
        <v>0</v>
      </c>
      <c r="AN224" s="113">
        <v>0</v>
      </c>
      <c r="AO224" s="113">
        <v>2280</v>
      </c>
      <c r="AP224" s="113">
        <v>0</v>
      </c>
      <c r="AQ224" s="113">
        <v>0</v>
      </c>
      <c r="AR224" s="113">
        <v>0</v>
      </c>
      <c r="AS224" s="113">
        <v>0</v>
      </c>
      <c r="AT224" s="113">
        <v>0</v>
      </c>
      <c r="AU224" s="113">
        <v>0</v>
      </c>
      <c r="AV224" s="113">
        <v>0</v>
      </c>
      <c r="AW224" s="113">
        <v>0</v>
      </c>
      <c r="AX224" s="113">
        <v>0</v>
      </c>
      <c r="AY224" s="113">
        <v>4200</v>
      </c>
      <c r="AZ224" s="113">
        <v>3138</v>
      </c>
      <c r="BA224" s="113">
        <v>216977</v>
      </c>
      <c r="BB224" s="113">
        <v>68332</v>
      </c>
      <c r="BC224" s="113">
        <v>148645</v>
      </c>
    </row>
    <row r="225" spans="1:56" ht="22.5" customHeight="1">
      <c r="A225" s="115"/>
      <c r="B225" s="115"/>
      <c r="C225" s="113" t="s">
        <v>409</v>
      </c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  <c r="BA225" s="115"/>
      <c r="BB225" s="115"/>
      <c r="BC225" s="115"/>
    </row>
    <row r="226" spans="1:56" ht="22.5" customHeight="1">
      <c r="A226" s="115"/>
      <c r="B226" s="115">
        <v>182</v>
      </c>
      <c r="C226" s="115" t="s">
        <v>410</v>
      </c>
      <c r="D226" s="115" t="s">
        <v>157</v>
      </c>
      <c r="E226" s="115" t="s">
        <v>175</v>
      </c>
      <c r="F226" s="115" t="s">
        <v>176</v>
      </c>
      <c r="G226" s="115">
        <v>1</v>
      </c>
      <c r="H226" s="115" t="s">
        <v>35</v>
      </c>
      <c r="I226" s="116">
        <v>33791</v>
      </c>
      <c r="J226" s="116">
        <v>25680</v>
      </c>
      <c r="K226" s="115">
        <v>608001042992</v>
      </c>
      <c r="L226" s="115" t="s">
        <v>152</v>
      </c>
      <c r="M226" s="115">
        <v>350</v>
      </c>
      <c r="N226" s="115"/>
      <c r="O226" s="115"/>
      <c r="P226" s="115"/>
      <c r="Q226" s="115"/>
      <c r="R226" s="115"/>
      <c r="S226" s="115"/>
      <c r="T226" s="115"/>
      <c r="U226" s="115" t="s">
        <v>177</v>
      </c>
      <c r="V226" s="115">
        <v>30</v>
      </c>
      <c r="W226" s="115">
        <v>28965</v>
      </c>
      <c r="X226" s="115">
        <v>39676</v>
      </c>
      <c r="Y226" s="115">
        <v>1448</v>
      </c>
      <c r="Z226" s="115">
        <v>3050</v>
      </c>
      <c r="AA226" s="115">
        <v>8010</v>
      </c>
      <c r="AB226" s="115">
        <v>0</v>
      </c>
      <c r="AC226" s="115">
        <v>0</v>
      </c>
      <c r="AD226" s="115">
        <v>1448</v>
      </c>
      <c r="AE226" s="115">
        <v>0</v>
      </c>
      <c r="AF226" s="115">
        <v>0</v>
      </c>
      <c r="AG226" s="115">
        <v>200</v>
      </c>
      <c r="AH226" s="115">
        <v>6000</v>
      </c>
      <c r="AI226" s="115">
        <v>8237</v>
      </c>
      <c r="AJ226" s="115">
        <v>0</v>
      </c>
      <c r="AK226" s="115">
        <v>3750</v>
      </c>
      <c r="AL226" s="115">
        <v>4349</v>
      </c>
      <c r="AM226" s="115">
        <v>0</v>
      </c>
      <c r="AN226" s="115">
        <v>0</v>
      </c>
      <c r="AO226" s="115">
        <v>0</v>
      </c>
      <c r="AP226" s="115">
        <v>0</v>
      </c>
      <c r="AQ226" s="115">
        <v>0</v>
      </c>
      <c r="AR226" s="115">
        <v>0</v>
      </c>
      <c r="AS226" s="115">
        <v>0</v>
      </c>
      <c r="AT226" s="115">
        <v>0</v>
      </c>
      <c r="AU226" s="115">
        <v>0</v>
      </c>
      <c r="AV226" s="115">
        <v>0</v>
      </c>
      <c r="AW226" s="115">
        <v>0</v>
      </c>
      <c r="AX226" s="115">
        <v>0</v>
      </c>
      <c r="AY226" s="115">
        <v>840</v>
      </c>
      <c r="AZ226" s="115">
        <v>0</v>
      </c>
      <c r="BA226" s="115">
        <v>82597</v>
      </c>
      <c r="BB226" s="115">
        <v>23376</v>
      </c>
      <c r="BC226" s="115">
        <v>59221</v>
      </c>
      <c r="BD226" s="117">
        <v>42850</v>
      </c>
    </row>
    <row r="227" spans="1:56" ht="22.5" customHeight="1">
      <c r="A227" s="115" t="s">
        <v>139</v>
      </c>
      <c r="B227" s="115">
        <v>163</v>
      </c>
      <c r="C227" s="115" t="s">
        <v>411</v>
      </c>
      <c r="D227" s="115" t="s">
        <v>157</v>
      </c>
      <c r="E227" s="115" t="s">
        <v>196</v>
      </c>
      <c r="F227" s="115" t="s">
        <v>197</v>
      </c>
      <c r="G227" s="115">
        <v>4</v>
      </c>
      <c r="H227" s="115" t="s">
        <v>35</v>
      </c>
      <c r="I227" s="116">
        <v>33786</v>
      </c>
      <c r="J227" s="116">
        <v>24960</v>
      </c>
      <c r="K227" s="115">
        <v>608001016188</v>
      </c>
      <c r="L227" s="115" t="s">
        <v>137</v>
      </c>
      <c r="M227" s="115">
        <v>327</v>
      </c>
      <c r="N227" s="115"/>
      <c r="O227" s="115"/>
      <c r="P227" s="115"/>
      <c r="Q227" s="115"/>
      <c r="R227" s="115"/>
      <c r="S227" s="115"/>
      <c r="T227" s="115"/>
      <c r="U227" s="115" t="s">
        <v>198</v>
      </c>
      <c r="V227" s="115">
        <v>30</v>
      </c>
      <c r="W227" s="115">
        <v>27830</v>
      </c>
      <c r="X227" s="115">
        <v>38397</v>
      </c>
      <c r="Y227" s="115">
        <v>1392</v>
      </c>
      <c r="Z227" s="115">
        <v>3050</v>
      </c>
      <c r="AA227" s="115">
        <v>7729</v>
      </c>
      <c r="AB227" s="115">
        <v>0</v>
      </c>
      <c r="AC227" s="115">
        <v>0</v>
      </c>
      <c r="AD227" s="115">
        <v>1392</v>
      </c>
      <c r="AE227" s="115">
        <v>0</v>
      </c>
      <c r="AF227" s="115">
        <v>0</v>
      </c>
      <c r="AG227" s="115">
        <v>200</v>
      </c>
      <c r="AH227" s="115">
        <v>6000</v>
      </c>
      <c r="AI227" s="115">
        <v>7947</v>
      </c>
      <c r="AJ227" s="115">
        <v>0</v>
      </c>
      <c r="AK227" s="115">
        <v>11750</v>
      </c>
      <c r="AL227" s="115">
        <v>0</v>
      </c>
      <c r="AM227" s="115">
        <v>0</v>
      </c>
      <c r="AN227" s="115">
        <v>0</v>
      </c>
      <c r="AO227" s="115">
        <v>0</v>
      </c>
      <c r="AP227" s="115">
        <v>0</v>
      </c>
      <c r="AQ227" s="115">
        <v>0</v>
      </c>
      <c r="AR227" s="115">
        <v>0</v>
      </c>
      <c r="AS227" s="115">
        <v>0</v>
      </c>
      <c r="AT227" s="115">
        <v>0</v>
      </c>
      <c r="AU227" s="115">
        <v>0</v>
      </c>
      <c r="AV227" s="115">
        <v>0</v>
      </c>
      <c r="AW227" s="115">
        <v>0</v>
      </c>
      <c r="AX227" s="115">
        <v>0</v>
      </c>
      <c r="AY227" s="115">
        <v>840</v>
      </c>
      <c r="AZ227" s="115">
        <v>1031</v>
      </c>
      <c r="BA227" s="115">
        <v>79790</v>
      </c>
      <c r="BB227" s="115">
        <v>27768</v>
      </c>
      <c r="BC227" s="115">
        <v>52022</v>
      </c>
      <c r="BD227" s="117">
        <v>42850</v>
      </c>
    </row>
    <row r="228" spans="1:56" ht="22.5" customHeight="1">
      <c r="A228" s="115" t="s">
        <v>139</v>
      </c>
      <c r="B228" s="115">
        <v>187</v>
      </c>
      <c r="C228" s="115" t="s">
        <v>412</v>
      </c>
      <c r="D228" s="115" t="s">
        <v>157</v>
      </c>
      <c r="E228" s="115" t="s">
        <v>196</v>
      </c>
      <c r="F228" s="115" t="s">
        <v>197</v>
      </c>
      <c r="G228" s="115">
        <v>1</v>
      </c>
      <c r="H228" s="115" t="s">
        <v>35</v>
      </c>
      <c r="I228" s="116">
        <v>33800</v>
      </c>
      <c r="J228" s="116">
        <v>24818</v>
      </c>
      <c r="K228" s="115">
        <v>608001041193</v>
      </c>
      <c r="L228" s="115" t="s">
        <v>152</v>
      </c>
      <c r="M228" s="115">
        <v>356</v>
      </c>
      <c r="N228" s="115"/>
      <c r="O228" s="115"/>
      <c r="P228" s="115"/>
      <c r="Q228" s="115"/>
      <c r="R228" s="115"/>
      <c r="S228" s="115"/>
      <c r="T228" s="115"/>
      <c r="U228" s="115" t="s">
        <v>198</v>
      </c>
      <c r="V228" s="115">
        <v>30</v>
      </c>
      <c r="W228" s="115">
        <v>27830</v>
      </c>
      <c r="X228" s="115">
        <v>38397</v>
      </c>
      <c r="Y228" s="115">
        <v>1392</v>
      </c>
      <c r="Z228" s="115">
        <v>3050</v>
      </c>
      <c r="AA228" s="115">
        <v>7729</v>
      </c>
      <c r="AB228" s="115">
        <v>0</v>
      </c>
      <c r="AC228" s="115">
        <v>0</v>
      </c>
      <c r="AD228" s="115">
        <v>1392</v>
      </c>
      <c r="AE228" s="115">
        <v>0</v>
      </c>
      <c r="AF228" s="115">
        <v>0</v>
      </c>
      <c r="AG228" s="115">
        <v>200</v>
      </c>
      <c r="AH228" s="115">
        <v>6000</v>
      </c>
      <c r="AI228" s="115">
        <v>7947</v>
      </c>
      <c r="AJ228" s="115">
        <v>0</v>
      </c>
      <c r="AK228" s="115">
        <v>3650</v>
      </c>
      <c r="AL228" s="115">
        <v>0</v>
      </c>
      <c r="AM228" s="115">
        <v>0</v>
      </c>
      <c r="AN228" s="115">
        <v>0</v>
      </c>
      <c r="AO228" s="115">
        <v>0</v>
      </c>
      <c r="AP228" s="115">
        <v>0</v>
      </c>
      <c r="AQ228" s="115">
        <v>0</v>
      </c>
      <c r="AR228" s="115">
        <v>0</v>
      </c>
      <c r="AS228" s="115">
        <v>0</v>
      </c>
      <c r="AT228" s="115">
        <v>0</v>
      </c>
      <c r="AU228" s="115">
        <v>0</v>
      </c>
      <c r="AV228" s="115">
        <v>0</v>
      </c>
      <c r="AW228" s="115">
        <v>0</v>
      </c>
      <c r="AX228" s="115">
        <v>0</v>
      </c>
      <c r="AY228" s="115">
        <v>840</v>
      </c>
      <c r="AZ228" s="115">
        <v>0</v>
      </c>
      <c r="BA228" s="115">
        <v>79790</v>
      </c>
      <c r="BB228" s="115">
        <v>18637</v>
      </c>
      <c r="BC228" s="115">
        <v>61153</v>
      </c>
      <c r="BD228" s="117">
        <v>42850</v>
      </c>
    </row>
    <row r="229" spans="1:56" ht="22.5" customHeight="1">
      <c r="A229" s="115" t="s">
        <v>139</v>
      </c>
      <c r="B229" s="115">
        <v>347</v>
      </c>
      <c r="C229" s="115" t="s">
        <v>413</v>
      </c>
      <c r="D229" s="115" t="s">
        <v>157</v>
      </c>
      <c r="E229" s="115" t="s">
        <v>196</v>
      </c>
      <c r="F229" s="115" t="s">
        <v>197</v>
      </c>
      <c r="G229" s="115">
        <v>3</v>
      </c>
      <c r="H229" s="115" t="s">
        <v>35</v>
      </c>
      <c r="I229" s="116">
        <v>38777</v>
      </c>
      <c r="J229" s="116">
        <v>29561</v>
      </c>
      <c r="K229" s="115">
        <v>608001058764</v>
      </c>
      <c r="L229" s="115" t="s">
        <v>137</v>
      </c>
      <c r="M229" s="115">
        <v>476</v>
      </c>
      <c r="N229" s="115"/>
      <c r="O229" s="115"/>
      <c r="P229" s="115"/>
      <c r="Q229" s="115"/>
      <c r="R229" s="115"/>
      <c r="S229" s="115"/>
      <c r="T229" s="115"/>
      <c r="U229" s="115" t="s">
        <v>198</v>
      </c>
      <c r="V229" s="115">
        <v>30</v>
      </c>
      <c r="W229" s="115">
        <v>15190</v>
      </c>
      <c r="X229" s="115">
        <v>26706</v>
      </c>
      <c r="Y229" s="115">
        <v>760</v>
      </c>
      <c r="Z229" s="115">
        <v>1823</v>
      </c>
      <c r="AA229" s="115">
        <v>4889</v>
      </c>
      <c r="AB229" s="115">
        <v>0</v>
      </c>
      <c r="AC229" s="115">
        <v>0</v>
      </c>
      <c r="AD229" s="115">
        <v>760</v>
      </c>
      <c r="AE229" s="115">
        <v>0</v>
      </c>
      <c r="AF229" s="115">
        <v>0</v>
      </c>
      <c r="AG229" s="115">
        <v>200</v>
      </c>
      <c r="AH229" s="115">
        <v>1000</v>
      </c>
      <c r="AI229" s="115">
        <v>5028</v>
      </c>
      <c r="AJ229" s="115">
        <v>0</v>
      </c>
      <c r="AK229" s="115">
        <v>350</v>
      </c>
      <c r="AL229" s="115">
        <v>0</v>
      </c>
      <c r="AM229" s="115">
        <v>0</v>
      </c>
      <c r="AN229" s="115">
        <v>0</v>
      </c>
      <c r="AO229" s="115">
        <v>0</v>
      </c>
      <c r="AP229" s="115">
        <v>0</v>
      </c>
      <c r="AQ229" s="115">
        <v>0</v>
      </c>
      <c r="AR229" s="115">
        <v>0</v>
      </c>
      <c r="AS229" s="115">
        <v>0</v>
      </c>
      <c r="AT229" s="115">
        <v>0</v>
      </c>
      <c r="AU229" s="115">
        <v>0</v>
      </c>
      <c r="AV229" s="115">
        <v>0</v>
      </c>
      <c r="AW229" s="115">
        <v>0</v>
      </c>
      <c r="AX229" s="115">
        <v>0</v>
      </c>
      <c r="AY229" s="115">
        <v>840</v>
      </c>
      <c r="AZ229" s="115">
        <v>0</v>
      </c>
      <c r="BA229" s="115">
        <v>50128</v>
      </c>
      <c r="BB229" s="115">
        <v>7418</v>
      </c>
      <c r="BC229" s="115">
        <v>42710</v>
      </c>
      <c r="BD229" s="117">
        <v>42850</v>
      </c>
    </row>
    <row r="230" spans="1:56" ht="22.5" customHeight="1">
      <c r="A230" s="115" t="s">
        <v>139</v>
      </c>
      <c r="B230" s="115">
        <v>381</v>
      </c>
      <c r="C230" s="115" t="s">
        <v>414</v>
      </c>
      <c r="D230" s="115" t="s">
        <v>157</v>
      </c>
      <c r="E230" s="115" t="s">
        <v>196</v>
      </c>
      <c r="F230" s="115" t="s">
        <v>197</v>
      </c>
      <c r="G230" s="115">
        <v>1</v>
      </c>
      <c r="H230" s="115" t="s">
        <v>35</v>
      </c>
      <c r="I230" s="116">
        <v>41589</v>
      </c>
      <c r="J230" s="116">
        <v>24933</v>
      </c>
      <c r="K230" s="115">
        <v>108000070559</v>
      </c>
      <c r="L230" s="115" t="s">
        <v>137</v>
      </c>
      <c r="M230" s="115">
        <v>510</v>
      </c>
      <c r="N230" s="115"/>
      <c r="O230" s="115"/>
      <c r="P230" s="115"/>
      <c r="Q230" s="115"/>
      <c r="R230" s="115"/>
      <c r="S230" s="115"/>
      <c r="T230" s="115"/>
      <c r="U230" s="115" t="s">
        <v>198</v>
      </c>
      <c r="V230" s="115">
        <v>30</v>
      </c>
      <c r="W230" s="115">
        <v>13580</v>
      </c>
      <c r="X230" s="115">
        <v>24274</v>
      </c>
      <c r="Y230" s="115">
        <v>679</v>
      </c>
      <c r="Z230" s="115">
        <v>1630</v>
      </c>
      <c r="AA230" s="115">
        <v>4418</v>
      </c>
      <c r="AB230" s="115">
        <v>0</v>
      </c>
      <c r="AC230" s="115">
        <v>0</v>
      </c>
      <c r="AD230" s="115">
        <v>679</v>
      </c>
      <c r="AE230" s="115">
        <v>0</v>
      </c>
      <c r="AF230" s="115">
        <v>0</v>
      </c>
      <c r="AG230" s="115">
        <v>200</v>
      </c>
      <c r="AH230" s="115">
        <v>1000</v>
      </c>
      <c r="AI230" s="115">
        <v>4542</v>
      </c>
      <c r="AJ230" s="115">
        <v>0</v>
      </c>
      <c r="AK230" s="115">
        <v>3650</v>
      </c>
      <c r="AL230" s="115">
        <v>0</v>
      </c>
      <c r="AM230" s="115">
        <v>0</v>
      </c>
      <c r="AN230" s="115">
        <v>0</v>
      </c>
      <c r="AO230" s="115">
        <v>0</v>
      </c>
      <c r="AP230" s="115">
        <v>0</v>
      </c>
      <c r="AQ230" s="115">
        <v>0</v>
      </c>
      <c r="AR230" s="115">
        <v>0</v>
      </c>
      <c r="AS230" s="115">
        <v>0</v>
      </c>
      <c r="AT230" s="115">
        <v>0</v>
      </c>
      <c r="AU230" s="115">
        <v>0</v>
      </c>
      <c r="AV230" s="115">
        <v>0</v>
      </c>
      <c r="AW230" s="115">
        <v>0</v>
      </c>
      <c r="AX230" s="115">
        <v>0</v>
      </c>
      <c r="AY230" s="115">
        <v>840</v>
      </c>
      <c r="AZ230" s="115">
        <v>0</v>
      </c>
      <c r="BA230" s="115">
        <v>45260</v>
      </c>
      <c r="BB230" s="115">
        <v>10232</v>
      </c>
      <c r="BC230" s="115">
        <v>35028</v>
      </c>
      <c r="BD230" s="117">
        <v>42850</v>
      </c>
    </row>
    <row r="231" spans="1:56" ht="22.5" customHeight="1">
      <c r="A231" s="115" t="s">
        <v>139</v>
      </c>
      <c r="B231" s="115">
        <v>289</v>
      </c>
      <c r="C231" s="115" t="s">
        <v>415</v>
      </c>
      <c r="D231" s="115" t="s">
        <v>273</v>
      </c>
      <c r="E231" s="115" t="s">
        <v>281</v>
      </c>
      <c r="F231" s="115" t="s">
        <v>275</v>
      </c>
      <c r="G231" s="115">
        <v>1</v>
      </c>
      <c r="H231" s="115" t="s">
        <v>35</v>
      </c>
      <c r="I231" s="116">
        <v>35478</v>
      </c>
      <c r="J231" s="116">
        <v>27616</v>
      </c>
      <c r="K231" s="115">
        <v>608001050640</v>
      </c>
      <c r="L231" s="115" t="s">
        <v>137</v>
      </c>
      <c r="M231" s="115">
        <v>419</v>
      </c>
      <c r="N231" s="115"/>
      <c r="O231" s="115"/>
      <c r="P231" s="115"/>
      <c r="Q231" s="115"/>
      <c r="R231" s="115"/>
      <c r="S231" s="115"/>
      <c r="T231" s="115"/>
      <c r="U231" s="115" t="s">
        <v>270</v>
      </c>
      <c r="V231" s="115">
        <v>30</v>
      </c>
      <c r="W231" s="115">
        <v>18580</v>
      </c>
      <c r="X231" s="115">
        <v>31826</v>
      </c>
      <c r="Y231" s="115">
        <v>929</v>
      </c>
      <c r="Z231" s="115">
        <v>2230</v>
      </c>
      <c r="AA231" s="115">
        <v>5882</v>
      </c>
      <c r="AB231" s="115">
        <v>0</v>
      </c>
      <c r="AC231" s="115">
        <v>0</v>
      </c>
      <c r="AD231" s="115">
        <v>929</v>
      </c>
      <c r="AE231" s="115">
        <v>0</v>
      </c>
      <c r="AF231" s="115">
        <v>0</v>
      </c>
      <c r="AG231" s="115">
        <v>200</v>
      </c>
      <c r="AH231" s="115">
        <v>1000</v>
      </c>
      <c r="AI231" s="115">
        <v>6049</v>
      </c>
      <c r="AJ231" s="115">
        <v>52</v>
      </c>
      <c r="AK231" s="115">
        <v>9326</v>
      </c>
      <c r="AL231" s="115">
        <v>6479</v>
      </c>
      <c r="AM231" s="115">
        <v>0</v>
      </c>
      <c r="AN231" s="115">
        <v>0</v>
      </c>
      <c r="AO231" s="115">
        <v>0</v>
      </c>
      <c r="AP231" s="115">
        <v>0</v>
      </c>
      <c r="AQ231" s="115">
        <v>0</v>
      </c>
      <c r="AR231" s="115">
        <v>0</v>
      </c>
      <c r="AS231" s="115">
        <v>531</v>
      </c>
      <c r="AT231" s="115">
        <v>0</v>
      </c>
      <c r="AU231" s="115">
        <v>3592</v>
      </c>
      <c r="AV231" s="115">
        <v>0</v>
      </c>
      <c r="AW231" s="115">
        <v>0</v>
      </c>
      <c r="AX231" s="115">
        <v>0</v>
      </c>
      <c r="AY231" s="115">
        <v>840</v>
      </c>
      <c r="AZ231" s="115">
        <v>1105</v>
      </c>
      <c r="BA231" s="115">
        <v>60376</v>
      </c>
      <c r="BB231" s="115">
        <v>29174</v>
      </c>
      <c r="BC231" s="115">
        <v>31202</v>
      </c>
      <c r="BD231" s="117">
        <v>42850</v>
      </c>
    </row>
    <row r="232" spans="1:56" ht="22.5" customHeight="1">
      <c r="A232" s="115" t="s">
        <v>139</v>
      </c>
      <c r="B232" s="115">
        <v>292</v>
      </c>
      <c r="C232" s="115" t="s">
        <v>416</v>
      </c>
      <c r="D232" s="115" t="s">
        <v>273</v>
      </c>
      <c r="E232" s="115" t="s">
        <v>281</v>
      </c>
      <c r="F232" s="115" t="s">
        <v>275</v>
      </c>
      <c r="G232" s="115">
        <v>1</v>
      </c>
      <c r="H232" s="115" t="s">
        <v>35</v>
      </c>
      <c r="I232" s="116">
        <v>35480</v>
      </c>
      <c r="J232" s="116">
        <v>27853</v>
      </c>
      <c r="K232" s="115">
        <v>608001050572</v>
      </c>
      <c r="L232" s="115" t="s">
        <v>137</v>
      </c>
      <c r="M232" s="115">
        <v>422</v>
      </c>
      <c r="N232" s="115"/>
      <c r="O232" s="115"/>
      <c r="P232" s="115"/>
      <c r="Q232" s="115"/>
      <c r="R232" s="115"/>
      <c r="S232" s="115"/>
      <c r="T232" s="115"/>
      <c r="U232" s="115" t="s">
        <v>270</v>
      </c>
      <c r="V232" s="115">
        <v>30</v>
      </c>
      <c r="W232" s="115">
        <v>16930</v>
      </c>
      <c r="X232" s="115">
        <v>29334</v>
      </c>
      <c r="Y232" s="115">
        <v>847</v>
      </c>
      <c r="Z232" s="115">
        <v>2032</v>
      </c>
      <c r="AA232" s="115">
        <v>5399</v>
      </c>
      <c r="AB232" s="115">
        <v>0</v>
      </c>
      <c r="AC232" s="115">
        <v>0</v>
      </c>
      <c r="AD232" s="115">
        <v>847</v>
      </c>
      <c r="AE232" s="115">
        <v>0</v>
      </c>
      <c r="AF232" s="115">
        <v>0</v>
      </c>
      <c r="AG232" s="115">
        <v>200</v>
      </c>
      <c r="AH232" s="115">
        <v>1000</v>
      </c>
      <c r="AI232" s="115">
        <v>5552</v>
      </c>
      <c r="AJ232" s="115">
        <v>0</v>
      </c>
      <c r="AK232" s="115">
        <v>9776</v>
      </c>
      <c r="AL232" s="115">
        <v>3325</v>
      </c>
      <c r="AM232" s="115">
        <v>463</v>
      </c>
      <c r="AN232" s="115">
        <v>0</v>
      </c>
      <c r="AO232" s="115">
        <v>576</v>
      </c>
      <c r="AP232" s="115">
        <v>139</v>
      </c>
      <c r="AQ232" s="115">
        <v>0</v>
      </c>
      <c r="AR232" s="115">
        <v>1267</v>
      </c>
      <c r="AS232" s="115">
        <v>0</v>
      </c>
      <c r="AT232" s="115">
        <v>0</v>
      </c>
      <c r="AU232" s="115">
        <v>0</v>
      </c>
      <c r="AV232" s="115">
        <v>0</v>
      </c>
      <c r="AW232" s="115">
        <v>0</v>
      </c>
      <c r="AX232" s="115">
        <v>0</v>
      </c>
      <c r="AY232" s="115">
        <v>840</v>
      </c>
      <c r="AZ232" s="115">
        <v>0</v>
      </c>
      <c r="BA232" s="115">
        <v>55389</v>
      </c>
      <c r="BB232" s="115">
        <v>23138</v>
      </c>
      <c r="BC232" s="115">
        <v>32251</v>
      </c>
      <c r="BD232" s="117">
        <v>42850</v>
      </c>
    </row>
    <row r="233" spans="1:56" ht="22.5" customHeight="1">
      <c r="A233" s="115" t="s">
        <v>139</v>
      </c>
      <c r="B233" s="115">
        <v>344</v>
      </c>
      <c r="C233" s="115" t="s">
        <v>417</v>
      </c>
      <c r="D233" s="115" t="s">
        <v>273</v>
      </c>
      <c r="E233" s="115" t="s">
        <v>281</v>
      </c>
      <c r="F233" s="115" t="s">
        <v>275</v>
      </c>
      <c r="G233" s="115">
        <v>1</v>
      </c>
      <c r="H233" s="115" t="s">
        <v>35</v>
      </c>
      <c r="I233" s="116">
        <v>37844</v>
      </c>
      <c r="J233" s="116">
        <v>27519</v>
      </c>
      <c r="K233" s="115">
        <v>608001057205</v>
      </c>
      <c r="L233" s="115" t="s">
        <v>152</v>
      </c>
      <c r="M233" s="115">
        <v>473</v>
      </c>
      <c r="N233" s="115"/>
      <c r="O233" s="115"/>
      <c r="P233" s="115"/>
      <c r="Q233" s="115"/>
      <c r="R233" s="115"/>
      <c r="S233" s="115"/>
      <c r="T233" s="115"/>
      <c r="U233" s="115" t="s">
        <v>270</v>
      </c>
      <c r="V233" s="115">
        <v>30</v>
      </c>
      <c r="W233" s="115">
        <v>16105</v>
      </c>
      <c r="X233" s="115">
        <v>28088</v>
      </c>
      <c r="Y233" s="115">
        <v>805</v>
      </c>
      <c r="Z233" s="115">
        <v>1933</v>
      </c>
      <c r="AA233" s="115">
        <v>5157</v>
      </c>
      <c r="AB233" s="115">
        <v>0</v>
      </c>
      <c r="AC233" s="115">
        <v>0</v>
      </c>
      <c r="AD233" s="115">
        <v>805</v>
      </c>
      <c r="AE233" s="115">
        <v>0</v>
      </c>
      <c r="AF233" s="115">
        <v>0</v>
      </c>
      <c r="AG233" s="115">
        <v>200</v>
      </c>
      <c r="AH233" s="115">
        <v>0</v>
      </c>
      <c r="AI233" s="115">
        <v>5303</v>
      </c>
      <c r="AJ233" s="115">
        <v>408</v>
      </c>
      <c r="AK233" s="115">
        <v>1150</v>
      </c>
      <c r="AL233" s="115">
        <v>9099</v>
      </c>
      <c r="AM233" s="115">
        <v>0</v>
      </c>
      <c r="AN233" s="115">
        <v>0</v>
      </c>
      <c r="AO233" s="115">
        <v>0</v>
      </c>
      <c r="AP233" s="115">
        <v>0</v>
      </c>
      <c r="AQ233" s="115">
        <v>0</v>
      </c>
      <c r="AR233" s="115">
        <v>0</v>
      </c>
      <c r="AS233" s="115">
        <v>0</v>
      </c>
      <c r="AT233" s="115">
        <v>0</v>
      </c>
      <c r="AU233" s="115">
        <v>0</v>
      </c>
      <c r="AV233" s="115">
        <v>0</v>
      </c>
      <c r="AW233" s="115">
        <v>0</v>
      </c>
      <c r="AX233" s="115">
        <v>0</v>
      </c>
      <c r="AY233" s="115">
        <v>840</v>
      </c>
      <c r="AZ233" s="115">
        <v>152</v>
      </c>
      <c r="BA233" s="115">
        <v>52893</v>
      </c>
      <c r="BB233" s="115">
        <v>17152</v>
      </c>
      <c r="BC233" s="115">
        <v>35741</v>
      </c>
      <c r="BD233" s="117">
        <v>42850</v>
      </c>
    </row>
    <row r="234" spans="1:56" ht="22.5" customHeight="1">
      <c r="A234" s="115" t="s">
        <v>139</v>
      </c>
      <c r="B234" s="115">
        <v>389</v>
      </c>
      <c r="C234" s="115" t="s">
        <v>418</v>
      </c>
      <c r="D234" s="115" t="s">
        <v>273</v>
      </c>
      <c r="E234" s="115" t="s">
        <v>281</v>
      </c>
      <c r="F234" s="115" t="s">
        <v>275</v>
      </c>
      <c r="G234" s="115">
        <v>1</v>
      </c>
      <c r="H234" s="115" t="s">
        <v>35</v>
      </c>
      <c r="I234" s="116">
        <v>41589</v>
      </c>
      <c r="J234" s="116">
        <v>30079</v>
      </c>
      <c r="K234" s="115">
        <v>108000072239</v>
      </c>
      <c r="L234" s="115" t="s">
        <v>152</v>
      </c>
      <c r="M234" s="115">
        <v>518</v>
      </c>
      <c r="N234" s="115"/>
      <c r="O234" s="115"/>
      <c r="P234" s="115"/>
      <c r="Q234" s="115"/>
      <c r="R234" s="115"/>
      <c r="S234" s="115"/>
      <c r="T234" s="115"/>
      <c r="U234" s="115" t="s">
        <v>270</v>
      </c>
      <c r="V234" s="115">
        <v>30</v>
      </c>
      <c r="W234" s="115">
        <v>8235</v>
      </c>
      <c r="X234" s="115">
        <v>14927</v>
      </c>
      <c r="Y234" s="115">
        <v>412</v>
      </c>
      <c r="Z234" s="115">
        <v>988</v>
      </c>
      <c r="AA234" s="115">
        <v>2703</v>
      </c>
      <c r="AB234" s="115">
        <v>0</v>
      </c>
      <c r="AC234" s="115">
        <v>0</v>
      </c>
      <c r="AD234" s="115">
        <v>412</v>
      </c>
      <c r="AE234" s="115">
        <v>0</v>
      </c>
      <c r="AF234" s="115">
        <v>0</v>
      </c>
      <c r="AG234" s="115">
        <v>200</v>
      </c>
      <c r="AH234" s="115">
        <v>0</v>
      </c>
      <c r="AI234" s="115">
        <v>2779</v>
      </c>
      <c r="AJ234" s="115">
        <v>0</v>
      </c>
      <c r="AK234" s="115">
        <v>1750</v>
      </c>
      <c r="AL234" s="115">
        <v>0</v>
      </c>
      <c r="AM234" s="115">
        <v>0</v>
      </c>
      <c r="AN234" s="115">
        <v>0</v>
      </c>
      <c r="AO234" s="115">
        <v>0</v>
      </c>
      <c r="AP234" s="115">
        <v>0</v>
      </c>
      <c r="AQ234" s="115">
        <v>0</v>
      </c>
      <c r="AR234" s="115">
        <v>0</v>
      </c>
      <c r="AS234" s="115">
        <v>0</v>
      </c>
      <c r="AT234" s="115">
        <v>0</v>
      </c>
      <c r="AU234" s="115">
        <v>0</v>
      </c>
      <c r="AV234" s="115">
        <v>0</v>
      </c>
      <c r="AW234" s="115">
        <v>0</v>
      </c>
      <c r="AX234" s="115">
        <v>0</v>
      </c>
      <c r="AY234" s="115">
        <v>840</v>
      </c>
      <c r="AZ234" s="115">
        <v>0</v>
      </c>
      <c r="BA234" s="115">
        <v>27677</v>
      </c>
      <c r="BB234" s="115">
        <v>5569</v>
      </c>
      <c r="BC234" s="115">
        <v>22108</v>
      </c>
      <c r="BD234" s="117">
        <v>42850</v>
      </c>
    </row>
    <row r="235" spans="1:56" ht="22.5" customHeight="1">
      <c r="A235" s="115" t="s">
        <v>139</v>
      </c>
      <c r="B235" s="115">
        <v>414</v>
      </c>
      <c r="C235" s="115" t="s">
        <v>419</v>
      </c>
      <c r="D235" s="115" t="s">
        <v>273</v>
      </c>
      <c r="E235" s="115" t="s">
        <v>281</v>
      </c>
      <c r="F235" s="115" t="s">
        <v>275</v>
      </c>
      <c r="G235" s="115">
        <v>1</v>
      </c>
      <c r="H235" s="115" t="s">
        <v>35</v>
      </c>
      <c r="I235" s="116">
        <v>41610</v>
      </c>
      <c r="J235" s="116">
        <v>31123</v>
      </c>
      <c r="K235" s="115">
        <v>108000083900</v>
      </c>
      <c r="L235" s="115" t="s">
        <v>152</v>
      </c>
      <c r="M235" s="115">
        <v>543</v>
      </c>
      <c r="N235" s="115"/>
      <c r="O235" s="115"/>
      <c r="P235" s="115"/>
      <c r="Q235" s="115"/>
      <c r="R235" s="115"/>
      <c r="S235" s="115"/>
      <c r="T235" s="115"/>
      <c r="U235" s="115" t="s">
        <v>270</v>
      </c>
      <c r="V235" s="115">
        <v>30</v>
      </c>
      <c r="W235" s="115">
        <v>8235</v>
      </c>
      <c r="X235" s="115">
        <v>14927</v>
      </c>
      <c r="Y235" s="115">
        <v>412</v>
      </c>
      <c r="Z235" s="115">
        <v>988</v>
      </c>
      <c r="AA235" s="115">
        <v>2703</v>
      </c>
      <c r="AB235" s="115">
        <v>0</v>
      </c>
      <c r="AC235" s="115">
        <v>0</v>
      </c>
      <c r="AD235" s="115">
        <v>412</v>
      </c>
      <c r="AE235" s="115">
        <v>0</v>
      </c>
      <c r="AF235" s="115">
        <v>0</v>
      </c>
      <c r="AG235" s="115">
        <v>200</v>
      </c>
      <c r="AH235" s="115">
        <v>0</v>
      </c>
      <c r="AI235" s="115">
        <v>2779</v>
      </c>
      <c r="AJ235" s="115">
        <v>0</v>
      </c>
      <c r="AK235" s="115">
        <v>1750</v>
      </c>
      <c r="AL235" s="115">
        <v>0</v>
      </c>
      <c r="AM235" s="115">
        <v>0</v>
      </c>
      <c r="AN235" s="115">
        <v>0</v>
      </c>
      <c r="AO235" s="115">
        <v>0</v>
      </c>
      <c r="AP235" s="115">
        <v>0</v>
      </c>
      <c r="AQ235" s="115">
        <v>0</v>
      </c>
      <c r="AR235" s="115">
        <v>0</v>
      </c>
      <c r="AS235" s="115">
        <v>0</v>
      </c>
      <c r="AT235" s="115">
        <v>0</v>
      </c>
      <c r="AU235" s="115">
        <v>0</v>
      </c>
      <c r="AV235" s="115">
        <v>0</v>
      </c>
      <c r="AW235" s="115">
        <v>0</v>
      </c>
      <c r="AX235" s="115">
        <v>0</v>
      </c>
      <c r="AY235" s="115">
        <v>840</v>
      </c>
      <c r="AZ235" s="115">
        <v>0</v>
      </c>
      <c r="BA235" s="115">
        <v>27677</v>
      </c>
      <c r="BB235" s="115">
        <v>5569</v>
      </c>
      <c r="BC235" s="115">
        <v>22108</v>
      </c>
      <c r="BD235" s="117">
        <v>42850</v>
      </c>
    </row>
    <row r="236" spans="1:56" ht="22.5" customHeight="1">
      <c r="A236" s="115" t="s">
        <v>139</v>
      </c>
      <c r="B236" s="115">
        <v>428</v>
      </c>
      <c r="C236" s="115" t="s">
        <v>420</v>
      </c>
      <c r="D236" s="115" t="s">
        <v>344</v>
      </c>
      <c r="E236" s="115" t="s">
        <v>361</v>
      </c>
      <c r="F236" s="115" t="s">
        <v>362</v>
      </c>
      <c r="G236" s="115">
        <v>6</v>
      </c>
      <c r="H236" s="115" t="s">
        <v>35</v>
      </c>
      <c r="I236" s="116">
        <v>41634</v>
      </c>
      <c r="J236" s="116">
        <v>32885</v>
      </c>
      <c r="K236" s="115">
        <v>108000087610</v>
      </c>
      <c r="L236" s="115" t="s">
        <v>137</v>
      </c>
      <c r="M236" s="115">
        <v>557</v>
      </c>
      <c r="N236" s="115"/>
      <c r="O236" s="115"/>
      <c r="P236" s="115"/>
      <c r="Q236" s="115"/>
      <c r="R236" s="115"/>
      <c r="S236" s="115"/>
      <c r="T236" s="115"/>
      <c r="U236" s="115" t="s">
        <v>363</v>
      </c>
      <c r="V236" s="115">
        <v>30</v>
      </c>
      <c r="W236" s="115">
        <v>6725</v>
      </c>
      <c r="X236" s="115">
        <v>12190</v>
      </c>
      <c r="Y236" s="115">
        <v>336</v>
      </c>
      <c r="Z236" s="115">
        <v>807</v>
      </c>
      <c r="AA236" s="115">
        <v>2207</v>
      </c>
      <c r="AB236" s="115">
        <v>0</v>
      </c>
      <c r="AC236" s="115">
        <v>0</v>
      </c>
      <c r="AD236" s="115">
        <v>336</v>
      </c>
      <c r="AE236" s="115">
        <v>0</v>
      </c>
      <c r="AF236" s="115">
        <v>0</v>
      </c>
      <c r="AG236" s="115">
        <v>200</v>
      </c>
      <c r="AH236" s="115">
        <v>0</v>
      </c>
      <c r="AI236" s="115">
        <v>2270</v>
      </c>
      <c r="AJ236" s="115">
        <v>0</v>
      </c>
      <c r="AK236" s="115">
        <v>750</v>
      </c>
      <c r="AL236" s="115">
        <v>0</v>
      </c>
      <c r="AM236" s="115">
        <v>0</v>
      </c>
      <c r="AN236" s="115">
        <v>0</v>
      </c>
      <c r="AO236" s="115">
        <v>0</v>
      </c>
      <c r="AP236" s="115">
        <v>0</v>
      </c>
      <c r="AQ236" s="115">
        <v>0</v>
      </c>
      <c r="AR236" s="115">
        <v>0</v>
      </c>
      <c r="AS236" s="115">
        <v>0</v>
      </c>
      <c r="AT236" s="115">
        <v>0</v>
      </c>
      <c r="AU236" s="115">
        <v>0</v>
      </c>
      <c r="AV236" s="115">
        <v>0</v>
      </c>
      <c r="AW236" s="115">
        <v>0</v>
      </c>
      <c r="AX236" s="115">
        <v>0</v>
      </c>
      <c r="AY236" s="115">
        <v>840</v>
      </c>
      <c r="AZ236" s="115">
        <v>0</v>
      </c>
      <c r="BA236" s="115">
        <v>22601</v>
      </c>
      <c r="BB236" s="115">
        <v>4060</v>
      </c>
      <c r="BC236" s="115">
        <v>18541</v>
      </c>
      <c r="BD236" s="117">
        <v>42850</v>
      </c>
    </row>
    <row r="237" spans="1:56" ht="22.5" customHeight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</row>
    <row r="238" spans="1:56" s="114" customFormat="1" ht="22.5" customHeight="1">
      <c r="A238" s="113"/>
      <c r="B238" s="113" t="s">
        <v>402</v>
      </c>
      <c r="C238" s="113" t="s">
        <v>139</v>
      </c>
      <c r="D238" s="113" t="s">
        <v>139</v>
      </c>
      <c r="E238" s="113" t="s">
        <v>139</v>
      </c>
      <c r="F238" s="113" t="s">
        <v>139</v>
      </c>
      <c r="G238" s="113" t="s">
        <v>139</v>
      </c>
      <c r="H238" s="113" t="s">
        <v>139</v>
      </c>
      <c r="I238" s="113" t="s">
        <v>139</v>
      </c>
      <c r="J238" s="113" t="s">
        <v>139</v>
      </c>
      <c r="K238" s="113" t="s">
        <v>139</v>
      </c>
      <c r="L238" s="113" t="s">
        <v>139</v>
      </c>
      <c r="M238" s="113" t="s">
        <v>139</v>
      </c>
      <c r="N238" s="113" t="s">
        <v>139</v>
      </c>
      <c r="O238" s="113" t="s">
        <v>139</v>
      </c>
      <c r="P238" s="113" t="s">
        <v>139</v>
      </c>
      <c r="Q238" s="113" t="s">
        <v>139</v>
      </c>
      <c r="R238" s="113" t="s">
        <v>139</v>
      </c>
      <c r="S238" s="113" t="s">
        <v>139</v>
      </c>
      <c r="T238" s="113" t="s">
        <v>139</v>
      </c>
      <c r="U238" s="113" t="s">
        <v>139</v>
      </c>
      <c r="V238" s="113" t="s">
        <v>139</v>
      </c>
      <c r="W238" s="113">
        <v>188205</v>
      </c>
      <c r="X238" s="113">
        <v>298742</v>
      </c>
      <c r="Y238" s="113">
        <v>9412</v>
      </c>
      <c r="Z238" s="113">
        <v>21581</v>
      </c>
      <c r="AA238" s="113">
        <v>56826</v>
      </c>
      <c r="AB238" s="113">
        <v>0</v>
      </c>
      <c r="AC238" s="113">
        <v>0</v>
      </c>
      <c r="AD238" s="113">
        <v>9412</v>
      </c>
      <c r="AE238" s="113">
        <v>0</v>
      </c>
      <c r="AF238" s="113">
        <v>0</v>
      </c>
      <c r="AG238" s="113">
        <v>2200</v>
      </c>
      <c r="AH238" s="113">
        <v>22000</v>
      </c>
      <c r="AI238" s="113">
        <v>58433</v>
      </c>
      <c r="AJ238" s="113">
        <v>460</v>
      </c>
      <c r="AK238" s="113">
        <v>47652</v>
      </c>
      <c r="AL238" s="113">
        <v>23252</v>
      </c>
      <c r="AM238" s="113">
        <v>463</v>
      </c>
      <c r="AN238" s="113">
        <v>0</v>
      </c>
      <c r="AO238" s="113">
        <v>576</v>
      </c>
      <c r="AP238" s="113">
        <v>139</v>
      </c>
      <c r="AQ238" s="113">
        <v>0</v>
      </c>
      <c r="AR238" s="113">
        <v>1267</v>
      </c>
      <c r="AS238" s="113">
        <v>531</v>
      </c>
      <c r="AT238" s="113">
        <v>0</v>
      </c>
      <c r="AU238" s="113">
        <v>3592</v>
      </c>
      <c r="AV238" s="113">
        <v>0</v>
      </c>
      <c r="AW238" s="113">
        <v>0</v>
      </c>
      <c r="AX238" s="113">
        <v>0</v>
      </c>
      <c r="AY238" s="113">
        <v>9240</v>
      </c>
      <c r="AZ238" s="113">
        <v>2288</v>
      </c>
      <c r="BA238" s="113">
        <v>584178</v>
      </c>
      <c r="BB238" s="113">
        <v>172093</v>
      </c>
      <c r="BC238" s="113">
        <v>412085</v>
      </c>
    </row>
    <row r="239" spans="1:56" ht="22.5" customHeight="1">
      <c r="A239" s="115"/>
      <c r="B239" s="115"/>
      <c r="C239" s="113" t="s">
        <v>421</v>
      </c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</row>
    <row r="240" spans="1:56" ht="22.5" customHeight="1">
      <c r="A240" s="115"/>
      <c r="B240" s="115">
        <v>548</v>
      </c>
      <c r="C240" s="115" t="s">
        <v>422</v>
      </c>
      <c r="D240" s="115" t="s">
        <v>157</v>
      </c>
      <c r="E240" s="115" t="s">
        <v>175</v>
      </c>
      <c r="F240" s="115" t="s">
        <v>176</v>
      </c>
      <c r="G240" s="115">
        <v>1</v>
      </c>
      <c r="H240" s="115" t="s">
        <v>35</v>
      </c>
      <c r="I240" s="116">
        <v>42583</v>
      </c>
      <c r="J240" s="116">
        <v>29511</v>
      </c>
      <c r="K240" s="115">
        <v>108000558150</v>
      </c>
      <c r="L240" s="115" t="s">
        <v>137</v>
      </c>
      <c r="M240" s="115">
        <v>677</v>
      </c>
      <c r="N240" s="115"/>
      <c r="O240" s="115"/>
      <c r="P240" s="115"/>
      <c r="Q240" s="115"/>
      <c r="R240" s="115"/>
      <c r="S240" s="115"/>
      <c r="T240" s="115"/>
      <c r="U240" s="115" t="s">
        <v>177</v>
      </c>
      <c r="V240" s="115">
        <v>30</v>
      </c>
      <c r="W240" s="115">
        <v>13750</v>
      </c>
      <c r="X240" s="115">
        <v>24531</v>
      </c>
      <c r="Y240" s="115">
        <v>688</v>
      </c>
      <c r="Z240" s="115">
        <v>1650</v>
      </c>
      <c r="AA240" s="115">
        <v>4467</v>
      </c>
      <c r="AB240" s="115">
        <v>0</v>
      </c>
      <c r="AC240" s="115">
        <v>0</v>
      </c>
      <c r="AD240" s="115">
        <v>688</v>
      </c>
      <c r="AE240" s="115">
        <v>0</v>
      </c>
      <c r="AF240" s="115">
        <v>0</v>
      </c>
      <c r="AG240" s="115">
        <v>200</v>
      </c>
      <c r="AH240" s="115">
        <v>1000</v>
      </c>
      <c r="AI240" s="115">
        <v>4594</v>
      </c>
      <c r="AJ240" s="115">
        <v>0</v>
      </c>
      <c r="AK240" s="115">
        <v>0</v>
      </c>
      <c r="AL240" s="115">
        <v>0</v>
      </c>
      <c r="AM240" s="115">
        <v>0</v>
      </c>
      <c r="AN240" s="115">
        <v>0</v>
      </c>
      <c r="AO240" s="115">
        <v>0</v>
      </c>
      <c r="AP240" s="115">
        <v>0</v>
      </c>
      <c r="AQ240" s="115">
        <v>0</v>
      </c>
      <c r="AR240" s="115">
        <v>0</v>
      </c>
      <c r="AS240" s="115">
        <v>0</v>
      </c>
      <c r="AT240" s="115">
        <v>0</v>
      </c>
      <c r="AU240" s="115">
        <v>0</v>
      </c>
      <c r="AV240" s="115">
        <v>0</v>
      </c>
      <c r="AW240" s="115">
        <v>0</v>
      </c>
      <c r="AX240" s="115">
        <v>0</v>
      </c>
      <c r="AY240" s="115">
        <v>840</v>
      </c>
      <c r="AZ240" s="115">
        <v>0</v>
      </c>
      <c r="BA240" s="115">
        <v>45774</v>
      </c>
      <c r="BB240" s="115">
        <v>6634</v>
      </c>
      <c r="BC240" s="115">
        <v>39140</v>
      </c>
      <c r="BD240" s="117">
        <v>42850</v>
      </c>
    </row>
    <row r="241" spans="1:56" ht="22.5" customHeight="1">
      <c r="A241" s="115" t="s">
        <v>139</v>
      </c>
      <c r="B241" s="115">
        <v>337</v>
      </c>
      <c r="C241" s="115" t="s">
        <v>423</v>
      </c>
      <c r="D241" s="115" t="s">
        <v>157</v>
      </c>
      <c r="E241" s="115" t="s">
        <v>196</v>
      </c>
      <c r="F241" s="115" t="s">
        <v>197</v>
      </c>
      <c r="G241" s="115">
        <v>5</v>
      </c>
      <c r="H241" s="115" t="s">
        <v>35</v>
      </c>
      <c r="I241" s="116">
        <v>37838</v>
      </c>
      <c r="J241" s="116">
        <v>27917</v>
      </c>
      <c r="K241" s="115">
        <v>608001056813</v>
      </c>
      <c r="L241" s="115" t="s">
        <v>137</v>
      </c>
      <c r="M241" s="115">
        <v>466</v>
      </c>
      <c r="N241" s="115"/>
      <c r="O241" s="115"/>
      <c r="P241" s="115"/>
      <c r="Q241" s="115"/>
      <c r="R241" s="115"/>
      <c r="S241" s="115"/>
      <c r="T241" s="115"/>
      <c r="U241" s="115" t="s">
        <v>198</v>
      </c>
      <c r="V241" s="115">
        <v>30</v>
      </c>
      <c r="W241" s="115">
        <v>18440</v>
      </c>
      <c r="X241" s="115">
        <v>31615</v>
      </c>
      <c r="Y241" s="115">
        <v>922</v>
      </c>
      <c r="Z241" s="115">
        <v>2213</v>
      </c>
      <c r="AA241" s="115">
        <v>5841</v>
      </c>
      <c r="AB241" s="115">
        <v>0</v>
      </c>
      <c r="AC241" s="115">
        <v>0</v>
      </c>
      <c r="AD241" s="115">
        <v>922</v>
      </c>
      <c r="AE241" s="115">
        <v>0</v>
      </c>
      <c r="AF241" s="115">
        <v>0</v>
      </c>
      <c r="AG241" s="115">
        <v>200</v>
      </c>
      <c r="AH241" s="115">
        <v>2000</v>
      </c>
      <c r="AI241" s="115">
        <v>6007</v>
      </c>
      <c r="AJ241" s="115">
        <v>0</v>
      </c>
      <c r="AK241" s="115">
        <v>350</v>
      </c>
      <c r="AL241" s="115">
        <v>0</v>
      </c>
      <c r="AM241" s="115">
        <v>0</v>
      </c>
      <c r="AN241" s="115">
        <v>0</v>
      </c>
      <c r="AO241" s="115">
        <v>0</v>
      </c>
      <c r="AP241" s="115">
        <v>0</v>
      </c>
      <c r="AQ241" s="115">
        <v>0</v>
      </c>
      <c r="AR241" s="115">
        <v>0</v>
      </c>
      <c r="AS241" s="115">
        <v>0</v>
      </c>
      <c r="AT241" s="115">
        <v>0</v>
      </c>
      <c r="AU241" s="115">
        <v>0</v>
      </c>
      <c r="AV241" s="115">
        <v>0</v>
      </c>
      <c r="AW241" s="115">
        <v>0</v>
      </c>
      <c r="AX241" s="115">
        <v>0</v>
      </c>
      <c r="AY241" s="115">
        <v>840</v>
      </c>
      <c r="AZ241" s="115">
        <v>353</v>
      </c>
      <c r="BA241" s="115">
        <v>59953</v>
      </c>
      <c r="BB241" s="115">
        <v>9750</v>
      </c>
      <c r="BC241" s="115">
        <v>50203</v>
      </c>
      <c r="BD241" s="117">
        <v>42850</v>
      </c>
    </row>
    <row r="242" spans="1:56" ht="22.5" customHeight="1">
      <c r="A242" s="115" t="s">
        <v>139</v>
      </c>
      <c r="B242" s="115">
        <v>508</v>
      </c>
      <c r="C242" s="115" t="s">
        <v>424</v>
      </c>
      <c r="D242" s="115" t="s">
        <v>273</v>
      </c>
      <c r="E242" s="115" t="s">
        <v>274</v>
      </c>
      <c r="F242" s="115" t="s">
        <v>275</v>
      </c>
      <c r="G242" s="115">
        <v>1</v>
      </c>
      <c r="H242" s="115" t="s">
        <v>35</v>
      </c>
      <c r="I242" s="116">
        <v>42500</v>
      </c>
      <c r="J242" s="116">
        <v>34267</v>
      </c>
      <c r="K242" s="115">
        <v>108000501929</v>
      </c>
      <c r="L242" s="115" t="s">
        <v>152</v>
      </c>
      <c r="M242" s="115">
        <v>637</v>
      </c>
      <c r="N242" s="115"/>
      <c r="O242" s="115"/>
      <c r="P242" s="115"/>
      <c r="Q242" s="115"/>
      <c r="R242" s="115"/>
      <c r="S242" s="115"/>
      <c r="T242" s="115"/>
      <c r="U242" s="115" t="s">
        <v>270</v>
      </c>
      <c r="V242" s="115">
        <v>30</v>
      </c>
      <c r="W242" s="115">
        <v>7275</v>
      </c>
      <c r="X242" s="115">
        <v>13187</v>
      </c>
      <c r="Y242" s="115">
        <v>364</v>
      </c>
      <c r="Z242" s="115">
        <v>873</v>
      </c>
      <c r="AA242" s="115">
        <v>2388</v>
      </c>
      <c r="AB242" s="115">
        <v>0</v>
      </c>
      <c r="AC242" s="115">
        <v>0</v>
      </c>
      <c r="AD242" s="115">
        <v>364</v>
      </c>
      <c r="AE242" s="115">
        <v>0</v>
      </c>
      <c r="AF242" s="115">
        <v>0</v>
      </c>
      <c r="AG242" s="115">
        <v>200</v>
      </c>
      <c r="AH242" s="115">
        <v>0</v>
      </c>
      <c r="AI242" s="115">
        <v>2455</v>
      </c>
      <c r="AJ242" s="115">
        <v>0</v>
      </c>
      <c r="AK242" s="115">
        <v>0</v>
      </c>
      <c r="AL242" s="115">
        <v>0</v>
      </c>
      <c r="AM242" s="115">
        <v>0</v>
      </c>
      <c r="AN242" s="115">
        <v>0</v>
      </c>
      <c r="AO242" s="115">
        <v>0</v>
      </c>
      <c r="AP242" s="115">
        <v>0</v>
      </c>
      <c r="AQ242" s="115">
        <v>0</v>
      </c>
      <c r="AR242" s="115">
        <v>0</v>
      </c>
      <c r="AS242" s="115">
        <v>0</v>
      </c>
      <c r="AT242" s="115">
        <v>0</v>
      </c>
      <c r="AU242" s="115">
        <v>0</v>
      </c>
      <c r="AV242" s="115">
        <v>0</v>
      </c>
      <c r="AW242" s="115">
        <v>0</v>
      </c>
      <c r="AX242" s="115">
        <v>0</v>
      </c>
      <c r="AY242" s="115">
        <v>840</v>
      </c>
      <c r="AZ242" s="115">
        <v>0</v>
      </c>
      <c r="BA242" s="115">
        <v>24451</v>
      </c>
      <c r="BB242" s="115">
        <v>3495</v>
      </c>
      <c r="BC242" s="115">
        <v>20956</v>
      </c>
      <c r="BD242" s="117">
        <v>42850</v>
      </c>
    </row>
    <row r="243" spans="1:56" ht="22.5" customHeight="1">
      <c r="A243" s="115" t="s">
        <v>139</v>
      </c>
      <c r="B243" s="115">
        <v>339</v>
      </c>
      <c r="C243" s="115" t="s">
        <v>425</v>
      </c>
      <c r="D243" s="115" t="s">
        <v>273</v>
      </c>
      <c r="E243" s="115" t="s">
        <v>281</v>
      </c>
      <c r="F243" s="115" t="s">
        <v>275</v>
      </c>
      <c r="G243" s="115">
        <v>1</v>
      </c>
      <c r="H243" s="115" t="s">
        <v>35</v>
      </c>
      <c r="I243" s="116">
        <v>37838</v>
      </c>
      <c r="J243" s="116">
        <v>28683</v>
      </c>
      <c r="K243" s="115">
        <v>608001057034</v>
      </c>
      <c r="L243" s="115" t="s">
        <v>152</v>
      </c>
      <c r="M243" s="115">
        <v>468</v>
      </c>
      <c r="N243" s="115"/>
      <c r="O243" s="115"/>
      <c r="P243" s="115"/>
      <c r="Q243" s="115"/>
      <c r="R243" s="115"/>
      <c r="S243" s="115"/>
      <c r="T243" s="115"/>
      <c r="U243" s="115" t="s">
        <v>270</v>
      </c>
      <c r="V243" s="115">
        <v>30</v>
      </c>
      <c r="W243" s="115">
        <v>17755</v>
      </c>
      <c r="X243" s="115">
        <v>30580</v>
      </c>
      <c r="Y243" s="115">
        <v>888</v>
      </c>
      <c r="Z243" s="115">
        <v>2131</v>
      </c>
      <c r="AA243" s="115">
        <v>5641</v>
      </c>
      <c r="AB243" s="115">
        <v>0</v>
      </c>
      <c r="AC243" s="115">
        <v>0</v>
      </c>
      <c r="AD243" s="115">
        <v>888</v>
      </c>
      <c r="AE243" s="115">
        <v>0</v>
      </c>
      <c r="AF243" s="115">
        <v>0</v>
      </c>
      <c r="AG243" s="115">
        <v>200</v>
      </c>
      <c r="AH243" s="115">
        <v>1000</v>
      </c>
      <c r="AI243" s="115">
        <v>5800</v>
      </c>
      <c r="AJ243" s="115">
        <v>0</v>
      </c>
      <c r="AK243" s="115">
        <v>750</v>
      </c>
      <c r="AL243" s="115">
        <v>6431</v>
      </c>
      <c r="AM243" s="115">
        <v>2747</v>
      </c>
      <c r="AN243" s="115">
        <v>0</v>
      </c>
      <c r="AO243" s="115">
        <v>0</v>
      </c>
      <c r="AP243" s="115">
        <v>0</v>
      </c>
      <c r="AQ243" s="115">
        <v>0</v>
      </c>
      <c r="AR243" s="115">
        <v>0</v>
      </c>
      <c r="AS243" s="115">
        <v>0</v>
      </c>
      <c r="AT243" s="115">
        <v>0</v>
      </c>
      <c r="AU243" s="115">
        <v>0</v>
      </c>
      <c r="AV243" s="115">
        <v>0</v>
      </c>
      <c r="AW243" s="115">
        <v>0</v>
      </c>
      <c r="AX243" s="115">
        <v>0</v>
      </c>
      <c r="AY243" s="115">
        <v>840</v>
      </c>
      <c r="AZ243" s="115">
        <v>0</v>
      </c>
      <c r="BA243" s="115">
        <v>57883</v>
      </c>
      <c r="BB243" s="115">
        <v>17768</v>
      </c>
      <c r="BC243" s="115">
        <v>40115</v>
      </c>
      <c r="BD243" s="117">
        <v>42850</v>
      </c>
    </row>
    <row r="244" spans="1:56" ht="22.5" customHeight="1">
      <c r="A244" s="115" t="s">
        <v>139</v>
      </c>
      <c r="B244" s="115">
        <v>565</v>
      </c>
      <c r="C244" s="115" t="s">
        <v>426</v>
      </c>
      <c r="D244" s="115" t="s">
        <v>273</v>
      </c>
      <c r="E244" s="115" t="s">
        <v>281</v>
      </c>
      <c r="F244" s="115" t="s">
        <v>275</v>
      </c>
      <c r="G244" s="115">
        <v>1</v>
      </c>
      <c r="H244" s="115" t="s">
        <v>35</v>
      </c>
      <c r="I244" s="116">
        <v>42639</v>
      </c>
      <c r="J244" s="116">
        <v>34216</v>
      </c>
      <c r="K244" s="115">
        <v>108000577819</v>
      </c>
      <c r="L244" s="115" t="s">
        <v>137</v>
      </c>
      <c r="M244" s="115">
        <v>694</v>
      </c>
      <c r="N244" s="115"/>
      <c r="O244" s="115"/>
      <c r="P244" s="115"/>
      <c r="Q244" s="115"/>
      <c r="R244" s="115"/>
      <c r="S244" s="115"/>
      <c r="T244" s="115"/>
      <c r="U244" s="115" t="s">
        <v>270</v>
      </c>
      <c r="V244" s="115">
        <v>30</v>
      </c>
      <c r="W244" s="115">
        <v>7275</v>
      </c>
      <c r="X244" s="115">
        <v>13187</v>
      </c>
      <c r="Y244" s="115">
        <v>364</v>
      </c>
      <c r="Z244" s="115">
        <v>873</v>
      </c>
      <c r="AA244" s="115">
        <v>2388</v>
      </c>
      <c r="AB244" s="115">
        <v>0</v>
      </c>
      <c r="AC244" s="115">
        <v>0</v>
      </c>
      <c r="AD244" s="115">
        <v>364</v>
      </c>
      <c r="AE244" s="115">
        <v>0</v>
      </c>
      <c r="AF244" s="115">
        <v>0</v>
      </c>
      <c r="AG244" s="115">
        <v>200</v>
      </c>
      <c r="AH244" s="115">
        <v>0</v>
      </c>
      <c r="AI244" s="115">
        <v>2455</v>
      </c>
      <c r="AJ244" s="115">
        <v>0</v>
      </c>
      <c r="AK244" s="115">
        <v>0</v>
      </c>
      <c r="AL244" s="115">
        <v>0</v>
      </c>
      <c r="AM244" s="115">
        <v>0</v>
      </c>
      <c r="AN244" s="115">
        <v>0</v>
      </c>
      <c r="AO244" s="115">
        <v>0</v>
      </c>
      <c r="AP244" s="115">
        <v>0</v>
      </c>
      <c r="AQ244" s="115">
        <v>0</v>
      </c>
      <c r="AR244" s="115">
        <v>0</v>
      </c>
      <c r="AS244" s="115">
        <v>0</v>
      </c>
      <c r="AT244" s="115">
        <v>0</v>
      </c>
      <c r="AU244" s="115">
        <v>0</v>
      </c>
      <c r="AV244" s="115">
        <v>0</v>
      </c>
      <c r="AW244" s="115">
        <v>0</v>
      </c>
      <c r="AX244" s="115">
        <v>0</v>
      </c>
      <c r="AY244" s="115">
        <v>840</v>
      </c>
      <c r="AZ244" s="115">
        <v>0</v>
      </c>
      <c r="BA244" s="115">
        <v>24451</v>
      </c>
      <c r="BB244" s="115">
        <v>3495</v>
      </c>
      <c r="BC244" s="115">
        <v>20956</v>
      </c>
      <c r="BD244" s="117">
        <v>42850</v>
      </c>
    </row>
    <row r="245" spans="1:56" ht="22.5" customHeight="1">
      <c r="A245" s="115" t="s">
        <v>139</v>
      </c>
      <c r="B245" s="115">
        <v>260</v>
      </c>
      <c r="C245" s="115" t="s">
        <v>427</v>
      </c>
      <c r="D245" s="115" t="s">
        <v>344</v>
      </c>
      <c r="E245" s="115" t="s">
        <v>345</v>
      </c>
      <c r="F245" s="115" t="s">
        <v>346</v>
      </c>
      <c r="G245" s="115">
        <v>1</v>
      </c>
      <c r="H245" s="115" t="s">
        <v>35</v>
      </c>
      <c r="I245" s="116">
        <v>34486</v>
      </c>
      <c r="J245" s="116">
        <v>26099</v>
      </c>
      <c r="K245" s="115">
        <v>608001039955</v>
      </c>
      <c r="L245" s="115" t="s">
        <v>137</v>
      </c>
      <c r="M245" s="115">
        <v>377</v>
      </c>
      <c r="N245" s="115"/>
      <c r="O245" s="115"/>
      <c r="P245" s="115"/>
      <c r="Q245" s="115"/>
      <c r="R245" s="115"/>
      <c r="S245" s="115"/>
      <c r="T245" s="115"/>
      <c r="U245" s="115" t="s">
        <v>347</v>
      </c>
      <c r="V245" s="115">
        <v>30</v>
      </c>
      <c r="W245" s="115">
        <v>16135</v>
      </c>
      <c r="X245" s="115">
        <v>28133</v>
      </c>
      <c r="Y245" s="115">
        <v>807</v>
      </c>
      <c r="Z245" s="115">
        <v>1936</v>
      </c>
      <c r="AA245" s="115">
        <v>5166</v>
      </c>
      <c r="AB245" s="115">
        <v>0</v>
      </c>
      <c r="AC245" s="115">
        <v>0</v>
      </c>
      <c r="AD245" s="115">
        <v>807</v>
      </c>
      <c r="AE245" s="115">
        <v>0</v>
      </c>
      <c r="AF245" s="115">
        <v>0</v>
      </c>
      <c r="AG245" s="115">
        <v>200</v>
      </c>
      <c r="AH245" s="115">
        <v>1000</v>
      </c>
      <c r="AI245" s="115">
        <v>5312</v>
      </c>
      <c r="AJ245" s="115">
        <v>0</v>
      </c>
      <c r="AK245" s="115">
        <v>9276</v>
      </c>
      <c r="AL245" s="115">
        <v>714</v>
      </c>
      <c r="AM245" s="115">
        <v>2003</v>
      </c>
      <c r="AN245" s="115">
        <v>0</v>
      </c>
      <c r="AO245" s="115">
        <v>138</v>
      </c>
      <c r="AP245" s="115">
        <v>544</v>
      </c>
      <c r="AQ245" s="115">
        <v>0</v>
      </c>
      <c r="AR245" s="115">
        <v>0</v>
      </c>
      <c r="AS245" s="115">
        <v>0</v>
      </c>
      <c r="AT245" s="115">
        <v>0</v>
      </c>
      <c r="AU245" s="115">
        <v>0</v>
      </c>
      <c r="AV245" s="115">
        <v>0</v>
      </c>
      <c r="AW245" s="115">
        <v>0</v>
      </c>
      <c r="AX245" s="115">
        <v>0</v>
      </c>
      <c r="AY245" s="115">
        <v>840</v>
      </c>
      <c r="AZ245" s="115">
        <v>1324</v>
      </c>
      <c r="BA245" s="115">
        <v>52984</v>
      </c>
      <c r="BB245" s="115">
        <v>21351</v>
      </c>
      <c r="BC245" s="115">
        <v>31633</v>
      </c>
      <c r="BD245" s="117">
        <v>42850</v>
      </c>
    </row>
    <row r="246" spans="1:56" ht="22.5" customHeight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5"/>
      <c r="AY246" s="115"/>
      <c r="AZ246" s="115"/>
      <c r="BA246" s="115"/>
      <c r="BB246" s="115"/>
      <c r="BC246" s="115"/>
    </row>
    <row r="247" spans="1:56" s="114" customFormat="1" ht="22.5" customHeight="1">
      <c r="A247" s="113"/>
      <c r="B247" s="113" t="s">
        <v>402</v>
      </c>
      <c r="C247" s="113" t="s">
        <v>139</v>
      </c>
      <c r="D247" s="113" t="s">
        <v>139</v>
      </c>
      <c r="E247" s="113" t="s">
        <v>139</v>
      </c>
      <c r="F247" s="113" t="s">
        <v>139</v>
      </c>
      <c r="G247" s="113" t="s">
        <v>139</v>
      </c>
      <c r="H247" s="113" t="s">
        <v>139</v>
      </c>
      <c r="I247" s="113" t="s">
        <v>139</v>
      </c>
      <c r="J247" s="113" t="s">
        <v>139</v>
      </c>
      <c r="K247" s="113" t="s">
        <v>139</v>
      </c>
      <c r="L247" s="113" t="s">
        <v>139</v>
      </c>
      <c r="M247" s="113" t="s">
        <v>139</v>
      </c>
      <c r="N247" s="113" t="s">
        <v>139</v>
      </c>
      <c r="O247" s="113" t="s">
        <v>139</v>
      </c>
      <c r="P247" s="113" t="s">
        <v>139</v>
      </c>
      <c r="Q247" s="113" t="s">
        <v>139</v>
      </c>
      <c r="R247" s="113" t="s">
        <v>139</v>
      </c>
      <c r="S247" s="113" t="s">
        <v>139</v>
      </c>
      <c r="T247" s="113" t="s">
        <v>139</v>
      </c>
      <c r="U247" s="113" t="s">
        <v>139</v>
      </c>
      <c r="V247" s="113" t="s">
        <v>139</v>
      </c>
      <c r="W247" s="113">
        <v>80630</v>
      </c>
      <c r="X247" s="113">
        <v>141233</v>
      </c>
      <c r="Y247" s="113">
        <v>4033</v>
      </c>
      <c r="Z247" s="113">
        <v>9676</v>
      </c>
      <c r="AA247" s="113">
        <v>25891</v>
      </c>
      <c r="AB247" s="113">
        <v>0</v>
      </c>
      <c r="AC247" s="113">
        <v>0</v>
      </c>
      <c r="AD247" s="113">
        <v>4033</v>
      </c>
      <c r="AE247" s="113">
        <v>0</v>
      </c>
      <c r="AF247" s="113">
        <v>0</v>
      </c>
      <c r="AG247" s="113">
        <v>1200</v>
      </c>
      <c r="AH247" s="113">
        <v>5000</v>
      </c>
      <c r="AI247" s="113">
        <v>26623</v>
      </c>
      <c r="AJ247" s="113">
        <v>0</v>
      </c>
      <c r="AK247" s="113">
        <v>10376</v>
      </c>
      <c r="AL247" s="113">
        <v>7145</v>
      </c>
      <c r="AM247" s="113">
        <v>4750</v>
      </c>
      <c r="AN247" s="113">
        <v>0</v>
      </c>
      <c r="AO247" s="113">
        <v>138</v>
      </c>
      <c r="AP247" s="113">
        <v>544</v>
      </c>
      <c r="AQ247" s="113">
        <v>0</v>
      </c>
      <c r="AR247" s="113">
        <v>0</v>
      </c>
      <c r="AS247" s="113">
        <v>0</v>
      </c>
      <c r="AT247" s="113">
        <v>0</v>
      </c>
      <c r="AU247" s="113">
        <v>0</v>
      </c>
      <c r="AV247" s="113">
        <v>0</v>
      </c>
      <c r="AW247" s="113">
        <v>0</v>
      </c>
      <c r="AX247" s="113">
        <v>0</v>
      </c>
      <c r="AY247" s="113">
        <v>5040</v>
      </c>
      <c r="AZ247" s="113">
        <v>1677</v>
      </c>
      <c r="BA247" s="113">
        <v>265496</v>
      </c>
      <c r="BB247" s="113">
        <v>62493</v>
      </c>
      <c r="BC247" s="113">
        <v>203003</v>
      </c>
    </row>
    <row r="248" spans="1:56" s="114" customFormat="1" ht="22.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  <c r="AX248" s="113"/>
      <c r="AY248" s="113"/>
      <c r="AZ248" s="113"/>
      <c r="BA248" s="113"/>
      <c r="BB248" s="113"/>
      <c r="BC248" s="113"/>
    </row>
    <row r="249" spans="1:56" s="114" customFormat="1" ht="22.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  <c r="AX249" s="113"/>
      <c r="AY249" s="113"/>
      <c r="AZ249" s="113"/>
      <c r="BA249" s="113"/>
      <c r="BB249" s="113"/>
      <c r="BC249" s="113"/>
    </row>
    <row r="250" spans="1:56" ht="22.5" customHeight="1">
      <c r="A250" s="115"/>
      <c r="B250" s="115"/>
      <c r="C250" s="113" t="s">
        <v>428</v>
      </c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5"/>
      <c r="BA250" s="115"/>
      <c r="BB250" s="115"/>
      <c r="BC250" s="115"/>
    </row>
    <row r="251" spans="1:56" ht="22.5" customHeight="1">
      <c r="A251" s="115"/>
      <c r="B251" s="115">
        <v>300</v>
      </c>
      <c r="C251" s="115" t="s">
        <v>429</v>
      </c>
      <c r="D251" s="115" t="s">
        <v>157</v>
      </c>
      <c r="E251" s="115" t="s">
        <v>175</v>
      </c>
      <c r="F251" s="115" t="s">
        <v>176</v>
      </c>
      <c r="G251" s="115">
        <v>2</v>
      </c>
      <c r="H251" s="115" t="s">
        <v>35</v>
      </c>
      <c r="I251" s="116">
        <v>36192</v>
      </c>
      <c r="J251" s="116">
        <v>26848</v>
      </c>
      <c r="K251" s="115">
        <v>608001052138</v>
      </c>
      <c r="L251" s="115" t="s">
        <v>137</v>
      </c>
      <c r="M251" s="115">
        <v>429</v>
      </c>
      <c r="N251" s="115"/>
      <c r="O251" s="115"/>
      <c r="P251" s="115"/>
      <c r="Q251" s="115"/>
      <c r="R251" s="115"/>
      <c r="S251" s="115"/>
      <c r="T251" s="115"/>
      <c r="U251" s="115" t="s">
        <v>177</v>
      </c>
      <c r="V251" s="115">
        <v>30</v>
      </c>
      <c r="W251" s="115">
        <v>25485</v>
      </c>
      <c r="X251" s="115">
        <v>39676</v>
      </c>
      <c r="Y251" s="115">
        <v>1274</v>
      </c>
      <c r="Z251" s="115">
        <v>3050</v>
      </c>
      <c r="AA251" s="115">
        <v>7604</v>
      </c>
      <c r="AB251" s="115">
        <v>0</v>
      </c>
      <c r="AC251" s="115">
        <v>0</v>
      </c>
      <c r="AD251" s="115">
        <v>1274</v>
      </c>
      <c r="AE251" s="115">
        <v>0</v>
      </c>
      <c r="AF251" s="115">
        <v>0</v>
      </c>
      <c r="AG251" s="115">
        <v>200</v>
      </c>
      <c r="AH251" s="115">
        <v>4000</v>
      </c>
      <c r="AI251" s="115">
        <v>7819</v>
      </c>
      <c r="AJ251" s="115">
        <v>0</v>
      </c>
      <c r="AK251" s="115">
        <v>550</v>
      </c>
      <c r="AL251" s="115">
        <v>14050</v>
      </c>
      <c r="AM251" s="115">
        <v>0</v>
      </c>
      <c r="AN251" s="115">
        <v>0</v>
      </c>
      <c r="AO251" s="115">
        <v>0</v>
      </c>
      <c r="AP251" s="115">
        <v>0</v>
      </c>
      <c r="AQ251" s="115">
        <v>0</v>
      </c>
      <c r="AR251" s="115">
        <v>0</v>
      </c>
      <c r="AS251" s="115">
        <v>0</v>
      </c>
      <c r="AT251" s="115">
        <v>0</v>
      </c>
      <c r="AU251" s="115">
        <v>0</v>
      </c>
      <c r="AV251" s="115">
        <v>0</v>
      </c>
      <c r="AW251" s="115">
        <v>0</v>
      </c>
      <c r="AX251" s="115">
        <v>0</v>
      </c>
      <c r="AY251" s="115">
        <v>840</v>
      </c>
      <c r="AZ251" s="115">
        <v>0</v>
      </c>
      <c r="BA251" s="115">
        <v>78363</v>
      </c>
      <c r="BB251" s="115">
        <v>27459</v>
      </c>
      <c r="BC251" s="115">
        <v>50904</v>
      </c>
      <c r="BD251" s="117">
        <v>42850</v>
      </c>
    </row>
    <row r="252" spans="1:56" ht="22.5" customHeight="1">
      <c r="A252" s="115" t="s">
        <v>139</v>
      </c>
      <c r="B252" s="115">
        <v>180</v>
      </c>
      <c r="C252" s="115" t="s">
        <v>430</v>
      </c>
      <c r="D252" s="115" t="s">
        <v>157</v>
      </c>
      <c r="E252" s="115" t="s">
        <v>196</v>
      </c>
      <c r="F252" s="115" t="s">
        <v>197</v>
      </c>
      <c r="G252" s="115">
        <v>1</v>
      </c>
      <c r="H252" s="115" t="s">
        <v>35</v>
      </c>
      <c r="I252" s="116">
        <v>33791</v>
      </c>
      <c r="J252" s="116">
        <v>24092</v>
      </c>
      <c r="K252" s="115">
        <v>608001045619</v>
      </c>
      <c r="L252" s="115" t="s">
        <v>137</v>
      </c>
      <c r="M252" s="115">
        <v>348</v>
      </c>
      <c r="N252" s="115"/>
      <c r="O252" s="115"/>
      <c r="P252" s="115"/>
      <c r="Q252" s="115"/>
      <c r="R252" s="115"/>
      <c r="S252" s="115"/>
      <c r="T252" s="115"/>
      <c r="U252" s="115" t="s">
        <v>198</v>
      </c>
      <c r="V252" s="115">
        <v>30</v>
      </c>
      <c r="W252" s="115">
        <v>27830</v>
      </c>
      <c r="X252" s="115">
        <v>38397</v>
      </c>
      <c r="Y252" s="115">
        <v>1392</v>
      </c>
      <c r="Z252" s="115">
        <v>3050</v>
      </c>
      <c r="AA252" s="115">
        <v>7729</v>
      </c>
      <c r="AB252" s="115">
        <v>0</v>
      </c>
      <c r="AC252" s="115">
        <v>0</v>
      </c>
      <c r="AD252" s="115">
        <v>1392</v>
      </c>
      <c r="AE252" s="115">
        <v>0</v>
      </c>
      <c r="AF252" s="115">
        <v>0</v>
      </c>
      <c r="AG252" s="115">
        <v>200</v>
      </c>
      <c r="AH252" s="115">
        <v>6000</v>
      </c>
      <c r="AI252" s="115">
        <v>7947</v>
      </c>
      <c r="AJ252" s="115">
        <v>0</v>
      </c>
      <c r="AK252" s="115">
        <v>450</v>
      </c>
      <c r="AL252" s="115">
        <v>0</v>
      </c>
      <c r="AM252" s="115">
        <v>0</v>
      </c>
      <c r="AN252" s="115">
        <v>0</v>
      </c>
      <c r="AO252" s="115">
        <v>0</v>
      </c>
      <c r="AP252" s="115">
        <v>0</v>
      </c>
      <c r="AQ252" s="115">
        <v>0</v>
      </c>
      <c r="AR252" s="115">
        <v>0</v>
      </c>
      <c r="AS252" s="115">
        <v>0</v>
      </c>
      <c r="AT252" s="115">
        <v>0</v>
      </c>
      <c r="AU252" s="115">
        <v>0</v>
      </c>
      <c r="AV252" s="115">
        <v>0</v>
      </c>
      <c r="AW252" s="115">
        <v>0</v>
      </c>
      <c r="AX252" s="115">
        <v>0</v>
      </c>
      <c r="AY252" s="115">
        <v>840</v>
      </c>
      <c r="AZ252" s="115">
        <v>43</v>
      </c>
      <c r="BA252" s="115">
        <v>79790</v>
      </c>
      <c r="BB252" s="115">
        <v>15480</v>
      </c>
      <c r="BC252" s="115">
        <v>64310</v>
      </c>
      <c r="BD252" s="117">
        <v>42850</v>
      </c>
    </row>
    <row r="253" spans="1:56" ht="22.5" customHeight="1">
      <c r="A253" s="115" t="s">
        <v>139</v>
      </c>
      <c r="B253" s="115">
        <v>346</v>
      </c>
      <c r="C253" s="115" t="s">
        <v>431</v>
      </c>
      <c r="D253" s="115" t="s">
        <v>273</v>
      </c>
      <c r="E253" s="115" t="s">
        <v>281</v>
      </c>
      <c r="F253" s="115" t="s">
        <v>275</v>
      </c>
      <c r="G253" s="115">
        <v>1</v>
      </c>
      <c r="H253" s="115" t="s">
        <v>35</v>
      </c>
      <c r="I253" s="116">
        <v>38777</v>
      </c>
      <c r="J253" s="116">
        <v>29203</v>
      </c>
      <c r="K253" s="115">
        <v>608001058731</v>
      </c>
      <c r="L253" s="115" t="s">
        <v>137</v>
      </c>
      <c r="M253" s="115">
        <v>475</v>
      </c>
      <c r="N253" s="115"/>
      <c r="O253" s="115"/>
      <c r="P253" s="115"/>
      <c r="Q253" s="115"/>
      <c r="R253" s="115"/>
      <c r="S253" s="115"/>
      <c r="T253" s="115"/>
      <c r="U253" s="115" t="s">
        <v>270</v>
      </c>
      <c r="V253" s="115">
        <v>30</v>
      </c>
      <c r="W253" s="115">
        <v>13885</v>
      </c>
      <c r="X253" s="115">
        <v>24734</v>
      </c>
      <c r="Y253" s="115">
        <v>694</v>
      </c>
      <c r="Z253" s="115">
        <v>1666</v>
      </c>
      <c r="AA253" s="115">
        <v>4507</v>
      </c>
      <c r="AB253" s="115">
        <v>0</v>
      </c>
      <c r="AC253" s="115">
        <v>0</v>
      </c>
      <c r="AD253" s="115">
        <v>694</v>
      </c>
      <c r="AE253" s="115">
        <v>0</v>
      </c>
      <c r="AF253" s="115">
        <v>0</v>
      </c>
      <c r="AG253" s="115">
        <v>200</v>
      </c>
      <c r="AH253" s="115">
        <v>0</v>
      </c>
      <c r="AI253" s="115">
        <v>4634</v>
      </c>
      <c r="AJ253" s="115">
        <v>0</v>
      </c>
      <c r="AK253" s="115">
        <v>7850</v>
      </c>
      <c r="AL253" s="115">
        <v>8924</v>
      </c>
      <c r="AM253" s="115">
        <v>1800</v>
      </c>
      <c r="AN253" s="115">
        <v>0</v>
      </c>
      <c r="AO253" s="115">
        <v>0</v>
      </c>
      <c r="AP253" s="115">
        <v>0</v>
      </c>
      <c r="AQ253" s="115">
        <v>0</v>
      </c>
      <c r="AR253" s="115">
        <v>1150</v>
      </c>
      <c r="AS253" s="115">
        <v>0</v>
      </c>
      <c r="AT253" s="115">
        <v>0</v>
      </c>
      <c r="AU253" s="115">
        <v>0</v>
      </c>
      <c r="AV253" s="115">
        <v>0</v>
      </c>
      <c r="AW253" s="115">
        <v>0</v>
      </c>
      <c r="AX253" s="115">
        <v>0</v>
      </c>
      <c r="AY253" s="115">
        <v>840</v>
      </c>
      <c r="AZ253" s="115">
        <v>1042</v>
      </c>
      <c r="BA253" s="115">
        <v>46180</v>
      </c>
      <c r="BB253" s="115">
        <v>26440</v>
      </c>
      <c r="BC253" s="115">
        <v>19740</v>
      </c>
      <c r="BD253" s="117">
        <v>42850</v>
      </c>
    </row>
    <row r="254" spans="1:56" ht="22.5" customHeight="1">
      <c r="A254" s="115" t="s">
        <v>139</v>
      </c>
      <c r="B254" s="115">
        <v>518</v>
      </c>
      <c r="C254" s="115" t="s">
        <v>432</v>
      </c>
      <c r="D254" s="115" t="s">
        <v>273</v>
      </c>
      <c r="E254" s="115" t="s">
        <v>281</v>
      </c>
      <c r="F254" s="115" t="s">
        <v>275</v>
      </c>
      <c r="G254" s="115">
        <v>1</v>
      </c>
      <c r="H254" s="115" t="s">
        <v>35</v>
      </c>
      <c r="I254" s="116">
        <v>42501</v>
      </c>
      <c r="J254" s="116">
        <v>32970</v>
      </c>
      <c r="K254" s="115">
        <v>108000505481</v>
      </c>
      <c r="L254" s="115" t="s">
        <v>137</v>
      </c>
      <c r="M254" s="115">
        <v>647</v>
      </c>
      <c r="N254" s="115"/>
      <c r="O254" s="115"/>
      <c r="P254" s="115"/>
      <c r="Q254" s="115"/>
      <c r="R254" s="115"/>
      <c r="S254" s="115"/>
      <c r="T254" s="115"/>
      <c r="U254" s="115" t="s">
        <v>270</v>
      </c>
      <c r="V254" s="115">
        <v>30</v>
      </c>
      <c r="W254" s="115">
        <v>7275</v>
      </c>
      <c r="X254" s="115">
        <v>13187</v>
      </c>
      <c r="Y254" s="115">
        <v>364</v>
      </c>
      <c r="Z254" s="115">
        <v>873</v>
      </c>
      <c r="AA254" s="115">
        <v>2388</v>
      </c>
      <c r="AB254" s="115">
        <v>0</v>
      </c>
      <c r="AC254" s="115">
        <v>0</v>
      </c>
      <c r="AD254" s="115">
        <v>364</v>
      </c>
      <c r="AE254" s="115">
        <v>0</v>
      </c>
      <c r="AF254" s="115">
        <v>0</v>
      </c>
      <c r="AG254" s="115">
        <v>200</v>
      </c>
      <c r="AH254" s="115">
        <v>0</v>
      </c>
      <c r="AI254" s="115">
        <v>2455</v>
      </c>
      <c r="AJ254" s="115">
        <v>0</v>
      </c>
      <c r="AK254" s="115">
        <v>0</v>
      </c>
      <c r="AL254" s="115">
        <v>0</v>
      </c>
      <c r="AM254" s="115">
        <v>0</v>
      </c>
      <c r="AN254" s="115">
        <v>0</v>
      </c>
      <c r="AO254" s="115">
        <v>0</v>
      </c>
      <c r="AP254" s="115">
        <v>0</v>
      </c>
      <c r="AQ254" s="115">
        <v>0</v>
      </c>
      <c r="AR254" s="115">
        <v>0</v>
      </c>
      <c r="AS254" s="115">
        <v>0</v>
      </c>
      <c r="AT254" s="115">
        <v>0</v>
      </c>
      <c r="AU254" s="115">
        <v>0</v>
      </c>
      <c r="AV254" s="115">
        <v>0</v>
      </c>
      <c r="AW254" s="115">
        <v>0</v>
      </c>
      <c r="AX254" s="115">
        <v>0</v>
      </c>
      <c r="AY254" s="115">
        <v>840</v>
      </c>
      <c r="AZ254" s="115">
        <v>0</v>
      </c>
      <c r="BA254" s="115">
        <v>24451</v>
      </c>
      <c r="BB254" s="115">
        <v>3495</v>
      </c>
      <c r="BC254" s="115">
        <v>20956</v>
      </c>
      <c r="BD254" s="117">
        <v>42850</v>
      </c>
    </row>
    <row r="255" spans="1:56" ht="22.5" customHeight="1">
      <c r="A255" s="115" t="s">
        <v>139</v>
      </c>
      <c r="B255" s="115">
        <v>570</v>
      </c>
      <c r="C255" s="115" t="s">
        <v>433</v>
      </c>
      <c r="D255" s="115" t="s">
        <v>273</v>
      </c>
      <c r="E255" s="115" t="s">
        <v>281</v>
      </c>
      <c r="F255" s="115" t="s">
        <v>275</v>
      </c>
      <c r="G255" s="115">
        <v>1</v>
      </c>
      <c r="H255" s="115" t="s">
        <v>35</v>
      </c>
      <c r="I255" s="116">
        <v>42648</v>
      </c>
      <c r="J255" s="116">
        <v>33205</v>
      </c>
      <c r="K255" s="115">
        <v>108000591222</v>
      </c>
      <c r="L255" s="115" t="s">
        <v>137</v>
      </c>
      <c r="M255" s="115">
        <v>699</v>
      </c>
      <c r="N255" s="115"/>
      <c r="O255" s="115"/>
      <c r="P255" s="115"/>
      <c r="Q255" s="115"/>
      <c r="R255" s="115"/>
      <c r="S255" s="115"/>
      <c r="T255" s="115"/>
      <c r="U255" s="115" t="s">
        <v>270</v>
      </c>
      <c r="V255" s="115">
        <v>30</v>
      </c>
      <c r="W255" s="115">
        <v>7275</v>
      </c>
      <c r="X255" s="115">
        <v>13187</v>
      </c>
      <c r="Y255" s="115">
        <v>364</v>
      </c>
      <c r="Z255" s="115">
        <v>873</v>
      </c>
      <c r="AA255" s="115">
        <v>2388</v>
      </c>
      <c r="AB255" s="115">
        <v>0</v>
      </c>
      <c r="AC255" s="115">
        <v>0</v>
      </c>
      <c r="AD255" s="115">
        <v>364</v>
      </c>
      <c r="AE255" s="115">
        <v>0</v>
      </c>
      <c r="AF255" s="115">
        <v>0</v>
      </c>
      <c r="AG255" s="115">
        <v>200</v>
      </c>
      <c r="AH255" s="115">
        <v>0</v>
      </c>
      <c r="AI255" s="115">
        <v>2455</v>
      </c>
      <c r="AJ255" s="115">
        <v>0</v>
      </c>
      <c r="AK255" s="115">
        <v>0</v>
      </c>
      <c r="AL255" s="115">
        <v>0</v>
      </c>
      <c r="AM255" s="115">
        <v>0</v>
      </c>
      <c r="AN255" s="115">
        <v>0</v>
      </c>
      <c r="AO255" s="115">
        <v>0</v>
      </c>
      <c r="AP255" s="115">
        <v>0</v>
      </c>
      <c r="AQ255" s="115">
        <v>0</v>
      </c>
      <c r="AR255" s="115">
        <v>0</v>
      </c>
      <c r="AS255" s="115">
        <v>0</v>
      </c>
      <c r="AT255" s="115">
        <v>0</v>
      </c>
      <c r="AU255" s="115">
        <v>0</v>
      </c>
      <c r="AV255" s="115">
        <v>0</v>
      </c>
      <c r="AW255" s="115">
        <v>0</v>
      </c>
      <c r="AX255" s="115">
        <v>0</v>
      </c>
      <c r="AY255" s="115">
        <v>840</v>
      </c>
      <c r="AZ255" s="115">
        <v>0</v>
      </c>
      <c r="BA255" s="115">
        <v>24451</v>
      </c>
      <c r="BB255" s="115">
        <v>3495</v>
      </c>
      <c r="BC255" s="115">
        <v>20956</v>
      </c>
      <c r="BD255" s="117">
        <v>42850</v>
      </c>
    </row>
    <row r="256" spans="1:56" ht="22.5" customHeight="1">
      <c r="A256" s="115" t="s">
        <v>139</v>
      </c>
      <c r="B256" s="115">
        <v>261</v>
      </c>
      <c r="C256" s="115" t="s">
        <v>434</v>
      </c>
      <c r="D256" s="115" t="s">
        <v>344</v>
      </c>
      <c r="E256" s="115" t="s">
        <v>345</v>
      </c>
      <c r="F256" s="115" t="s">
        <v>346</v>
      </c>
      <c r="G256" s="115">
        <v>1</v>
      </c>
      <c r="H256" s="115" t="s">
        <v>35</v>
      </c>
      <c r="I256" s="116">
        <v>34516</v>
      </c>
      <c r="J256" s="116">
        <v>24034</v>
      </c>
      <c r="K256" s="115">
        <v>608001019441</v>
      </c>
      <c r="L256" s="115" t="s">
        <v>137</v>
      </c>
      <c r="M256" s="115">
        <v>378</v>
      </c>
      <c r="N256" s="115"/>
      <c r="O256" s="115"/>
      <c r="P256" s="115"/>
      <c r="Q256" s="115"/>
      <c r="R256" s="115"/>
      <c r="S256" s="115"/>
      <c r="T256" s="115"/>
      <c r="U256" s="115" t="s">
        <v>347</v>
      </c>
      <c r="V256" s="115">
        <v>30</v>
      </c>
      <c r="W256" s="115">
        <v>15400</v>
      </c>
      <c r="X256" s="115">
        <v>27023</v>
      </c>
      <c r="Y256" s="115">
        <v>770</v>
      </c>
      <c r="Z256" s="115">
        <v>1848</v>
      </c>
      <c r="AA256" s="115">
        <v>4951</v>
      </c>
      <c r="AB256" s="115">
        <v>0</v>
      </c>
      <c r="AC256" s="115">
        <v>0</v>
      </c>
      <c r="AD256" s="115">
        <v>770</v>
      </c>
      <c r="AE256" s="115">
        <v>0</v>
      </c>
      <c r="AF256" s="115">
        <v>0</v>
      </c>
      <c r="AG256" s="115">
        <v>200</v>
      </c>
      <c r="AH256" s="115">
        <v>1000</v>
      </c>
      <c r="AI256" s="115">
        <v>5091</v>
      </c>
      <c r="AJ256" s="115">
        <v>255</v>
      </c>
      <c r="AK256" s="115">
        <v>3950</v>
      </c>
      <c r="AL256" s="115">
        <v>0</v>
      </c>
      <c r="AM256" s="115">
        <v>0</v>
      </c>
      <c r="AN256" s="115">
        <v>0</v>
      </c>
      <c r="AO256" s="115">
        <v>0</v>
      </c>
      <c r="AP256" s="115">
        <v>0</v>
      </c>
      <c r="AQ256" s="115">
        <v>0</v>
      </c>
      <c r="AR256" s="115">
        <v>0</v>
      </c>
      <c r="AS256" s="115">
        <v>0</v>
      </c>
      <c r="AT256" s="115">
        <v>0</v>
      </c>
      <c r="AU256" s="115">
        <v>0</v>
      </c>
      <c r="AV256" s="115">
        <v>0</v>
      </c>
      <c r="AW256" s="115">
        <v>0</v>
      </c>
      <c r="AX256" s="115">
        <v>0</v>
      </c>
      <c r="AY256" s="115">
        <v>840</v>
      </c>
      <c r="AZ256" s="115">
        <v>0</v>
      </c>
      <c r="BA256" s="115">
        <v>50762</v>
      </c>
      <c r="BB256" s="115">
        <v>11336</v>
      </c>
      <c r="BC256" s="115">
        <v>39426</v>
      </c>
      <c r="BD256" s="117">
        <v>42850</v>
      </c>
    </row>
    <row r="257" spans="1:56" ht="22.5" customHeight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5"/>
      <c r="AY257" s="115"/>
      <c r="AZ257" s="115"/>
      <c r="BA257" s="115"/>
      <c r="BB257" s="115"/>
      <c r="BC257" s="115"/>
    </row>
    <row r="258" spans="1:56" s="114" customFormat="1" ht="22.5" customHeight="1">
      <c r="A258" s="113"/>
      <c r="B258" s="113" t="s">
        <v>402</v>
      </c>
      <c r="C258" s="113" t="s">
        <v>139</v>
      </c>
      <c r="D258" s="113" t="s">
        <v>139</v>
      </c>
      <c r="E258" s="113" t="s">
        <v>139</v>
      </c>
      <c r="F258" s="113" t="s">
        <v>139</v>
      </c>
      <c r="G258" s="113" t="s">
        <v>139</v>
      </c>
      <c r="H258" s="113" t="s">
        <v>139</v>
      </c>
      <c r="I258" s="113" t="s">
        <v>139</v>
      </c>
      <c r="J258" s="113" t="s">
        <v>139</v>
      </c>
      <c r="K258" s="113" t="s">
        <v>139</v>
      </c>
      <c r="L258" s="113" t="s">
        <v>139</v>
      </c>
      <c r="M258" s="113" t="s">
        <v>139</v>
      </c>
      <c r="N258" s="113" t="s">
        <v>139</v>
      </c>
      <c r="O258" s="113" t="s">
        <v>139</v>
      </c>
      <c r="P258" s="113" t="s">
        <v>139</v>
      </c>
      <c r="Q258" s="113" t="s">
        <v>139</v>
      </c>
      <c r="R258" s="113" t="s">
        <v>139</v>
      </c>
      <c r="S258" s="113" t="s">
        <v>139</v>
      </c>
      <c r="T258" s="113" t="s">
        <v>139</v>
      </c>
      <c r="U258" s="113" t="s">
        <v>139</v>
      </c>
      <c r="V258" s="113" t="s">
        <v>139</v>
      </c>
      <c r="W258" s="113">
        <v>97150</v>
      </c>
      <c r="X258" s="113">
        <v>156204</v>
      </c>
      <c r="Y258" s="113">
        <v>4858</v>
      </c>
      <c r="Z258" s="113">
        <v>11360</v>
      </c>
      <c r="AA258" s="113">
        <v>29567</v>
      </c>
      <c r="AB258" s="113">
        <v>0</v>
      </c>
      <c r="AC258" s="113">
        <v>0</v>
      </c>
      <c r="AD258" s="113">
        <v>4858</v>
      </c>
      <c r="AE258" s="113">
        <v>0</v>
      </c>
      <c r="AF258" s="113">
        <v>0</v>
      </c>
      <c r="AG258" s="113">
        <v>1200</v>
      </c>
      <c r="AH258" s="113">
        <v>11000</v>
      </c>
      <c r="AI258" s="113">
        <v>30401</v>
      </c>
      <c r="AJ258" s="113">
        <v>255</v>
      </c>
      <c r="AK258" s="113">
        <v>12800</v>
      </c>
      <c r="AL258" s="113">
        <v>22974</v>
      </c>
      <c r="AM258" s="113">
        <v>1800</v>
      </c>
      <c r="AN258" s="113">
        <v>0</v>
      </c>
      <c r="AO258" s="113">
        <v>0</v>
      </c>
      <c r="AP258" s="113">
        <v>0</v>
      </c>
      <c r="AQ258" s="113">
        <v>0</v>
      </c>
      <c r="AR258" s="113">
        <v>1150</v>
      </c>
      <c r="AS258" s="113">
        <v>0</v>
      </c>
      <c r="AT258" s="113">
        <v>0</v>
      </c>
      <c r="AU258" s="113">
        <v>0</v>
      </c>
      <c r="AV258" s="113">
        <v>0</v>
      </c>
      <c r="AW258" s="113">
        <v>0</v>
      </c>
      <c r="AX258" s="113">
        <v>0</v>
      </c>
      <c r="AY258" s="113">
        <v>5040</v>
      </c>
      <c r="AZ258" s="113">
        <v>1085</v>
      </c>
      <c r="BA258" s="113">
        <v>303997</v>
      </c>
      <c r="BB258" s="113">
        <v>87705</v>
      </c>
      <c r="BC258" s="113">
        <v>216292</v>
      </c>
    </row>
    <row r="259" spans="1:56" s="114" customFormat="1" ht="22.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  <c r="AX259" s="113"/>
      <c r="AY259" s="113"/>
      <c r="AZ259" s="113"/>
      <c r="BA259" s="113"/>
      <c r="BB259" s="113"/>
      <c r="BC259" s="113"/>
    </row>
    <row r="260" spans="1:56" s="114" customFormat="1" ht="22.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  <c r="AI260" s="113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  <c r="AX260" s="113"/>
      <c r="AY260" s="113"/>
      <c r="AZ260" s="113"/>
      <c r="BA260" s="113"/>
      <c r="BB260" s="113"/>
      <c r="BC260" s="113"/>
    </row>
    <row r="261" spans="1:56" ht="22.5" customHeight="1">
      <c r="A261" s="115"/>
      <c r="B261" s="115"/>
      <c r="C261" s="113" t="s">
        <v>435</v>
      </c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5"/>
      <c r="AY261" s="115"/>
      <c r="AZ261" s="115"/>
      <c r="BA261" s="115"/>
      <c r="BB261" s="115"/>
      <c r="BC261" s="115"/>
    </row>
    <row r="262" spans="1:56" ht="22.5" customHeight="1">
      <c r="A262" s="115"/>
      <c r="B262" s="115">
        <v>309</v>
      </c>
      <c r="C262" s="115" t="s">
        <v>436</v>
      </c>
      <c r="D262" s="115" t="s">
        <v>157</v>
      </c>
      <c r="E262" s="115" t="s">
        <v>175</v>
      </c>
      <c r="F262" s="115" t="s">
        <v>176</v>
      </c>
      <c r="G262" s="115">
        <v>1</v>
      </c>
      <c r="H262" s="115" t="s">
        <v>35</v>
      </c>
      <c r="I262" s="116">
        <v>36559</v>
      </c>
      <c r="J262" s="116">
        <v>29437</v>
      </c>
      <c r="K262" s="115">
        <v>608001053108</v>
      </c>
      <c r="L262" s="115" t="s">
        <v>137</v>
      </c>
      <c r="M262" s="115">
        <v>438</v>
      </c>
      <c r="N262" s="115"/>
      <c r="O262" s="115"/>
      <c r="P262" s="115"/>
      <c r="Q262" s="115"/>
      <c r="R262" s="115"/>
      <c r="S262" s="115"/>
      <c r="T262" s="115"/>
      <c r="U262" s="115" t="s">
        <v>177</v>
      </c>
      <c r="V262" s="115">
        <v>30</v>
      </c>
      <c r="W262" s="115">
        <v>22020</v>
      </c>
      <c r="X262" s="115">
        <v>37022</v>
      </c>
      <c r="Y262" s="115">
        <v>1101</v>
      </c>
      <c r="Z262" s="115">
        <v>2642</v>
      </c>
      <c r="AA262" s="115">
        <v>6890</v>
      </c>
      <c r="AB262" s="115">
        <v>0</v>
      </c>
      <c r="AC262" s="115">
        <v>0</v>
      </c>
      <c r="AD262" s="115">
        <v>1101</v>
      </c>
      <c r="AE262" s="115">
        <v>0</v>
      </c>
      <c r="AF262" s="115">
        <v>0</v>
      </c>
      <c r="AG262" s="115">
        <v>200</v>
      </c>
      <c r="AH262" s="115">
        <v>4000</v>
      </c>
      <c r="AI262" s="115">
        <v>7085</v>
      </c>
      <c r="AJ262" s="115">
        <v>0</v>
      </c>
      <c r="AK262" s="115">
        <v>950</v>
      </c>
      <c r="AL262" s="115">
        <v>6488</v>
      </c>
      <c r="AM262" s="115">
        <v>1825</v>
      </c>
      <c r="AN262" s="115">
        <v>0</v>
      </c>
      <c r="AO262" s="115">
        <v>0</v>
      </c>
      <c r="AP262" s="115">
        <v>0</v>
      </c>
      <c r="AQ262" s="115">
        <v>0</v>
      </c>
      <c r="AR262" s="115">
        <v>0</v>
      </c>
      <c r="AS262" s="115">
        <v>0</v>
      </c>
      <c r="AT262" s="115">
        <v>0</v>
      </c>
      <c r="AU262" s="115">
        <v>5472</v>
      </c>
      <c r="AV262" s="115">
        <v>0</v>
      </c>
      <c r="AW262" s="115">
        <v>0</v>
      </c>
      <c r="AX262" s="115">
        <v>0</v>
      </c>
      <c r="AY262" s="115">
        <v>840</v>
      </c>
      <c r="AZ262" s="115">
        <v>319</v>
      </c>
      <c r="BA262" s="115">
        <v>70776</v>
      </c>
      <c r="BB262" s="115">
        <v>27179</v>
      </c>
      <c r="BC262" s="115">
        <v>43597</v>
      </c>
      <c r="BD262" s="117">
        <v>42850</v>
      </c>
    </row>
    <row r="263" spans="1:56" ht="22.5" customHeight="1">
      <c r="A263" s="115" t="s">
        <v>139</v>
      </c>
      <c r="B263" s="115">
        <v>483</v>
      </c>
      <c r="C263" s="115" t="s">
        <v>437</v>
      </c>
      <c r="D263" s="115" t="s">
        <v>237</v>
      </c>
      <c r="E263" s="115" t="s">
        <v>238</v>
      </c>
      <c r="F263" s="115" t="s">
        <v>239</v>
      </c>
      <c r="G263" s="115">
        <v>1</v>
      </c>
      <c r="H263" s="115" t="s">
        <v>35</v>
      </c>
      <c r="I263" s="116">
        <v>42232</v>
      </c>
      <c r="J263" s="116">
        <v>33270</v>
      </c>
      <c r="K263" s="115">
        <v>108000129528</v>
      </c>
      <c r="L263" s="115" t="s">
        <v>152</v>
      </c>
      <c r="M263" s="115">
        <v>612</v>
      </c>
      <c r="N263" s="115"/>
      <c r="O263" s="115"/>
      <c r="P263" s="115"/>
      <c r="Q263" s="115"/>
      <c r="R263" s="115"/>
      <c r="S263" s="115"/>
      <c r="T263" s="115"/>
      <c r="U263" s="115" t="s">
        <v>232</v>
      </c>
      <c r="V263" s="115">
        <v>30</v>
      </c>
      <c r="W263" s="115">
        <v>8880</v>
      </c>
      <c r="X263" s="115">
        <v>16096</v>
      </c>
      <c r="Y263" s="115">
        <v>444</v>
      </c>
      <c r="Z263" s="115">
        <v>1066</v>
      </c>
      <c r="AA263" s="115">
        <v>2915</v>
      </c>
      <c r="AB263" s="115">
        <v>0</v>
      </c>
      <c r="AC263" s="115">
        <v>0</v>
      </c>
      <c r="AD263" s="115">
        <v>444</v>
      </c>
      <c r="AE263" s="115">
        <v>0</v>
      </c>
      <c r="AF263" s="115">
        <v>0</v>
      </c>
      <c r="AG263" s="115">
        <v>200</v>
      </c>
      <c r="AH263" s="115">
        <v>0</v>
      </c>
      <c r="AI263" s="115">
        <v>2997</v>
      </c>
      <c r="AJ263" s="115">
        <v>1995</v>
      </c>
      <c r="AK263" s="115">
        <v>200</v>
      </c>
      <c r="AL263" s="115">
        <v>0</v>
      </c>
      <c r="AM263" s="115">
        <v>0</v>
      </c>
      <c r="AN263" s="115">
        <v>0</v>
      </c>
      <c r="AO263" s="115">
        <v>0</v>
      </c>
      <c r="AP263" s="115">
        <v>0</v>
      </c>
      <c r="AQ263" s="115">
        <v>0</v>
      </c>
      <c r="AR263" s="115">
        <v>0</v>
      </c>
      <c r="AS263" s="115">
        <v>0</v>
      </c>
      <c r="AT263" s="115">
        <v>0</v>
      </c>
      <c r="AU263" s="115">
        <v>0</v>
      </c>
      <c r="AV263" s="115">
        <v>0</v>
      </c>
      <c r="AW263" s="115">
        <v>0</v>
      </c>
      <c r="AX263" s="115">
        <v>0</v>
      </c>
      <c r="AY263" s="115">
        <v>840</v>
      </c>
      <c r="AZ263" s="115">
        <v>0</v>
      </c>
      <c r="BA263" s="115">
        <v>29845</v>
      </c>
      <c r="BB263" s="115">
        <v>6232</v>
      </c>
      <c r="BC263" s="115">
        <v>23613</v>
      </c>
      <c r="BD263" s="117">
        <v>42850</v>
      </c>
    </row>
    <row r="264" spans="1:56" ht="22.5" customHeight="1">
      <c r="A264" s="115" t="s">
        <v>139</v>
      </c>
      <c r="B264" s="115">
        <v>297</v>
      </c>
      <c r="C264" s="115" t="s">
        <v>438</v>
      </c>
      <c r="D264" s="115" t="s">
        <v>273</v>
      </c>
      <c r="E264" s="115" t="s">
        <v>281</v>
      </c>
      <c r="F264" s="115" t="s">
        <v>275</v>
      </c>
      <c r="G264" s="115">
        <v>1</v>
      </c>
      <c r="H264" s="115" t="s">
        <v>35</v>
      </c>
      <c r="I264" s="116">
        <v>35919</v>
      </c>
      <c r="J264" s="116">
        <v>27584</v>
      </c>
      <c r="K264" s="115">
        <v>608001051225</v>
      </c>
      <c r="L264" s="115" t="s">
        <v>137</v>
      </c>
      <c r="M264" s="115">
        <v>426</v>
      </c>
      <c r="N264" s="115"/>
      <c r="O264" s="115"/>
      <c r="P264" s="115"/>
      <c r="Q264" s="115"/>
      <c r="R264" s="115"/>
      <c r="S264" s="115"/>
      <c r="T264" s="115"/>
      <c r="U264" s="115" t="s">
        <v>270</v>
      </c>
      <c r="V264" s="115">
        <v>30</v>
      </c>
      <c r="W264" s="115">
        <v>16930</v>
      </c>
      <c r="X264" s="115">
        <v>29334</v>
      </c>
      <c r="Y264" s="115">
        <v>847</v>
      </c>
      <c r="Z264" s="115">
        <v>2032</v>
      </c>
      <c r="AA264" s="115">
        <v>5399</v>
      </c>
      <c r="AB264" s="115">
        <v>0</v>
      </c>
      <c r="AC264" s="115">
        <v>0</v>
      </c>
      <c r="AD264" s="115">
        <v>847</v>
      </c>
      <c r="AE264" s="115">
        <v>0</v>
      </c>
      <c r="AF264" s="115">
        <v>0</v>
      </c>
      <c r="AG264" s="115">
        <v>200</v>
      </c>
      <c r="AH264" s="115">
        <v>1000</v>
      </c>
      <c r="AI264" s="115">
        <v>5552</v>
      </c>
      <c r="AJ264" s="115">
        <v>677</v>
      </c>
      <c r="AK264" s="115">
        <v>5150</v>
      </c>
      <c r="AL264" s="115">
        <v>9154</v>
      </c>
      <c r="AM264" s="115">
        <v>0</v>
      </c>
      <c r="AN264" s="115">
        <v>0</v>
      </c>
      <c r="AO264" s="115">
        <v>0</v>
      </c>
      <c r="AP264" s="115">
        <v>0</v>
      </c>
      <c r="AQ264" s="115">
        <v>0</v>
      </c>
      <c r="AR264" s="115">
        <v>0</v>
      </c>
      <c r="AS264" s="115">
        <v>0</v>
      </c>
      <c r="AT264" s="115">
        <v>0</v>
      </c>
      <c r="AU264" s="115">
        <v>0</v>
      </c>
      <c r="AV264" s="115">
        <v>0</v>
      </c>
      <c r="AW264" s="115">
        <v>0</v>
      </c>
      <c r="AX264" s="115">
        <v>0</v>
      </c>
      <c r="AY264" s="115">
        <v>840</v>
      </c>
      <c r="AZ264" s="115">
        <v>1612</v>
      </c>
      <c r="BA264" s="115">
        <v>55389</v>
      </c>
      <c r="BB264" s="115">
        <v>24185</v>
      </c>
      <c r="BC264" s="115">
        <v>31204</v>
      </c>
      <c r="BD264" s="117">
        <v>42850</v>
      </c>
    </row>
    <row r="265" spans="1:56" ht="22.5" customHeight="1">
      <c r="A265" s="115" t="s">
        <v>139</v>
      </c>
      <c r="B265" s="115">
        <v>318</v>
      </c>
      <c r="C265" s="115" t="s">
        <v>439</v>
      </c>
      <c r="D265" s="115" t="s">
        <v>273</v>
      </c>
      <c r="E265" s="115" t="s">
        <v>281</v>
      </c>
      <c r="F265" s="115" t="s">
        <v>275</v>
      </c>
      <c r="G265" s="115">
        <v>1</v>
      </c>
      <c r="H265" s="115" t="s">
        <v>35</v>
      </c>
      <c r="I265" s="116">
        <v>36923</v>
      </c>
      <c r="J265" s="116">
        <v>28694</v>
      </c>
      <c r="K265" s="115">
        <v>608001053969</v>
      </c>
      <c r="L265" s="115" t="s">
        <v>137</v>
      </c>
      <c r="M265" s="115">
        <v>447</v>
      </c>
      <c r="N265" s="115"/>
      <c r="O265" s="115"/>
      <c r="P265" s="115"/>
      <c r="Q265" s="115"/>
      <c r="R265" s="115"/>
      <c r="S265" s="115"/>
      <c r="T265" s="115"/>
      <c r="U265" s="115" t="s">
        <v>270</v>
      </c>
      <c r="V265" s="115">
        <v>30</v>
      </c>
      <c r="W265" s="115">
        <v>13885</v>
      </c>
      <c r="X265" s="115">
        <v>24734</v>
      </c>
      <c r="Y265" s="115">
        <v>694</v>
      </c>
      <c r="Z265" s="115">
        <v>1666</v>
      </c>
      <c r="AA265" s="115">
        <v>4507</v>
      </c>
      <c r="AB265" s="115">
        <v>0</v>
      </c>
      <c r="AC265" s="115">
        <v>0</v>
      </c>
      <c r="AD265" s="115">
        <v>694</v>
      </c>
      <c r="AE265" s="115">
        <v>0</v>
      </c>
      <c r="AF265" s="115">
        <v>0</v>
      </c>
      <c r="AG265" s="115">
        <v>200</v>
      </c>
      <c r="AH265" s="115">
        <v>1000</v>
      </c>
      <c r="AI265" s="115">
        <v>4634</v>
      </c>
      <c r="AJ265" s="115">
        <v>1459</v>
      </c>
      <c r="AK265" s="115">
        <v>7576</v>
      </c>
      <c r="AL265" s="115">
        <v>0</v>
      </c>
      <c r="AM265" s="115">
        <v>0</v>
      </c>
      <c r="AN265" s="115">
        <v>0</v>
      </c>
      <c r="AO265" s="115">
        <v>0</v>
      </c>
      <c r="AP265" s="115">
        <v>0</v>
      </c>
      <c r="AQ265" s="115">
        <v>0</v>
      </c>
      <c r="AR265" s="115">
        <v>0</v>
      </c>
      <c r="AS265" s="115">
        <v>0</v>
      </c>
      <c r="AT265" s="115">
        <v>0</v>
      </c>
      <c r="AU265" s="115">
        <v>0</v>
      </c>
      <c r="AV265" s="115">
        <v>0</v>
      </c>
      <c r="AW265" s="115">
        <v>0</v>
      </c>
      <c r="AX265" s="115">
        <v>0</v>
      </c>
      <c r="AY265" s="115">
        <v>840</v>
      </c>
      <c r="AZ265" s="115">
        <v>954</v>
      </c>
      <c r="BA265" s="115">
        <v>46180</v>
      </c>
      <c r="BB265" s="115">
        <v>16663</v>
      </c>
      <c r="BC265" s="115">
        <v>29517</v>
      </c>
      <c r="BD265" s="117">
        <v>42850</v>
      </c>
    </row>
    <row r="266" spans="1:56" ht="22.5" customHeight="1">
      <c r="A266" s="115" t="s">
        <v>139</v>
      </c>
      <c r="B266" s="115">
        <v>383</v>
      </c>
      <c r="C266" s="115" t="s">
        <v>440</v>
      </c>
      <c r="D266" s="115" t="s">
        <v>273</v>
      </c>
      <c r="E266" s="115" t="s">
        <v>281</v>
      </c>
      <c r="F266" s="115" t="s">
        <v>275</v>
      </c>
      <c r="G266" s="115">
        <v>1</v>
      </c>
      <c r="H266" s="115" t="s">
        <v>35</v>
      </c>
      <c r="I266" s="116">
        <v>41589</v>
      </c>
      <c r="J266" s="116">
        <v>30159</v>
      </c>
      <c r="K266" s="115">
        <v>108000072761</v>
      </c>
      <c r="L266" s="115" t="s">
        <v>152</v>
      </c>
      <c r="M266" s="115">
        <v>512</v>
      </c>
      <c r="N266" s="115"/>
      <c r="O266" s="115"/>
      <c r="P266" s="115"/>
      <c r="Q266" s="115"/>
      <c r="R266" s="115"/>
      <c r="S266" s="115"/>
      <c r="T266" s="115"/>
      <c r="U266" s="115" t="s">
        <v>270</v>
      </c>
      <c r="V266" s="115">
        <v>30</v>
      </c>
      <c r="W266" s="115">
        <v>8235</v>
      </c>
      <c r="X266" s="115">
        <v>14927</v>
      </c>
      <c r="Y266" s="115">
        <v>412</v>
      </c>
      <c r="Z266" s="115">
        <v>988</v>
      </c>
      <c r="AA266" s="115">
        <v>2703</v>
      </c>
      <c r="AB266" s="115">
        <v>0</v>
      </c>
      <c r="AC266" s="115">
        <v>0</v>
      </c>
      <c r="AD266" s="115">
        <v>412</v>
      </c>
      <c r="AE266" s="115">
        <v>0</v>
      </c>
      <c r="AF266" s="115">
        <v>0</v>
      </c>
      <c r="AG266" s="115">
        <v>200</v>
      </c>
      <c r="AH266" s="115">
        <v>0</v>
      </c>
      <c r="AI266" s="115">
        <v>2779</v>
      </c>
      <c r="AJ266" s="115">
        <v>0</v>
      </c>
      <c r="AK266" s="115">
        <v>200</v>
      </c>
      <c r="AL266" s="115">
        <v>0</v>
      </c>
      <c r="AM266" s="115">
        <v>0</v>
      </c>
      <c r="AN266" s="115">
        <v>0</v>
      </c>
      <c r="AO266" s="115">
        <v>0</v>
      </c>
      <c r="AP266" s="115">
        <v>0</v>
      </c>
      <c r="AQ266" s="115">
        <v>0</v>
      </c>
      <c r="AR266" s="115">
        <v>0</v>
      </c>
      <c r="AS266" s="115">
        <v>0</v>
      </c>
      <c r="AT266" s="115">
        <v>0</v>
      </c>
      <c r="AU266" s="115">
        <v>0</v>
      </c>
      <c r="AV266" s="115">
        <v>0</v>
      </c>
      <c r="AW266" s="115">
        <v>0</v>
      </c>
      <c r="AX266" s="115">
        <v>0</v>
      </c>
      <c r="AY266" s="115">
        <v>840</v>
      </c>
      <c r="AZ266" s="115">
        <v>0</v>
      </c>
      <c r="BA266" s="115">
        <v>27677</v>
      </c>
      <c r="BB266" s="115">
        <v>4019</v>
      </c>
      <c r="BC266" s="115">
        <v>23658</v>
      </c>
      <c r="BD266" s="117">
        <v>42850</v>
      </c>
    </row>
    <row r="267" spans="1:56" ht="22.5" customHeight="1">
      <c r="A267" s="115" t="s">
        <v>139</v>
      </c>
      <c r="B267" s="115">
        <v>286</v>
      </c>
      <c r="C267" s="115" t="s">
        <v>441</v>
      </c>
      <c r="D267" s="115" t="s">
        <v>344</v>
      </c>
      <c r="E267" s="115" t="s">
        <v>361</v>
      </c>
      <c r="F267" s="115" t="s">
        <v>362</v>
      </c>
      <c r="G267" s="115">
        <v>1</v>
      </c>
      <c r="H267" s="115" t="s">
        <v>35</v>
      </c>
      <c r="I267" s="116">
        <v>35478</v>
      </c>
      <c r="J267" s="116">
        <v>23079</v>
      </c>
      <c r="K267" s="115">
        <v>608001050390</v>
      </c>
      <c r="L267" s="115" t="s">
        <v>137</v>
      </c>
      <c r="M267" s="115">
        <v>416</v>
      </c>
      <c r="N267" s="115"/>
      <c r="O267" s="115"/>
      <c r="P267" s="115"/>
      <c r="Q267" s="115"/>
      <c r="R267" s="115"/>
      <c r="S267" s="115"/>
      <c r="T267" s="115"/>
      <c r="U267" s="115" t="s">
        <v>363</v>
      </c>
      <c r="V267" s="115">
        <v>30</v>
      </c>
      <c r="W267" s="115">
        <v>14125</v>
      </c>
      <c r="X267" s="115">
        <v>25097</v>
      </c>
      <c r="Y267" s="115">
        <v>706</v>
      </c>
      <c r="Z267" s="115">
        <v>1695</v>
      </c>
      <c r="AA267" s="115">
        <v>4577</v>
      </c>
      <c r="AB267" s="115">
        <v>0</v>
      </c>
      <c r="AC267" s="115">
        <v>0</v>
      </c>
      <c r="AD267" s="115">
        <v>706</v>
      </c>
      <c r="AE267" s="115">
        <v>0</v>
      </c>
      <c r="AF267" s="115">
        <v>0</v>
      </c>
      <c r="AG267" s="115">
        <v>200</v>
      </c>
      <c r="AH267" s="115">
        <v>1000</v>
      </c>
      <c r="AI267" s="115">
        <v>4707</v>
      </c>
      <c r="AJ267" s="115">
        <v>2329</v>
      </c>
      <c r="AK267" s="115">
        <v>10350</v>
      </c>
      <c r="AL267" s="115">
        <v>4181</v>
      </c>
      <c r="AM267" s="115">
        <v>0</v>
      </c>
      <c r="AN267" s="115">
        <v>0</v>
      </c>
      <c r="AO267" s="115">
        <v>733</v>
      </c>
      <c r="AP267" s="115">
        <v>0</v>
      </c>
      <c r="AQ267" s="115">
        <v>0</v>
      </c>
      <c r="AR267" s="115">
        <v>0</v>
      </c>
      <c r="AS267" s="115">
        <v>0</v>
      </c>
      <c r="AT267" s="115">
        <v>0</v>
      </c>
      <c r="AU267" s="115">
        <v>0</v>
      </c>
      <c r="AV267" s="115">
        <v>0</v>
      </c>
      <c r="AW267" s="115">
        <v>0</v>
      </c>
      <c r="AX267" s="115">
        <v>0</v>
      </c>
      <c r="AY267" s="115">
        <v>840</v>
      </c>
      <c r="AZ267" s="115">
        <v>1481</v>
      </c>
      <c r="BA267" s="115">
        <v>46906</v>
      </c>
      <c r="BB267" s="115">
        <v>25821</v>
      </c>
      <c r="BC267" s="115">
        <v>21085</v>
      </c>
      <c r="BD267" s="117">
        <v>42850</v>
      </c>
    </row>
    <row r="268" spans="1:56" ht="22.5" customHeight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  <c r="AN268" s="115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5"/>
      <c r="AY268" s="115"/>
      <c r="AZ268" s="115"/>
      <c r="BA268" s="115"/>
      <c r="BB268" s="115"/>
      <c r="BC268" s="115"/>
    </row>
    <row r="269" spans="1:56" s="114" customFormat="1" ht="22.5" customHeight="1">
      <c r="A269" s="113"/>
      <c r="B269" s="113" t="s">
        <v>402</v>
      </c>
      <c r="C269" s="113" t="s">
        <v>139</v>
      </c>
      <c r="D269" s="113" t="s">
        <v>139</v>
      </c>
      <c r="E269" s="113" t="s">
        <v>139</v>
      </c>
      <c r="F269" s="113" t="s">
        <v>139</v>
      </c>
      <c r="G269" s="113" t="s">
        <v>139</v>
      </c>
      <c r="H269" s="113" t="s">
        <v>139</v>
      </c>
      <c r="I269" s="113" t="s">
        <v>139</v>
      </c>
      <c r="J269" s="113" t="s">
        <v>139</v>
      </c>
      <c r="K269" s="113" t="s">
        <v>139</v>
      </c>
      <c r="L269" s="113" t="s">
        <v>139</v>
      </c>
      <c r="M269" s="113" t="s">
        <v>139</v>
      </c>
      <c r="N269" s="113" t="s">
        <v>139</v>
      </c>
      <c r="O269" s="113" t="s">
        <v>139</v>
      </c>
      <c r="P269" s="113" t="s">
        <v>139</v>
      </c>
      <c r="Q269" s="113" t="s">
        <v>139</v>
      </c>
      <c r="R269" s="113" t="s">
        <v>139</v>
      </c>
      <c r="S269" s="113" t="s">
        <v>139</v>
      </c>
      <c r="T269" s="113" t="s">
        <v>139</v>
      </c>
      <c r="U269" s="113" t="s">
        <v>139</v>
      </c>
      <c r="V269" s="113" t="s">
        <v>139</v>
      </c>
      <c r="W269" s="113">
        <v>84075</v>
      </c>
      <c r="X269" s="113">
        <v>147210</v>
      </c>
      <c r="Y269" s="113">
        <v>4204</v>
      </c>
      <c r="Z269" s="113">
        <v>10089</v>
      </c>
      <c r="AA269" s="113">
        <v>26991</v>
      </c>
      <c r="AB269" s="113">
        <v>0</v>
      </c>
      <c r="AC269" s="113">
        <v>0</v>
      </c>
      <c r="AD269" s="113">
        <v>4204</v>
      </c>
      <c r="AE269" s="113">
        <v>0</v>
      </c>
      <c r="AF269" s="113">
        <v>0</v>
      </c>
      <c r="AG269" s="113">
        <v>1200</v>
      </c>
      <c r="AH269" s="113">
        <v>7000</v>
      </c>
      <c r="AI269" s="113">
        <v>27754</v>
      </c>
      <c r="AJ269" s="113">
        <v>6460</v>
      </c>
      <c r="AK269" s="113">
        <v>24426</v>
      </c>
      <c r="AL269" s="113">
        <v>19823</v>
      </c>
      <c r="AM269" s="113">
        <v>1825</v>
      </c>
      <c r="AN269" s="113">
        <v>0</v>
      </c>
      <c r="AO269" s="113">
        <v>733</v>
      </c>
      <c r="AP269" s="113">
        <v>0</v>
      </c>
      <c r="AQ269" s="113">
        <v>0</v>
      </c>
      <c r="AR269" s="113">
        <v>0</v>
      </c>
      <c r="AS269" s="113">
        <v>0</v>
      </c>
      <c r="AT269" s="113">
        <v>0</v>
      </c>
      <c r="AU269" s="113">
        <v>5472</v>
      </c>
      <c r="AV269" s="113">
        <v>0</v>
      </c>
      <c r="AW269" s="113">
        <v>0</v>
      </c>
      <c r="AX269" s="113">
        <v>0</v>
      </c>
      <c r="AY269" s="113">
        <v>5040</v>
      </c>
      <c r="AZ269" s="113">
        <v>4366</v>
      </c>
      <c r="BA269" s="113">
        <v>276773</v>
      </c>
      <c r="BB269" s="113">
        <v>104099</v>
      </c>
      <c r="BC269" s="113">
        <v>172674</v>
      </c>
    </row>
    <row r="270" spans="1:56" s="114" customFormat="1" ht="22.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3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  <c r="AX270" s="113"/>
      <c r="AY270" s="113"/>
      <c r="AZ270" s="113"/>
      <c r="BA270" s="113"/>
      <c r="BB270" s="113"/>
      <c r="BC270" s="113"/>
    </row>
    <row r="271" spans="1:56" s="114" customFormat="1" ht="22.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  <c r="AX271" s="113"/>
      <c r="AY271" s="113"/>
      <c r="AZ271" s="113"/>
      <c r="BA271" s="113"/>
      <c r="BB271" s="113"/>
      <c r="BC271" s="113"/>
    </row>
    <row r="272" spans="1:56" ht="22.5" customHeight="1">
      <c r="A272" s="115"/>
      <c r="B272" s="115"/>
      <c r="C272" s="113" t="s">
        <v>442</v>
      </c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  <c r="AM272" s="115"/>
      <c r="AN272" s="115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5"/>
      <c r="AY272" s="115"/>
      <c r="AZ272" s="115"/>
      <c r="BA272" s="115"/>
      <c r="BB272" s="115"/>
      <c r="BC272" s="115"/>
    </row>
    <row r="273" spans="1:56" ht="22.5" customHeight="1">
      <c r="A273" s="115"/>
      <c r="B273" s="115">
        <v>171</v>
      </c>
      <c r="C273" s="115" t="s">
        <v>443</v>
      </c>
      <c r="D273" s="115" t="s">
        <v>157</v>
      </c>
      <c r="E273" s="115" t="s">
        <v>175</v>
      </c>
      <c r="F273" s="115" t="s">
        <v>176</v>
      </c>
      <c r="G273" s="115">
        <v>1</v>
      </c>
      <c r="H273" s="115" t="s">
        <v>35</v>
      </c>
      <c r="I273" s="116">
        <v>33787</v>
      </c>
      <c r="J273" s="116">
        <v>24428</v>
      </c>
      <c r="K273" s="115">
        <v>608001045461</v>
      </c>
      <c r="L273" s="115" t="s">
        <v>152</v>
      </c>
      <c r="M273" s="115">
        <v>337</v>
      </c>
      <c r="N273" s="115"/>
      <c r="O273" s="115"/>
      <c r="P273" s="115"/>
      <c r="Q273" s="115"/>
      <c r="R273" s="115"/>
      <c r="S273" s="115"/>
      <c r="T273" s="115"/>
      <c r="U273" s="115" t="s">
        <v>177</v>
      </c>
      <c r="V273" s="115">
        <v>30</v>
      </c>
      <c r="W273" s="115">
        <v>28965</v>
      </c>
      <c r="X273" s="115">
        <v>39676</v>
      </c>
      <c r="Y273" s="115">
        <v>1448</v>
      </c>
      <c r="Z273" s="115">
        <v>3050</v>
      </c>
      <c r="AA273" s="115">
        <v>8010</v>
      </c>
      <c r="AB273" s="115">
        <v>0</v>
      </c>
      <c r="AC273" s="115">
        <v>0</v>
      </c>
      <c r="AD273" s="115">
        <v>1448</v>
      </c>
      <c r="AE273" s="115">
        <v>0</v>
      </c>
      <c r="AF273" s="115">
        <v>0</v>
      </c>
      <c r="AG273" s="115">
        <v>200</v>
      </c>
      <c r="AH273" s="115">
        <v>6000</v>
      </c>
      <c r="AI273" s="115">
        <v>8237</v>
      </c>
      <c r="AJ273" s="115">
        <v>0</v>
      </c>
      <c r="AK273" s="115">
        <v>1150</v>
      </c>
      <c r="AL273" s="115">
        <v>5144</v>
      </c>
      <c r="AM273" s="115">
        <v>0</v>
      </c>
      <c r="AN273" s="115">
        <v>0</v>
      </c>
      <c r="AO273" s="115">
        <v>0</v>
      </c>
      <c r="AP273" s="115">
        <v>0</v>
      </c>
      <c r="AQ273" s="115">
        <v>0</v>
      </c>
      <c r="AR273" s="115">
        <v>0</v>
      </c>
      <c r="AS273" s="115">
        <v>0</v>
      </c>
      <c r="AT273" s="115">
        <v>0</v>
      </c>
      <c r="AU273" s="115">
        <v>0</v>
      </c>
      <c r="AV273" s="115">
        <v>0</v>
      </c>
      <c r="AW273" s="115">
        <v>0</v>
      </c>
      <c r="AX273" s="115">
        <v>0</v>
      </c>
      <c r="AY273" s="115">
        <v>840</v>
      </c>
      <c r="AZ273" s="115">
        <v>0</v>
      </c>
      <c r="BA273" s="115">
        <v>82597</v>
      </c>
      <c r="BB273" s="115">
        <v>21571</v>
      </c>
      <c r="BC273" s="115">
        <v>61026</v>
      </c>
      <c r="BD273" s="117">
        <v>42850</v>
      </c>
    </row>
    <row r="274" spans="1:56" ht="22.5" customHeight="1">
      <c r="A274" s="115" t="s">
        <v>139</v>
      </c>
      <c r="B274" s="115">
        <v>446</v>
      </c>
      <c r="C274" s="115" t="s">
        <v>444</v>
      </c>
      <c r="D274" s="115" t="s">
        <v>237</v>
      </c>
      <c r="E274" s="115" t="s">
        <v>238</v>
      </c>
      <c r="F274" s="115" t="s">
        <v>239</v>
      </c>
      <c r="G274" s="115">
        <v>1</v>
      </c>
      <c r="H274" s="115" t="s">
        <v>35</v>
      </c>
      <c r="I274" s="116">
        <v>41766</v>
      </c>
      <c r="J274" s="116">
        <v>31450</v>
      </c>
      <c r="K274" s="115">
        <v>108000135009</v>
      </c>
      <c r="L274" s="115" t="s">
        <v>137</v>
      </c>
      <c r="M274" s="115">
        <v>575</v>
      </c>
      <c r="N274" s="115"/>
      <c r="O274" s="115"/>
      <c r="P274" s="115"/>
      <c r="Q274" s="115"/>
      <c r="R274" s="115"/>
      <c r="S274" s="115"/>
      <c r="T274" s="115"/>
      <c r="U274" s="115" t="s">
        <v>232</v>
      </c>
      <c r="V274" s="115">
        <v>30</v>
      </c>
      <c r="W274" s="115">
        <v>8880</v>
      </c>
      <c r="X274" s="115">
        <v>16096</v>
      </c>
      <c r="Y274" s="115">
        <v>444</v>
      </c>
      <c r="Z274" s="115">
        <v>1066</v>
      </c>
      <c r="AA274" s="115">
        <v>2915</v>
      </c>
      <c r="AB274" s="115">
        <v>0</v>
      </c>
      <c r="AC274" s="115">
        <v>0</v>
      </c>
      <c r="AD274" s="115">
        <v>444</v>
      </c>
      <c r="AE274" s="115">
        <v>0</v>
      </c>
      <c r="AF274" s="115">
        <v>0</v>
      </c>
      <c r="AG274" s="115">
        <v>200</v>
      </c>
      <c r="AH274" s="115">
        <v>0</v>
      </c>
      <c r="AI274" s="115">
        <v>2997</v>
      </c>
      <c r="AJ274" s="115">
        <v>0</v>
      </c>
      <c r="AK274" s="115">
        <v>250</v>
      </c>
      <c r="AL274" s="115">
        <v>0</v>
      </c>
      <c r="AM274" s="115">
        <v>0</v>
      </c>
      <c r="AN274" s="115">
        <v>0</v>
      </c>
      <c r="AO274" s="115">
        <v>0</v>
      </c>
      <c r="AP274" s="115">
        <v>0</v>
      </c>
      <c r="AQ274" s="115">
        <v>0</v>
      </c>
      <c r="AR274" s="115">
        <v>0</v>
      </c>
      <c r="AS274" s="115">
        <v>0</v>
      </c>
      <c r="AT274" s="115">
        <v>0</v>
      </c>
      <c r="AU274" s="115">
        <v>0</v>
      </c>
      <c r="AV274" s="115">
        <v>0</v>
      </c>
      <c r="AW274" s="115">
        <v>0</v>
      </c>
      <c r="AX274" s="115">
        <v>0</v>
      </c>
      <c r="AY274" s="115">
        <v>840</v>
      </c>
      <c r="AZ274" s="115">
        <v>0</v>
      </c>
      <c r="BA274" s="115">
        <v>29845</v>
      </c>
      <c r="BB274" s="115">
        <v>4287</v>
      </c>
      <c r="BC274" s="115">
        <v>25558</v>
      </c>
      <c r="BD274" s="117">
        <v>42850</v>
      </c>
    </row>
    <row r="275" spans="1:56" ht="22.5" customHeight="1">
      <c r="A275" s="115" t="s">
        <v>139</v>
      </c>
      <c r="B275" s="115">
        <v>312</v>
      </c>
      <c r="C275" s="115" t="s">
        <v>445</v>
      </c>
      <c r="D275" s="115" t="s">
        <v>273</v>
      </c>
      <c r="E275" s="115" t="s">
        <v>281</v>
      </c>
      <c r="F275" s="115" t="s">
        <v>275</v>
      </c>
      <c r="G275" s="115">
        <v>1</v>
      </c>
      <c r="H275" s="115" t="s">
        <v>35</v>
      </c>
      <c r="I275" s="116">
        <v>36923</v>
      </c>
      <c r="J275" s="116">
        <v>28171</v>
      </c>
      <c r="K275" s="115">
        <v>608001053696</v>
      </c>
      <c r="L275" s="115" t="s">
        <v>152</v>
      </c>
      <c r="M275" s="115">
        <v>441</v>
      </c>
      <c r="N275" s="115"/>
      <c r="O275" s="115"/>
      <c r="P275" s="115"/>
      <c r="Q275" s="115" t="s">
        <v>235</v>
      </c>
      <c r="R275" s="116">
        <v>42826</v>
      </c>
      <c r="S275" s="115"/>
      <c r="T275" s="115"/>
      <c r="U275" s="115" t="s">
        <v>270</v>
      </c>
      <c r="V275" s="115">
        <v>30</v>
      </c>
      <c r="W275" s="115">
        <v>18580</v>
      </c>
      <c r="X275" s="115">
        <v>31826</v>
      </c>
      <c r="Y275" s="115">
        <v>929</v>
      </c>
      <c r="Z275" s="115">
        <v>2230</v>
      </c>
      <c r="AA275" s="115">
        <v>5882</v>
      </c>
      <c r="AB275" s="115">
        <v>0</v>
      </c>
      <c r="AC275" s="115">
        <v>0</v>
      </c>
      <c r="AD275" s="115">
        <v>929</v>
      </c>
      <c r="AE275" s="115">
        <v>0</v>
      </c>
      <c r="AF275" s="115">
        <v>0</v>
      </c>
      <c r="AG275" s="115">
        <v>200</v>
      </c>
      <c r="AH275" s="115">
        <v>1000</v>
      </c>
      <c r="AI275" s="115">
        <v>6049</v>
      </c>
      <c r="AJ275" s="115">
        <v>765</v>
      </c>
      <c r="AK275" s="115">
        <v>450</v>
      </c>
      <c r="AL275" s="115">
        <v>0</v>
      </c>
      <c r="AM275" s="115">
        <v>0</v>
      </c>
      <c r="AN275" s="115">
        <v>0</v>
      </c>
      <c r="AO275" s="115">
        <v>0</v>
      </c>
      <c r="AP275" s="115">
        <v>0</v>
      </c>
      <c r="AQ275" s="115">
        <v>0</v>
      </c>
      <c r="AR275" s="115">
        <v>0</v>
      </c>
      <c r="AS275" s="115">
        <v>0</v>
      </c>
      <c r="AT275" s="115">
        <v>0</v>
      </c>
      <c r="AU275" s="115">
        <v>0</v>
      </c>
      <c r="AV275" s="115">
        <v>0</v>
      </c>
      <c r="AW275" s="115">
        <v>0</v>
      </c>
      <c r="AX275" s="115">
        <v>0</v>
      </c>
      <c r="AY275" s="115">
        <v>840</v>
      </c>
      <c r="AZ275" s="115">
        <v>0</v>
      </c>
      <c r="BA275" s="115">
        <v>60376</v>
      </c>
      <c r="BB275" s="115">
        <v>9304</v>
      </c>
      <c r="BC275" s="115">
        <v>51072</v>
      </c>
      <c r="BD275" s="117">
        <v>42850</v>
      </c>
    </row>
    <row r="276" spans="1:56" ht="22.5" customHeight="1">
      <c r="A276" s="115" t="s">
        <v>139</v>
      </c>
      <c r="B276" s="115">
        <v>373</v>
      </c>
      <c r="C276" s="115" t="s">
        <v>446</v>
      </c>
      <c r="D276" s="115" t="s">
        <v>273</v>
      </c>
      <c r="E276" s="115" t="s">
        <v>281</v>
      </c>
      <c r="F276" s="115" t="s">
        <v>275</v>
      </c>
      <c r="G276" s="115">
        <v>12</v>
      </c>
      <c r="H276" s="115" t="s">
        <v>35</v>
      </c>
      <c r="I276" s="116">
        <v>41456</v>
      </c>
      <c r="J276" s="116">
        <v>30566</v>
      </c>
      <c r="K276" s="115">
        <v>108000044213</v>
      </c>
      <c r="L276" s="115" t="s">
        <v>137</v>
      </c>
      <c r="M276" s="115">
        <v>502</v>
      </c>
      <c r="N276" s="115"/>
      <c r="O276" s="115"/>
      <c r="P276" s="115"/>
      <c r="Q276" s="115"/>
      <c r="R276" s="115"/>
      <c r="S276" s="115"/>
      <c r="T276" s="115"/>
      <c r="U276" s="115" t="s">
        <v>270</v>
      </c>
      <c r="V276" s="115">
        <v>30</v>
      </c>
      <c r="W276" s="115">
        <v>7915</v>
      </c>
      <c r="X276" s="115">
        <v>14347</v>
      </c>
      <c r="Y276" s="115">
        <v>396</v>
      </c>
      <c r="Z276" s="115">
        <v>950</v>
      </c>
      <c r="AA276" s="115">
        <v>2598</v>
      </c>
      <c r="AB276" s="115">
        <v>0</v>
      </c>
      <c r="AC276" s="115">
        <v>0</v>
      </c>
      <c r="AD276" s="115">
        <v>396</v>
      </c>
      <c r="AE276" s="115">
        <v>0</v>
      </c>
      <c r="AF276" s="115">
        <v>0</v>
      </c>
      <c r="AG276" s="115">
        <v>200</v>
      </c>
      <c r="AH276" s="115">
        <v>0</v>
      </c>
      <c r="AI276" s="115">
        <v>2671</v>
      </c>
      <c r="AJ276" s="115">
        <v>0</v>
      </c>
      <c r="AK276" s="115">
        <v>2895</v>
      </c>
      <c r="AL276" s="115">
        <v>0</v>
      </c>
      <c r="AM276" s="115">
        <v>0</v>
      </c>
      <c r="AN276" s="115">
        <v>0</v>
      </c>
      <c r="AO276" s="115">
        <v>0</v>
      </c>
      <c r="AP276" s="115">
        <v>0</v>
      </c>
      <c r="AQ276" s="115">
        <v>0</v>
      </c>
      <c r="AR276" s="115">
        <v>997</v>
      </c>
      <c r="AS276" s="115">
        <v>0</v>
      </c>
      <c r="AT276" s="115">
        <v>0</v>
      </c>
      <c r="AU276" s="115">
        <v>0</v>
      </c>
      <c r="AV276" s="115">
        <v>0</v>
      </c>
      <c r="AW276" s="115">
        <v>0</v>
      </c>
      <c r="AX276" s="115">
        <v>0</v>
      </c>
      <c r="AY276" s="115">
        <v>840</v>
      </c>
      <c r="AZ276" s="115">
        <v>713</v>
      </c>
      <c r="BA276" s="115">
        <v>26602</v>
      </c>
      <c r="BB276" s="115">
        <v>8316</v>
      </c>
      <c r="BC276" s="115">
        <v>18286</v>
      </c>
      <c r="BD276" s="117">
        <v>42850</v>
      </c>
    </row>
    <row r="277" spans="1:56" ht="22.5" customHeight="1">
      <c r="A277" s="115" t="s">
        <v>139</v>
      </c>
      <c r="B277" s="115">
        <v>394</v>
      </c>
      <c r="C277" s="115" t="s">
        <v>447</v>
      </c>
      <c r="D277" s="115" t="s">
        <v>273</v>
      </c>
      <c r="E277" s="115" t="s">
        <v>281</v>
      </c>
      <c r="F277" s="115" t="s">
        <v>275</v>
      </c>
      <c r="G277" s="115">
        <v>1</v>
      </c>
      <c r="H277" s="115" t="s">
        <v>35</v>
      </c>
      <c r="I277" s="116">
        <v>41589</v>
      </c>
      <c r="J277" s="116">
        <v>32263</v>
      </c>
      <c r="K277" s="115">
        <v>108000071144</v>
      </c>
      <c r="L277" s="115" t="s">
        <v>137</v>
      </c>
      <c r="M277" s="115">
        <v>523</v>
      </c>
      <c r="N277" s="115"/>
      <c r="O277" s="115"/>
      <c r="P277" s="115"/>
      <c r="Q277" s="115"/>
      <c r="R277" s="115"/>
      <c r="S277" s="115"/>
      <c r="T277" s="115"/>
      <c r="U277" s="115" t="s">
        <v>270</v>
      </c>
      <c r="V277" s="115">
        <v>30</v>
      </c>
      <c r="W277" s="115">
        <v>8235</v>
      </c>
      <c r="X277" s="115">
        <v>14927</v>
      </c>
      <c r="Y277" s="115">
        <v>412</v>
      </c>
      <c r="Z277" s="115">
        <v>988</v>
      </c>
      <c r="AA277" s="115">
        <v>2703</v>
      </c>
      <c r="AB277" s="115">
        <v>0</v>
      </c>
      <c r="AC277" s="115">
        <v>0</v>
      </c>
      <c r="AD277" s="115">
        <v>412</v>
      </c>
      <c r="AE277" s="115">
        <v>0</v>
      </c>
      <c r="AF277" s="115">
        <v>0</v>
      </c>
      <c r="AG277" s="115">
        <v>200</v>
      </c>
      <c r="AH277" s="115">
        <v>0</v>
      </c>
      <c r="AI277" s="115">
        <v>2779</v>
      </c>
      <c r="AJ277" s="115">
        <v>0</v>
      </c>
      <c r="AK277" s="115">
        <v>200</v>
      </c>
      <c r="AL277" s="115">
        <v>0</v>
      </c>
      <c r="AM277" s="115">
        <v>0</v>
      </c>
      <c r="AN277" s="115">
        <v>0</v>
      </c>
      <c r="AO277" s="115">
        <v>0</v>
      </c>
      <c r="AP277" s="115">
        <v>0</v>
      </c>
      <c r="AQ277" s="115">
        <v>0</v>
      </c>
      <c r="AR277" s="115">
        <v>0</v>
      </c>
      <c r="AS277" s="115">
        <v>0</v>
      </c>
      <c r="AT277" s="115">
        <v>0</v>
      </c>
      <c r="AU277" s="115">
        <v>0</v>
      </c>
      <c r="AV277" s="115">
        <v>0</v>
      </c>
      <c r="AW277" s="115">
        <v>0</v>
      </c>
      <c r="AX277" s="115">
        <v>0</v>
      </c>
      <c r="AY277" s="115">
        <v>840</v>
      </c>
      <c r="AZ277" s="115">
        <v>0</v>
      </c>
      <c r="BA277" s="115">
        <v>27677</v>
      </c>
      <c r="BB277" s="115">
        <v>4019</v>
      </c>
      <c r="BC277" s="115">
        <v>23658</v>
      </c>
      <c r="BD277" s="117">
        <v>42850</v>
      </c>
    </row>
    <row r="278" spans="1:56" ht="22.5" customHeight="1">
      <c r="A278" s="115" t="s">
        <v>139</v>
      </c>
      <c r="B278" s="115">
        <v>296</v>
      </c>
      <c r="C278" s="115" t="s">
        <v>448</v>
      </c>
      <c r="D278" s="115" t="s">
        <v>344</v>
      </c>
      <c r="E278" s="115" t="s">
        <v>361</v>
      </c>
      <c r="F278" s="115" t="s">
        <v>362</v>
      </c>
      <c r="G278" s="115">
        <v>4</v>
      </c>
      <c r="H278" s="115" t="s">
        <v>35</v>
      </c>
      <c r="I278" s="116">
        <v>35919</v>
      </c>
      <c r="J278" s="116">
        <v>24305</v>
      </c>
      <c r="K278" s="115">
        <v>608001051189</v>
      </c>
      <c r="L278" s="115" t="s">
        <v>137</v>
      </c>
      <c r="M278" s="115">
        <v>425</v>
      </c>
      <c r="N278" s="115"/>
      <c r="O278" s="115"/>
      <c r="P278" s="115"/>
      <c r="Q278" s="115"/>
      <c r="R278" s="115"/>
      <c r="S278" s="115"/>
      <c r="T278" s="115"/>
      <c r="U278" s="115" t="s">
        <v>363</v>
      </c>
      <c r="V278" s="115">
        <v>30</v>
      </c>
      <c r="W278" s="115">
        <v>13595</v>
      </c>
      <c r="X278" s="115">
        <v>24296</v>
      </c>
      <c r="Y278" s="115">
        <v>680</v>
      </c>
      <c r="Z278" s="115">
        <v>1631</v>
      </c>
      <c r="AA278" s="115">
        <v>4422</v>
      </c>
      <c r="AB278" s="115">
        <v>0</v>
      </c>
      <c r="AC278" s="115">
        <v>0</v>
      </c>
      <c r="AD278" s="115">
        <v>680</v>
      </c>
      <c r="AE278" s="115">
        <v>0</v>
      </c>
      <c r="AF278" s="115">
        <v>0</v>
      </c>
      <c r="AG278" s="115">
        <v>200</v>
      </c>
      <c r="AH278" s="115">
        <v>1000</v>
      </c>
      <c r="AI278" s="115">
        <v>4547</v>
      </c>
      <c r="AJ278" s="115">
        <v>0</v>
      </c>
      <c r="AK278" s="115">
        <v>1350</v>
      </c>
      <c r="AL278" s="115">
        <v>0</v>
      </c>
      <c r="AM278" s="115">
        <v>0</v>
      </c>
      <c r="AN278" s="115">
        <v>0</v>
      </c>
      <c r="AO278" s="115">
        <v>0</v>
      </c>
      <c r="AP278" s="115">
        <v>0</v>
      </c>
      <c r="AQ278" s="115">
        <v>0</v>
      </c>
      <c r="AR278" s="115">
        <v>0</v>
      </c>
      <c r="AS278" s="115">
        <v>0</v>
      </c>
      <c r="AT278" s="115">
        <v>0</v>
      </c>
      <c r="AU278" s="115">
        <v>0</v>
      </c>
      <c r="AV278" s="115">
        <v>0</v>
      </c>
      <c r="AW278" s="115">
        <v>0</v>
      </c>
      <c r="AX278" s="115">
        <v>0</v>
      </c>
      <c r="AY278" s="115">
        <v>840</v>
      </c>
      <c r="AZ278" s="115">
        <v>0</v>
      </c>
      <c r="BA278" s="115">
        <v>45304</v>
      </c>
      <c r="BB278" s="115">
        <v>7937</v>
      </c>
      <c r="BC278" s="115">
        <v>37367</v>
      </c>
      <c r="BD278" s="117">
        <v>42850</v>
      </c>
    </row>
    <row r="279" spans="1:56" ht="22.5" customHeight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</row>
    <row r="280" spans="1:56" s="114" customFormat="1" ht="22.5" customHeight="1">
      <c r="A280" s="113"/>
      <c r="B280" s="113" t="s">
        <v>402</v>
      </c>
      <c r="C280" s="113" t="s">
        <v>139</v>
      </c>
      <c r="D280" s="113" t="s">
        <v>139</v>
      </c>
      <c r="E280" s="113" t="s">
        <v>139</v>
      </c>
      <c r="F280" s="113" t="s">
        <v>139</v>
      </c>
      <c r="G280" s="113" t="s">
        <v>139</v>
      </c>
      <c r="H280" s="113" t="s">
        <v>139</v>
      </c>
      <c r="I280" s="113" t="s">
        <v>139</v>
      </c>
      <c r="J280" s="113" t="s">
        <v>139</v>
      </c>
      <c r="K280" s="113" t="s">
        <v>139</v>
      </c>
      <c r="L280" s="113" t="s">
        <v>139</v>
      </c>
      <c r="M280" s="113" t="s">
        <v>139</v>
      </c>
      <c r="N280" s="113" t="s">
        <v>139</v>
      </c>
      <c r="O280" s="113" t="s">
        <v>139</v>
      </c>
      <c r="P280" s="113" t="s">
        <v>139</v>
      </c>
      <c r="Q280" s="113" t="s">
        <v>139</v>
      </c>
      <c r="R280" s="113" t="s">
        <v>139</v>
      </c>
      <c r="S280" s="113" t="s">
        <v>139</v>
      </c>
      <c r="T280" s="113" t="s">
        <v>139</v>
      </c>
      <c r="U280" s="113" t="s">
        <v>139</v>
      </c>
      <c r="V280" s="113" t="s">
        <v>139</v>
      </c>
      <c r="W280" s="113">
        <v>86170</v>
      </c>
      <c r="X280" s="113">
        <v>141168</v>
      </c>
      <c r="Y280" s="113">
        <v>4309</v>
      </c>
      <c r="Z280" s="113">
        <v>9915</v>
      </c>
      <c r="AA280" s="113">
        <v>26530</v>
      </c>
      <c r="AB280" s="113">
        <v>0</v>
      </c>
      <c r="AC280" s="113">
        <v>0</v>
      </c>
      <c r="AD280" s="113">
        <v>4309</v>
      </c>
      <c r="AE280" s="113">
        <v>0</v>
      </c>
      <c r="AF280" s="113">
        <v>0</v>
      </c>
      <c r="AG280" s="113">
        <v>1200</v>
      </c>
      <c r="AH280" s="113">
        <v>8000</v>
      </c>
      <c r="AI280" s="113">
        <v>27280</v>
      </c>
      <c r="AJ280" s="113">
        <v>765</v>
      </c>
      <c r="AK280" s="113">
        <v>6295</v>
      </c>
      <c r="AL280" s="113">
        <v>5144</v>
      </c>
      <c r="AM280" s="113">
        <v>0</v>
      </c>
      <c r="AN280" s="113">
        <v>0</v>
      </c>
      <c r="AO280" s="113">
        <v>0</v>
      </c>
      <c r="AP280" s="113">
        <v>0</v>
      </c>
      <c r="AQ280" s="113">
        <v>0</v>
      </c>
      <c r="AR280" s="113">
        <v>997</v>
      </c>
      <c r="AS280" s="113">
        <v>0</v>
      </c>
      <c r="AT280" s="113">
        <v>0</v>
      </c>
      <c r="AU280" s="113">
        <v>0</v>
      </c>
      <c r="AV280" s="113">
        <v>0</v>
      </c>
      <c r="AW280" s="113">
        <v>0</v>
      </c>
      <c r="AX280" s="113">
        <v>0</v>
      </c>
      <c r="AY280" s="113">
        <v>5040</v>
      </c>
      <c r="AZ280" s="113">
        <v>713</v>
      </c>
      <c r="BA280" s="113">
        <v>272401</v>
      </c>
      <c r="BB280" s="113">
        <v>55434</v>
      </c>
      <c r="BC280" s="113">
        <v>216967</v>
      </c>
    </row>
    <row r="281" spans="1:56" s="114" customFormat="1" ht="22.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  <c r="AX281" s="113"/>
      <c r="AY281" s="113"/>
      <c r="AZ281" s="113"/>
      <c r="BA281" s="113"/>
      <c r="BB281" s="113"/>
      <c r="BC281" s="113"/>
    </row>
    <row r="282" spans="1:56" s="114" customFormat="1" ht="22.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  <c r="AX282" s="113"/>
      <c r="AY282" s="113"/>
      <c r="AZ282" s="113"/>
      <c r="BA282" s="113"/>
      <c r="BB282" s="113"/>
      <c r="BC282" s="113"/>
    </row>
    <row r="283" spans="1:56" ht="22.5" customHeight="1">
      <c r="A283" s="115"/>
      <c r="B283" s="115"/>
      <c r="C283" s="113" t="s">
        <v>449</v>
      </c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  <c r="AM283" s="115"/>
      <c r="AN283" s="115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5"/>
      <c r="AY283" s="115"/>
      <c r="AZ283" s="115"/>
      <c r="BA283" s="115"/>
      <c r="BB283" s="115"/>
      <c r="BC283" s="115"/>
    </row>
    <row r="284" spans="1:56" ht="22.5" customHeight="1">
      <c r="A284" s="115"/>
      <c r="B284" s="115">
        <v>168</v>
      </c>
      <c r="C284" s="115" t="s">
        <v>450</v>
      </c>
      <c r="D284" s="115" t="s">
        <v>157</v>
      </c>
      <c r="E284" s="115" t="s">
        <v>175</v>
      </c>
      <c r="F284" s="115" t="s">
        <v>176</v>
      </c>
      <c r="G284" s="115">
        <v>1</v>
      </c>
      <c r="H284" s="115" t="s">
        <v>35</v>
      </c>
      <c r="I284" s="116">
        <v>33786</v>
      </c>
      <c r="J284" s="116">
        <v>25581</v>
      </c>
      <c r="K284" s="115">
        <v>608001044127</v>
      </c>
      <c r="L284" s="115" t="s">
        <v>137</v>
      </c>
      <c r="M284" s="115">
        <v>333</v>
      </c>
      <c r="N284" s="115"/>
      <c r="O284" s="115"/>
      <c r="P284" s="115"/>
      <c r="Q284" s="115"/>
      <c r="R284" s="115"/>
      <c r="S284" s="115"/>
      <c r="T284" s="115"/>
      <c r="U284" s="115" t="s">
        <v>177</v>
      </c>
      <c r="V284" s="115">
        <v>30</v>
      </c>
      <c r="W284" s="115">
        <v>28965</v>
      </c>
      <c r="X284" s="115">
        <v>39676</v>
      </c>
      <c r="Y284" s="115">
        <v>1448</v>
      </c>
      <c r="Z284" s="115">
        <v>3050</v>
      </c>
      <c r="AA284" s="115">
        <v>8010</v>
      </c>
      <c r="AB284" s="115">
        <v>0</v>
      </c>
      <c r="AC284" s="115">
        <v>0</v>
      </c>
      <c r="AD284" s="115">
        <v>1448</v>
      </c>
      <c r="AE284" s="115">
        <v>0</v>
      </c>
      <c r="AF284" s="115">
        <v>0</v>
      </c>
      <c r="AG284" s="115">
        <v>200</v>
      </c>
      <c r="AH284" s="115">
        <v>5000</v>
      </c>
      <c r="AI284" s="115">
        <v>8237</v>
      </c>
      <c r="AJ284" s="115">
        <v>0</v>
      </c>
      <c r="AK284" s="115">
        <v>350</v>
      </c>
      <c r="AL284" s="115">
        <v>1176</v>
      </c>
      <c r="AM284" s="115">
        <v>2216</v>
      </c>
      <c r="AN284" s="115">
        <v>0</v>
      </c>
      <c r="AO284" s="115">
        <v>663</v>
      </c>
      <c r="AP284" s="115">
        <v>0</v>
      </c>
      <c r="AQ284" s="115">
        <v>0</v>
      </c>
      <c r="AR284" s="115">
        <v>0</v>
      </c>
      <c r="AS284" s="115">
        <v>0</v>
      </c>
      <c r="AT284" s="115">
        <v>0</v>
      </c>
      <c r="AU284" s="115">
        <v>0</v>
      </c>
      <c r="AV284" s="115">
        <v>0</v>
      </c>
      <c r="AW284" s="115">
        <v>0</v>
      </c>
      <c r="AX284" s="115">
        <v>0</v>
      </c>
      <c r="AY284" s="115">
        <v>840</v>
      </c>
      <c r="AZ284" s="115">
        <v>0</v>
      </c>
      <c r="BA284" s="115">
        <v>82597</v>
      </c>
      <c r="BB284" s="115">
        <v>18682</v>
      </c>
      <c r="BC284" s="115">
        <v>63915</v>
      </c>
      <c r="BD284" s="117">
        <v>42850</v>
      </c>
    </row>
    <row r="285" spans="1:56" ht="22.5" customHeight="1">
      <c r="A285" s="115" t="s">
        <v>139</v>
      </c>
      <c r="B285" s="115">
        <v>322</v>
      </c>
      <c r="C285" s="115" t="s">
        <v>451</v>
      </c>
      <c r="D285" s="115" t="s">
        <v>157</v>
      </c>
      <c r="E285" s="115" t="s">
        <v>196</v>
      </c>
      <c r="F285" s="115" t="s">
        <v>197</v>
      </c>
      <c r="G285" s="115">
        <v>3</v>
      </c>
      <c r="H285" s="115" t="s">
        <v>35</v>
      </c>
      <c r="I285" s="116">
        <v>37305</v>
      </c>
      <c r="J285" s="116">
        <v>29290</v>
      </c>
      <c r="K285" s="115">
        <v>608001054894</v>
      </c>
      <c r="L285" s="115" t="s">
        <v>152</v>
      </c>
      <c r="M285" s="115">
        <v>451</v>
      </c>
      <c r="N285" s="115"/>
      <c r="O285" s="115"/>
      <c r="P285" s="115"/>
      <c r="Q285" s="115"/>
      <c r="R285" s="115"/>
      <c r="S285" s="115"/>
      <c r="T285" s="115"/>
      <c r="U285" s="115" t="s">
        <v>198</v>
      </c>
      <c r="V285" s="115">
        <v>30</v>
      </c>
      <c r="W285" s="115">
        <v>20930</v>
      </c>
      <c r="X285" s="115">
        <v>35376</v>
      </c>
      <c r="Y285" s="115">
        <v>1047</v>
      </c>
      <c r="Z285" s="115">
        <v>2512</v>
      </c>
      <c r="AA285" s="115">
        <v>6571</v>
      </c>
      <c r="AB285" s="115">
        <v>0</v>
      </c>
      <c r="AC285" s="115">
        <v>0</v>
      </c>
      <c r="AD285" s="115">
        <v>1047</v>
      </c>
      <c r="AE285" s="115">
        <v>0</v>
      </c>
      <c r="AF285" s="115">
        <v>0</v>
      </c>
      <c r="AG285" s="115">
        <v>200</v>
      </c>
      <c r="AH285" s="115">
        <v>1000</v>
      </c>
      <c r="AI285" s="115">
        <v>6757</v>
      </c>
      <c r="AJ285" s="115">
        <v>717</v>
      </c>
      <c r="AK285" s="115">
        <v>650</v>
      </c>
      <c r="AL285" s="115">
        <v>0</v>
      </c>
      <c r="AM285" s="115">
        <v>0</v>
      </c>
      <c r="AN285" s="115">
        <v>0</v>
      </c>
      <c r="AO285" s="115">
        <v>0</v>
      </c>
      <c r="AP285" s="115">
        <v>0</v>
      </c>
      <c r="AQ285" s="115">
        <v>0</v>
      </c>
      <c r="AR285" s="115">
        <v>0</v>
      </c>
      <c r="AS285" s="115">
        <v>0</v>
      </c>
      <c r="AT285" s="115">
        <v>0</v>
      </c>
      <c r="AU285" s="115">
        <v>0</v>
      </c>
      <c r="AV285" s="115">
        <v>0</v>
      </c>
      <c r="AW285" s="115">
        <v>0</v>
      </c>
      <c r="AX285" s="115">
        <v>0</v>
      </c>
      <c r="AY285" s="115">
        <v>840</v>
      </c>
      <c r="AZ285" s="115">
        <v>0</v>
      </c>
      <c r="BA285" s="115">
        <v>67483</v>
      </c>
      <c r="BB285" s="115">
        <v>10164</v>
      </c>
      <c r="BC285" s="115">
        <v>57319</v>
      </c>
      <c r="BD285" s="117">
        <v>42850</v>
      </c>
    </row>
    <row r="286" spans="1:56" ht="22.5" customHeight="1">
      <c r="A286" s="115" t="s">
        <v>139</v>
      </c>
      <c r="B286" s="115">
        <v>195</v>
      </c>
      <c r="C286" s="115" t="s">
        <v>452</v>
      </c>
      <c r="D286" s="115" t="s">
        <v>273</v>
      </c>
      <c r="E286" s="115" t="s">
        <v>274</v>
      </c>
      <c r="F286" s="115" t="s">
        <v>275</v>
      </c>
      <c r="G286" s="115">
        <v>1</v>
      </c>
      <c r="H286" s="115" t="s">
        <v>35</v>
      </c>
      <c r="I286" s="116">
        <v>34823</v>
      </c>
      <c r="J286" s="116">
        <v>23314</v>
      </c>
      <c r="K286" s="115">
        <v>608001048100</v>
      </c>
      <c r="L286" s="115" t="s">
        <v>137</v>
      </c>
      <c r="M286" s="115">
        <v>390</v>
      </c>
      <c r="N286" s="115"/>
      <c r="O286" s="115"/>
      <c r="P286" s="115"/>
      <c r="Q286" s="115"/>
      <c r="R286" s="115"/>
      <c r="S286" s="115"/>
      <c r="T286" s="115"/>
      <c r="U286" s="115" t="s">
        <v>276</v>
      </c>
      <c r="V286" s="115">
        <v>30</v>
      </c>
      <c r="W286" s="115">
        <v>24795</v>
      </c>
      <c r="X286" s="115">
        <v>36841</v>
      </c>
      <c r="Y286" s="115">
        <v>1240</v>
      </c>
      <c r="Z286" s="115">
        <v>2900</v>
      </c>
      <c r="AA286" s="115">
        <v>7193</v>
      </c>
      <c r="AB286" s="115">
        <v>0</v>
      </c>
      <c r="AC286" s="115">
        <v>0</v>
      </c>
      <c r="AD286" s="115">
        <v>1240</v>
      </c>
      <c r="AE286" s="115">
        <v>0</v>
      </c>
      <c r="AF286" s="115">
        <v>0</v>
      </c>
      <c r="AG286" s="115">
        <v>200</v>
      </c>
      <c r="AH286" s="115">
        <v>4000</v>
      </c>
      <c r="AI286" s="115">
        <v>7396</v>
      </c>
      <c r="AJ286" s="115">
        <v>0</v>
      </c>
      <c r="AK286" s="115">
        <v>10976</v>
      </c>
      <c r="AL286" s="115">
        <v>3695</v>
      </c>
      <c r="AM286" s="115">
        <v>422</v>
      </c>
      <c r="AN286" s="115">
        <v>0</v>
      </c>
      <c r="AO286" s="115">
        <v>0</v>
      </c>
      <c r="AP286" s="115">
        <v>0</v>
      </c>
      <c r="AQ286" s="115">
        <v>0</v>
      </c>
      <c r="AR286" s="115">
        <v>0</v>
      </c>
      <c r="AS286" s="115">
        <v>0</v>
      </c>
      <c r="AT286" s="115">
        <v>0</v>
      </c>
      <c r="AU286" s="115">
        <v>0</v>
      </c>
      <c r="AV286" s="115">
        <v>0</v>
      </c>
      <c r="AW286" s="115">
        <v>0</v>
      </c>
      <c r="AX286" s="115">
        <v>0</v>
      </c>
      <c r="AY286" s="115">
        <v>840</v>
      </c>
      <c r="AZ286" s="115">
        <v>770</v>
      </c>
      <c r="BA286" s="115">
        <v>74209</v>
      </c>
      <c r="BB286" s="115">
        <v>28299</v>
      </c>
      <c r="BC286" s="115">
        <v>45910</v>
      </c>
      <c r="BD286" s="117">
        <v>42850</v>
      </c>
    </row>
    <row r="287" spans="1:56" ht="21.75" customHeight="1">
      <c r="A287" s="115" t="s">
        <v>139</v>
      </c>
      <c r="B287" s="115">
        <v>431</v>
      </c>
      <c r="C287" s="115" t="s">
        <v>453</v>
      </c>
      <c r="D287" s="115" t="s">
        <v>273</v>
      </c>
      <c r="E287" s="115" t="s">
        <v>281</v>
      </c>
      <c r="F287" s="115" t="s">
        <v>275</v>
      </c>
      <c r="G287" s="115">
        <v>10</v>
      </c>
      <c r="H287" s="115" t="s">
        <v>35</v>
      </c>
      <c r="I287" s="116">
        <v>41671</v>
      </c>
      <c r="J287" s="116">
        <v>32548</v>
      </c>
      <c r="K287" s="115">
        <v>108000102211</v>
      </c>
      <c r="L287" s="115" t="s">
        <v>152</v>
      </c>
      <c r="M287" s="115">
        <v>560</v>
      </c>
      <c r="N287" s="115"/>
      <c r="O287" s="115"/>
      <c r="P287" s="115"/>
      <c r="Q287" s="115"/>
      <c r="R287" s="115"/>
      <c r="S287" s="115"/>
      <c r="T287" s="115"/>
      <c r="U287" s="115" t="s">
        <v>270</v>
      </c>
      <c r="V287" s="115">
        <v>30</v>
      </c>
      <c r="W287" s="115">
        <v>8235</v>
      </c>
      <c r="X287" s="115">
        <v>14927</v>
      </c>
      <c r="Y287" s="115">
        <v>412</v>
      </c>
      <c r="Z287" s="115">
        <v>988</v>
      </c>
      <c r="AA287" s="115">
        <v>2703</v>
      </c>
      <c r="AB287" s="115">
        <v>0</v>
      </c>
      <c r="AC287" s="115">
        <v>0</v>
      </c>
      <c r="AD287" s="115">
        <v>412</v>
      </c>
      <c r="AE287" s="115">
        <v>0</v>
      </c>
      <c r="AF287" s="115">
        <v>0</v>
      </c>
      <c r="AG287" s="115">
        <v>200</v>
      </c>
      <c r="AH287" s="115">
        <v>0</v>
      </c>
      <c r="AI287" s="115">
        <v>2779</v>
      </c>
      <c r="AJ287" s="115">
        <v>0</v>
      </c>
      <c r="AK287" s="115">
        <v>200</v>
      </c>
      <c r="AL287" s="115">
        <v>0</v>
      </c>
      <c r="AM287" s="115">
        <v>0</v>
      </c>
      <c r="AN287" s="115">
        <v>0</v>
      </c>
      <c r="AO287" s="115">
        <v>0</v>
      </c>
      <c r="AP287" s="115">
        <v>0</v>
      </c>
      <c r="AQ287" s="115">
        <v>0</v>
      </c>
      <c r="AR287" s="115">
        <v>0</v>
      </c>
      <c r="AS287" s="115">
        <v>0</v>
      </c>
      <c r="AT287" s="115">
        <v>0</v>
      </c>
      <c r="AU287" s="115">
        <v>0</v>
      </c>
      <c r="AV287" s="115">
        <v>0</v>
      </c>
      <c r="AW287" s="115">
        <v>0</v>
      </c>
      <c r="AX287" s="115">
        <v>0</v>
      </c>
      <c r="AY287" s="115">
        <v>840</v>
      </c>
      <c r="AZ287" s="115">
        <v>0</v>
      </c>
      <c r="BA287" s="115">
        <v>27677</v>
      </c>
      <c r="BB287" s="115">
        <v>4019</v>
      </c>
      <c r="BC287" s="115">
        <v>23658</v>
      </c>
      <c r="BD287" s="117">
        <v>42850</v>
      </c>
    </row>
    <row r="288" spans="1:56" ht="0.75" hidden="1" customHeight="1">
      <c r="A288" s="115" t="s">
        <v>139</v>
      </c>
      <c r="B288" s="115">
        <v>511</v>
      </c>
      <c r="C288" s="115" t="s">
        <v>454</v>
      </c>
      <c r="D288" s="115" t="s">
        <v>273</v>
      </c>
      <c r="E288" s="115" t="s">
        <v>281</v>
      </c>
      <c r="F288" s="115" t="s">
        <v>275</v>
      </c>
      <c r="G288" s="115">
        <v>1</v>
      </c>
      <c r="H288" s="115" t="s">
        <v>35</v>
      </c>
      <c r="I288" s="116">
        <v>42500</v>
      </c>
      <c r="J288" s="116">
        <v>30698</v>
      </c>
      <c r="K288" s="115">
        <v>108000505561</v>
      </c>
      <c r="L288" s="115" t="s">
        <v>137</v>
      </c>
      <c r="M288" s="115">
        <v>640</v>
      </c>
      <c r="N288" s="115"/>
      <c r="O288" s="115"/>
      <c r="P288" s="115"/>
      <c r="Q288" s="115"/>
      <c r="R288" s="115"/>
      <c r="S288" s="115"/>
      <c r="T288" s="115"/>
      <c r="U288" s="115" t="s">
        <v>270</v>
      </c>
      <c r="V288" s="115">
        <v>30</v>
      </c>
      <c r="W288" s="115">
        <v>0</v>
      </c>
      <c r="X288" s="115">
        <v>0</v>
      </c>
      <c r="Y288" s="115">
        <v>0</v>
      </c>
      <c r="Z288" s="115">
        <v>0</v>
      </c>
      <c r="AA288" s="115">
        <v>0</v>
      </c>
      <c r="AB288" s="115">
        <v>0</v>
      </c>
      <c r="AC288" s="115">
        <v>0</v>
      </c>
      <c r="AD288" s="115">
        <v>0</v>
      </c>
      <c r="AE288" s="115">
        <v>0</v>
      </c>
      <c r="AF288" s="115">
        <v>0</v>
      </c>
      <c r="AG288" s="115">
        <v>0</v>
      </c>
      <c r="AH288" s="115">
        <v>0</v>
      </c>
      <c r="AI288" s="115">
        <v>0</v>
      </c>
      <c r="AJ288" s="115">
        <v>0</v>
      </c>
      <c r="AK288" s="115">
        <v>0</v>
      </c>
      <c r="AL288" s="115">
        <v>0</v>
      </c>
      <c r="AM288" s="115">
        <v>0</v>
      </c>
      <c r="AN288" s="115">
        <v>0</v>
      </c>
      <c r="AO288" s="115">
        <v>0</v>
      </c>
      <c r="AP288" s="115">
        <v>0</v>
      </c>
      <c r="AQ288" s="115">
        <v>0</v>
      </c>
      <c r="AR288" s="115">
        <v>0</v>
      </c>
      <c r="AS288" s="115">
        <v>0</v>
      </c>
      <c r="AT288" s="115">
        <v>0</v>
      </c>
      <c r="AU288" s="115">
        <v>0</v>
      </c>
      <c r="AV288" s="115">
        <v>0</v>
      </c>
      <c r="AW288" s="115">
        <v>0</v>
      </c>
      <c r="AX288" s="115">
        <v>0</v>
      </c>
      <c r="AY288" s="115">
        <v>0</v>
      </c>
      <c r="AZ288" s="115">
        <v>0</v>
      </c>
      <c r="BA288" s="115">
        <v>0</v>
      </c>
      <c r="BB288" s="115">
        <v>0</v>
      </c>
      <c r="BC288" s="115">
        <v>0</v>
      </c>
      <c r="BD288" s="117">
        <v>42850</v>
      </c>
    </row>
    <row r="289" spans="1:56" ht="22.5" customHeight="1">
      <c r="A289" s="115" t="s">
        <v>139</v>
      </c>
      <c r="B289" s="115">
        <v>521</v>
      </c>
      <c r="C289" s="115" t="s">
        <v>455</v>
      </c>
      <c r="D289" s="115" t="s">
        <v>273</v>
      </c>
      <c r="E289" s="115" t="s">
        <v>281</v>
      </c>
      <c r="F289" s="115" t="s">
        <v>275</v>
      </c>
      <c r="G289" s="115">
        <v>1</v>
      </c>
      <c r="H289" s="115" t="s">
        <v>35</v>
      </c>
      <c r="I289" s="116">
        <v>42502</v>
      </c>
      <c r="J289" s="116">
        <v>32699</v>
      </c>
      <c r="K289" s="115">
        <v>108000509510</v>
      </c>
      <c r="L289" s="115" t="s">
        <v>152</v>
      </c>
      <c r="M289" s="115">
        <v>650</v>
      </c>
      <c r="N289" s="115"/>
      <c r="O289" s="115"/>
      <c r="P289" s="115"/>
      <c r="Q289" s="115"/>
      <c r="R289" s="115"/>
      <c r="S289" s="115"/>
      <c r="T289" s="115"/>
      <c r="U289" s="115" t="s">
        <v>270</v>
      </c>
      <c r="V289" s="115">
        <v>30</v>
      </c>
      <c r="W289" s="115">
        <v>7275</v>
      </c>
      <c r="X289" s="115">
        <v>13187</v>
      </c>
      <c r="Y289" s="115">
        <v>364</v>
      </c>
      <c r="Z289" s="115">
        <v>873</v>
      </c>
      <c r="AA289" s="115">
        <v>2388</v>
      </c>
      <c r="AB289" s="115">
        <v>0</v>
      </c>
      <c r="AC289" s="115">
        <v>0</v>
      </c>
      <c r="AD289" s="115">
        <v>364</v>
      </c>
      <c r="AE289" s="115">
        <v>0</v>
      </c>
      <c r="AF289" s="115">
        <v>0</v>
      </c>
      <c r="AG289" s="115">
        <v>200</v>
      </c>
      <c r="AH289" s="115">
        <v>0</v>
      </c>
      <c r="AI289" s="115">
        <v>2455</v>
      </c>
      <c r="AJ289" s="115">
        <v>0</v>
      </c>
      <c r="AK289" s="115">
        <v>0</v>
      </c>
      <c r="AL289" s="115">
        <v>0</v>
      </c>
      <c r="AM289" s="115">
        <v>0</v>
      </c>
      <c r="AN289" s="115">
        <v>0</v>
      </c>
      <c r="AO289" s="115">
        <v>0</v>
      </c>
      <c r="AP289" s="115">
        <v>0</v>
      </c>
      <c r="AQ289" s="115">
        <v>0</v>
      </c>
      <c r="AR289" s="115">
        <v>0</v>
      </c>
      <c r="AS289" s="115">
        <v>0</v>
      </c>
      <c r="AT289" s="115">
        <v>0</v>
      </c>
      <c r="AU289" s="115">
        <v>0</v>
      </c>
      <c r="AV289" s="115">
        <v>0</v>
      </c>
      <c r="AW289" s="115">
        <v>0</v>
      </c>
      <c r="AX289" s="115">
        <v>0</v>
      </c>
      <c r="AY289" s="115">
        <v>840</v>
      </c>
      <c r="AZ289" s="115">
        <v>0</v>
      </c>
      <c r="BA289" s="115">
        <v>24451</v>
      </c>
      <c r="BB289" s="115">
        <v>3495</v>
      </c>
      <c r="BC289" s="115">
        <v>20956</v>
      </c>
      <c r="BD289" s="117">
        <v>42850</v>
      </c>
    </row>
    <row r="290" spans="1:56" ht="22.5" customHeight="1">
      <c r="A290" s="115" t="s">
        <v>139</v>
      </c>
      <c r="B290" s="115">
        <v>232</v>
      </c>
      <c r="C290" s="115" t="s">
        <v>456</v>
      </c>
      <c r="D290" s="115" t="s">
        <v>344</v>
      </c>
      <c r="E290" s="115" t="s">
        <v>345</v>
      </c>
      <c r="F290" s="115" t="s">
        <v>346</v>
      </c>
      <c r="G290" s="115">
        <v>11</v>
      </c>
      <c r="H290" s="115" t="s">
        <v>35</v>
      </c>
      <c r="I290" s="116">
        <v>30956</v>
      </c>
      <c r="J290" s="116">
        <v>21901</v>
      </c>
      <c r="K290" s="115">
        <v>608001017669</v>
      </c>
      <c r="L290" s="115" t="s">
        <v>137</v>
      </c>
      <c r="M290" s="115">
        <v>274</v>
      </c>
      <c r="N290" s="115"/>
      <c r="O290" s="115"/>
      <c r="P290" s="115"/>
      <c r="Q290" s="115"/>
      <c r="R290" s="115"/>
      <c r="S290" s="115"/>
      <c r="T290" s="115"/>
      <c r="U290" s="115" t="s">
        <v>347</v>
      </c>
      <c r="V290" s="115">
        <v>30</v>
      </c>
      <c r="W290" s="115">
        <v>21360</v>
      </c>
      <c r="X290" s="115">
        <v>29289</v>
      </c>
      <c r="Y290" s="115">
        <v>1068</v>
      </c>
      <c r="Z290" s="115">
        <v>2350</v>
      </c>
      <c r="AA290" s="115">
        <v>5911</v>
      </c>
      <c r="AB290" s="115">
        <v>0</v>
      </c>
      <c r="AC290" s="115">
        <v>0</v>
      </c>
      <c r="AD290" s="115">
        <v>1068</v>
      </c>
      <c r="AE290" s="115">
        <v>0</v>
      </c>
      <c r="AF290" s="115">
        <v>0</v>
      </c>
      <c r="AG290" s="115">
        <v>200</v>
      </c>
      <c r="AH290" s="115">
        <v>1000</v>
      </c>
      <c r="AI290" s="115">
        <v>6078</v>
      </c>
      <c r="AJ290" s="115">
        <v>600</v>
      </c>
      <c r="AK290" s="115">
        <v>9145</v>
      </c>
      <c r="AL290" s="115">
        <v>0</v>
      </c>
      <c r="AM290" s="115">
        <v>0</v>
      </c>
      <c r="AN290" s="115">
        <v>0</v>
      </c>
      <c r="AO290" s="115">
        <v>0</v>
      </c>
      <c r="AP290" s="115">
        <v>0</v>
      </c>
      <c r="AQ290" s="115">
        <v>0</v>
      </c>
      <c r="AR290" s="115">
        <v>0</v>
      </c>
      <c r="AS290" s="115">
        <v>0</v>
      </c>
      <c r="AT290" s="115">
        <v>0</v>
      </c>
      <c r="AU290" s="115">
        <v>0</v>
      </c>
      <c r="AV290" s="115">
        <v>0</v>
      </c>
      <c r="AW290" s="115">
        <v>0</v>
      </c>
      <c r="AX290" s="115">
        <v>272</v>
      </c>
      <c r="AY290" s="115">
        <v>840</v>
      </c>
      <c r="AZ290" s="115">
        <v>1476</v>
      </c>
      <c r="BA290" s="115">
        <v>61046</v>
      </c>
      <c r="BB290" s="115">
        <v>19611</v>
      </c>
      <c r="BC290" s="115">
        <v>41435</v>
      </c>
      <c r="BD290" s="117">
        <v>42850</v>
      </c>
    </row>
    <row r="291" spans="1:56" ht="22.5" customHeight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</row>
    <row r="292" spans="1:56" s="114" customFormat="1" ht="22.5" customHeight="1">
      <c r="A292" s="113"/>
      <c r="B292" s="113" t="s">
        <v>402</v>
      </c>
      <c r="C292" s="113" t="s">
        <v>139</v>
      </c>
      <c r="D292" s="113" t="s">
        <v>139</v>
      </c>
      <c r="E292" s="113" t="s">
        <v>139</v>
      </c>
      <c r="F292" s="113" t="s">
        <v>139</v>
      </c>
      <c r="G292" s="113" t="s">
        <v>139</v>
      </c>
      <c r="H292" s="113" t="s">
        <v>139</v>
      </c>
      <c r="I292" s="113" t="s">
        <v>139</v>
      </c>
      <c r="J292" s="113" t="s">
        <v>139</v>
      </c>
      <c r="K292" s="113" t="s">
        <v>139</v>
      </c>
      <c r="L292" s="113" t="s">
        <v>139</v>
      </c>
      <c r="M292" s="113" t="s">
        <v>139</v>
      </c>
      <c r="N292" s="113" t="s">
        <v>139</v>
      </c>
      <c r="O292" s="113" t="s">
        <v>139</v>
      </c>
      <c r="P292" s="113" t="s">
        <v>139</v>
      </c>
      <c r="Q292" s="113" t="s">
        <v>139</v>
      </c>
      <c r="R292" s="113" t="s">
        <v>139</v>
      </c>
      <c r="S292" s="113" t="s">
        <v>139</v>
      </c>
      <c r="T292" s="113" t="s">
        <v>139</v>
      </c>
      <c r="U292" s="113" t="s">
        <v>139</v>
      </c>
      <c r="V292" s="113" t="s">
        <v>139</v>
      </c>
      <c r="W292" s="113">
        <v>111560</v>
      </c>
      <c r="X292" s="113">
        <v>169296</v>
      </c>
      <c r="Y292" s="113">
        <v>5579</v>
      </c>
      <c r="Z292" s="113">
        <v>12673</v>
      </c>
      <c r="AA292" s="113">
        <v>32776</v>
      </c>
      <c r="AB292" s="113">
        <v>0</v>
      </c>
      <c r="AC292" s="113">
        <v>0</v>
      </c>
      <c r="AD292" s="113">
        <v>5579</v>
      </c>
      <c r="AE292" s="113">
        <v>0</v>
      </c>
      <c r="AF292" s="113">
        <v>0</v>
      </c>
      <c r="AG292" s="113">
        <v>1200</v>
      </c>
      <c r="AH292" s="113">
        <v>11000</v>
      </c>
      <c r="AI292" s="113">
        <v>33702</v>
      </c>
      <c r="AJ292" s="113">
        <v>1317</v>
      </c>
      <c r="AK292" s="113">
        <v>21321</v>
      </c>
      <c r="AL292" s="113">
        <v>4871</v>
      </c>
      <c r="AM292" s="113">
        <v>2638</v>
      </c>
      <c r="AN292" s="113">
        <v>0</v>
      </c>
      <c r="AO292" s="113">
        <v>663</v>
      </c>
      <c r="AP292" s="113">
        <v>0</v>
      </c>
      <c r="AQ292" s="113">
        <v>0</v>
      </c>
      <c r="AR292" s="113">
        <v>0</v>
      </c>
      <c r="AS292" s="113">
        <v>0</v>
      </c>
      <c r="AT292" s="113">
        <v>0</v>
      </c>
      <c r="AU292" s="113">
        <v>0</v>
      </c>
      <c r="AV292" s="113">
        <v>0</v>
      </c>
      <c r="AW292" s="113">
        <v>0</v>
      </c>
      <c r="AX292" s="113">
        <v>272</v>
      </c>
      <c r="AY292" s="113">
        <v>5040</v>
      </c>
      <c r="AZ292" s="113">
        <v>2246</v>
      </c>
      <c r="BA292" s="113">
        <v>337463</v>
      </c>
      <c r="BB292" s="113">
        <v>84270</v>
      </c>
      <c r="BC292" s="113">
        <v>253193</v>
      </c>
    </row>
    <row r="293" spans="1:56" s="114" customFormat="1" ht="22.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  <c r="AF293" s="113"/>
      <c r="AG293" s="113"/>
      <c r="AH293" s="113"/>
      <c r="AI293" s="113"/>
      <c r="AJ293" s="113"/>
      <c r="AK293" s="113"/>
      <c r="AL293" s="113"/>
      <c r="AM293" s="113"/>
      <c r="AN293" s="113"/>
      <c r="AO293" s="113"/>
      <c r="AP293" s="113"/>
      <c r="AQ293" s="113"/>
      <c r="AR293" s="113"/>
      <c r="AS293" s="113"/>
      <c r="AT293" s="113"/>
      <c r="AU293" s="113"/>
      <c r="AV293" s="113"/>
      <c r="AW293" s="113"/>
      <c r="AX293" s="113"/>
      <c r="AY293" s="113"/>
      <c r="AZ293" s="113"/>
      <c r="BA293" s="113"/>
      <c r="BB293" s="113"/>
      <c r="BC293" s="113"/>
    </row>
    <row r="294" spans="1:56" ht="22.5" customHeight="1">
      <c r="A294" s="115"/>
      <c r="B294" s="115"/>
      <c r="C294" s="113" t="s">
        <v>457</v>
      </c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5"/>
      <c r="AY294" s="115"/>
      <c r="AZ294" s="115"/>
      <c r="BA294" s="115"/>
      <c r="BB294" s="115"/>
      <c r="BC294" s="115"/>
    </row>
    <row r="295" spans="1:56" ht="22.5" customHeight="1">
      <c r="A295" s="115"/>
      <c r="B295" s="115">
        <v>157</v>
      </c>
      <c r="C295" s="115" t="s">
        <v>458</v>
      </c>
      <c r="D295" s="115" t="s">
        <v>157</v>
      </c>
      <c r="E295" s="115" t="s">
        <v>175</v>
      </c>
      <c r="F295" s="115" t="s">
        <v>176</v>
      </c>
      <c r="G295" s="115">
        <v>1</v>
      </c>
      <c r="H295" s="115" t="s">
        <v>35</v>
      </c>
      <c r="I295" s="116">
        <v>33786</v>
      </c>
      <c r="J295" s="116">
        <v>23676</v>
      </c>
      <c r="K295" s="115">
        <v>608001043281</v>
      </c>
      <c r="L295" s="115" t="s">
        <v>137</v>
      </c>
      <c r="M295" s="115">
        <v>321</v>
      </c>
      <c r="N295" s="115"/>
      <c r="O295" s="115"/>
      <c r="P295" s="115"/>
      <c r="Q295" s="115"/>
      <c r="R295" s="115"/>
      <c r="S295" s="115"/>
      <c r="T295" s="115"/>
      <c r="U295" s="115" t="s">
        <v>177</v>
      </c>
      <c r="V295" s="115">
        <v>30</v>
      </c>
      <c r="W295" s="115">
        <v>28965</v>
      </c>
      <c r="X295" s="115">
        <v>39676</v>
      </c>
      <c r="Y295" s="115">
        <v>1448</v>
      </c>
      <c r="Z295" s="115">
        <v>3050</v>
      </c>
      <c r="AA295" s="115">
        <v>8010</v>
      </c>
      <c r="AB295" s="115">
        <v>0</v>
      </c>
      <c r="AC295" s="115">
        <v>0</v>
      </c>
      <c r="AD295" s="115">
        <v>1448</v>
      </c>
      <c r="AE295" s="115">
        <v>0</v>
      </c>
      <c r="AF295" s="115">
        <v>0</v>
      </c>
      <c r="AG295" s="115">
        <v>200</v>
      </c>
      <c r="AH295" s="115">
        <v>5000</v>
      </c>
      <c r="AI295" s="115">
        <v>8237</v>
      </c>
      <c r="AJ295" s="115">
        <v>0</v>
      </c>
      <c r="AK295" s="115">
        <v>8450</v>
      </c>
      <c r="AL295" s="115">
        <v>15123</v>
      </c>
      <c r="AM295" s="115">
        <v>0</v>
      </c>
      <c r="AN295" s="115">
        <v>0</v>
      </c>
      <c r="AO295" s="115">
        <v>0</v>
      </c>
      <c r="AP295" s="115">
        <v>0</v>
      </c>
      <c r="AQ295" s="115">
        <v>0</v>
      </c>
      <c r="AR295" s="115">
        <v>0</v>
      </c>
      <c r="AS295" s="115">
        <v>0</v>
      </c>
      <c r="AT295" s="115">
        <v>0</v>
      </c>
      <c r="AU295" s="115">
        <v>0</v>
      </c>
      <c r="AV295" s="115">
        <v>0</v>
      </c>
      <c r="AW295" s="115">
        <v>0</v>
      </c>
      <c r="AX295" s="115">
        <v>0</v>
      </c>
      <c r="AY295" s="115">
        <v>840</v>
      </c>
      <c r="AZ295" s="115">
        <v>687</v>
      </c>
      <c r="BA295" s="115">
        <v>82597</v>
      </c>
      <c r="BB295" s="115">
        <v>38537</v>
      </c>
      <c r="BC295" s="115">
        <v>44060</v>
      </c>
      <c r="BD295" s="117">
        <v>42850</v>
      </c>
    </row>
    <row r="296" spans="1:56" ht="22.5" customHeight="1">
      <c r="A296" s="115" t="s">
        <v>139</v>
      </c>
      <c r="B296" s="115">
        <v>355</v>
      </c>
      <c r="C296" s="115" t="s">
        <v>459</v>
      </c>
      <c r="D296" s="115" t="s">
        <v>157</v>
      </c>
      <c r="E296" s="115" t="s">
        <v>196</v>
      </c>
      <c r="F296" s="115" t="s">
        <v>197</v>
      </c>
      <c r="G296" s="115">
        <v>4</v>
      </c>
      <c r="H296" s="115" t="s">
        <v>35</v>
      </c>
      <c r="I296" s="116">
        <v>40728</v>
      </c>
      <c r="J296" s="116">
        <v>28647</v>
      </c>
      <c r="K296" s="115">
        <v>608001004682</v>
      </c>
      <c r="L296" s="115" t="s">
        <v>152</v>
      </c>
      <c r="M296" s="115">
        <v>484</v>
      </c>
      <c r="N296" s="115"/>
      <c r="O296" s="115"/>
      <c r="P296" s="115"/>
      <c r="Q296" s="115"/>
      <c r="R296" s="115"/>
      <c r="S296" s="115"/>
      <c r="T296" s="115"/>
      <c r="U296" s="115" t="s">
        <v>198</v>
      </c>
      <c r="V296" s="115">
        <v>30</v>
      </c>
      <c r="W296" s="115">
        <v>16810</v>
      </c>
      <c r="X296" s="115">
        <v>29153</v>
      </c>
      <c r="Y296" s="115">
        <v>841</v>
      </c>
      <c r="Z296" s="115">
        <v>2017</v>
      </c>
      <c r="AA296" s="115">
        <v>5364</v>
      </c>
      <c r="AB296" s="115">
        <v>0</v>
      </c>
      <c r="AC296" s="115">
        <v>0</v>
      </c>
      <c r="AD296" s="115">
        <v>841</v>
      </c>
      <c r="AE296" s="115">
        <v>0</v>
      </c>
      <c r="AF296" s="115">
        <v>0</v>
      </c>
      <c r="AG296" s="115">
        <v>200</v>
      </c>
      <c r="AH296" s="115">
        <v>0</v>
      </c>
      <c r="AI296" s="115">
        <v>5516</v>
      </c>
      <c r="AJ296" s="115">
        <v>0</v>
      </c>
      <c r="AK296" s="115">
        <v>350</v>
      </c>
      <c r="AL296" s="115">
        <v>0</v>
      </c>
      <c r="AM296" s="115">
        <v>0</v>
      </c>
      <c r="AN296" s="115">
        <v>0</v>
      </c>
      <c r="AO296" s="115">
        <v>0</v>
      </c>
      <c r="AP296" s="115">
        <v>0</v>
      </c>
      <c r="AQ296" s="115">
        <v>0</v>
      </c>
      <c r="AR296" s="115">
        <v>0</v>
      </c>
      <c r="AS296" s="115">
        <v>0</v>
      </c>
      <c r="AT296" s="115">
        <v>0</v>
      </c>
      <c r="AU296" s="115">
        <v>0</v>
      </c>
      <c r="AV296" s="115">
        <v>0</v>
      </c>
      <c r="AW296" s="115">
        <v>0</v>
      </c>
      <c r="AX296" s="115">
        <v>0</v>
      </c>
      <c r="AY296" s="115">
        <v>840</v>
      </c>
      <c r="AZ296" s="115">
        <v>108</v>
      </c>
      <c r="BA296" s="115">
        <v>55026</v>
      </c>
      <c r="BB296" s="115">
        <v>7014</v>
      </c>
      <c r="BC296" s="115">
        <v>48012</v>
      </c>
      <c r="BD296" s="117">
        <v>42850</v>
      </c>
    </row>
    <row r="297" spans="1:56" ht="22.5" customHeight="1">
      <c r="A297" s="115" t="s">
        <v>139</v>
      </c>
      <c r="B297" s="115">
        <v>332</v>
      </c>
      <c r="C297" s="115" t="s">
        <v>460</v>
      </c>
      <c r="D297" s="115" t="s">
        <v>273</v>
      </c>
      <c r="E297" s="115" t="s">
        <v>281</v>
      </c>
      <c r="F297" s="115" t="s">
        <v>275</v>
      </c>
      <c r="G297" s="115">
        <v>1</v>
      </c>
      <c r="H297" s="115" t="s">
        <v>35</v>
      </c>
      <c r="I297" s="116">
        <v>37308</v>
      </c>
      <c r="J297" s="116">
        <v>25497</v>
      </c>
      <c r="K297" s="115">
        <v>608001054918</v>
      </c>
      <c r="L297" s="115" t="s">
        <v>152</v>
      </c>
      <c r="M297" s="115">
        <v>461</v>
      </c>
      <c r="N297" s="115"/>
      <c r="O297" s="115"/>
      <c r="P297" s="115"/>
      <c r="Q297" s="115"/>
      <c r="R297" s="115"/>
      <c r="S297" s="115"/>
      <c r="T297" s="115"/>
      <c r="U297" s="115" t="s">
        <v>270</v>
      </c>
      <c r="V297" s="115">
        <v>30</v>
      </c>
      <c r="W297" s="115">
        <v>17755</v>
      </c>
      <c r="X297" s="115">
        <v>30580</v>
      </c>
      <c r="Y297" s="115">
        <v>888</v>
      </c>
      <c r="Z297" s="115">
        <v>2131</v>
      </c>
      <c r="AA297" s="115">
        <v>5641</v>
      </c>
      <c r="AB297" s="115">
        <v>0</v>
      </c>
      <c r="AC297" s="115">
        <v>0</v>
      </c>
      <c r="AD297" s="115">
        <v>888</v>
      </c>
      <c r="AE297" s="115">
        <v>0</v>
      </c>
      <c r="AF297" s="115">
        <v>0</v>
      </c>
      <c r="AG297" s="115">
        <v>200</v>
      </c>
      <c r="AH297" s="115">
        <v>2000</v>
      </c>
      <c r="AI297" s="115">
        <v>5800</v>
      </c>
      <c r="AJ297" s="115">
        <v>510</v>
      </c>
      <c r="AK297" s="115">
        <v>3650</v>
      </c>
      <c r="AL297" s="115">
        <v>0</v>
      </c>
      <c r="AM297" s="115">
        <v>0</v>
      </c>
      <c r="AN297" s="115">
        <v>0</v>
      </c>
      <c r="AO297" s="115">
        <v>0</v>
      </c>
      <c r="AP297" s="115">
        <v>0</v>
      </c>
      <c r="AQ297" s="115">
        <v>0</v>
      </c>
      <c r="AR297" s="115">
        <v>0</v>
      </c>
      <c r="AS297" s="115">
        <v>0</v>
      </c>
      <c r="AT297" s="115">
        <v>0</v>
      </c>
      <c r="AU297" s="115">
        <v>0</v>
      </c>
      <c r="AV297" s="115">
        <v>0</v>
      </c>
      <c r="AW297" s="115">
        <v>0</v>
      </c>
      <c r="AX297" s="115">
        <v>0</v>
      </c>
      <c r="AY297" s="115">
        <v>840</v>
      </c>
      <c r="AZ297" s="115">
        <v>199</v>
      </c>
      <c r="BA297" s="115">
        <v>57883</v>
      </c>
      <c r="BB297" s="115">
        <v>13199</v>
      </c>
      <c r="BC297" s="115">
        <v>44684</v>
      </c>
      <c r="BD297" s="117">
        <v>42850</v>
      </c>
    </row>
    <row r="298" spans="1:56" ht="22.5" customHeight="1">
      <c r="A298" s="115" t="s">
        <v>139</v>
      </c>
      <c r="B298" s="115">
        <v>426</v>
      </c>
      <c r="C298" s="115" t="s">
        <v>461</v>
      </c>
      <c r="D298" s="115" t="s">
        <v>273</v>
      </c>
      <c r="E298" s="115" t="s">
        <v>281</v>
      </c>
      <c r="F298" s="115" t="s">
        <v>275</v>
      </c>
      <c r="G298" s="115">
        <v>1</v>
      </c>
      <c r="H298" s="115" t="s">
        <v>35</v>
      </c>
      <c r="I298" s="116">
        <v>41632</v>
      </c>
      <c r="J298" s="116">
        <v>32576</v>
      </c>
      <c r="K298" s="115">
        <v>108000087053</v>
      </c>
      <c r="L298" s="115" t="s">
        <v>137</v>
      </c>
      <c r="M298" s="115">
        <v>555</v>
      </c>
      <c r="N298" s="115"/>
      <c r="O298" s="115"/>
      <c r="P298" s="115"/>
      <c r="Q298" s="115"/>
      <c r="R298" s="115"/>
      <c r="S298" s="115"/>
      <c r="T298" s="115"/>
      <c r="U298" s="115" t="s">
        <v>270</v>
      </c>
      <c r="V298" s="115">
        <v>30</v>
      </c>
      <c r="W298" s="115">
        <v>8235</v>
      </c>
      <c r="X298" s="115">
        <v>14927</v>
      </c>
      <c r="Y298" s="115">
        <v>412</v>
      </c>
      <c r="Z298" s="115">
        <v>988</v>
      </c>
      <c r="AA298" s="115">
        <v>2703</v>
      </c>
      <c r="AB298" s="115">
        <v>0</v>
      </c>
      <c r="AC298" s="115">
        <v>0</v>
      </c>
      <c r="AD298" s="115">
        <v>412</v>
      </c>
      <c r="AE298" s="115">
        <v>0</v>
      </c>
      <c r="AF298" s="115">
        <v>0</v>
      </c>
      <c r="AG298" s="115">
        <v>200</v>
      </c>
      <c r="AH298" s="115">
        <v>0</v>
      </c>
      <c r="AI298" s="115">
        <v>2779</v>
      </c>
      <c r="AJ298" s="115">
        <v>0</v>
      </c>
      <c r="AK298" s="115">
        <v>750</v>
      </c>
      <c r="AL298" s="115">
        <v>0</v>
      </c>
      <c r="AM298" s="115">
        <v>0</v>
      </c>
      <c r="AN298" s="115">
        <v>0</v>
      </c>
      <c r="AO298" s="115">
        <v>0</v>
      </c>
      <c r="AP298" s="115">
        <v>0</v>
      </c>
      <c r="AQ298" s="115">
        <v>0</v>
      </c>
      <c r="AR298" s="115">
        <v>0</v>
      </c>
      <c r="AS298" s="115">
        <v>0</v>
      </c>
      <c r="AT298" s="115">
        <v>0</v>
      </c>
      <c r="AU298" s="115">
        <v>0</v>
      </c>
      <c r="AV298" s="115">
        <v>0</v>
      </c>
      <c r="AW298" s="115">
        <v>0</v>
      </c>
      <c r="AX298" s="115">
        <v>0</v>
      </c>
      <c r="AY298" s="115">
        <v>840</v>
      </c>
      <c r="AZ298" s="115">
        <v>9</v>
      </c>
      <c r="BA298" s="115">
        <v>27677</v>
      </c>
      <c r="BB298" s="115">
        <v>4578</v>
      </c>
      <c r="BC298" s="115">
        <v>23099</v>
      </c>
      <c r="BD298" s="117">
        <v>42850</v>
      </c>
    </row>
    <row r="299" spans="1:56" ht="22.5" customHeight="1">
      <c r="A299" s="115" t="s">
        <v>139</v>
      </c>
      <c r="B299" s="115">
        <v>549</v>
      </c>
      <c r="C299" s="115" t="s">
        <v>462</v>
      </c>
      <c r="D299" s="115" t="s">
        <v>273</v>
      </c>
      <c r="E299" s="115" t="s">
        <v>281</v>
      </c>
      <c r="F299" s="115" t="s">
        <v>275</v>
      </c>
      <c r="G299" s="115">
        <v>1</v>
      </c>
      <c r="H299" s="115" t="s">
        <v>35</v>
      </c>
      <c r="I299" s="116">
        <v>42598</v>
      </c>
      <c r="J299" s="116">
        <v>34404</v>
      </c>
      <c r="K299" s="115">
        <v>108000560384</v>
      </c>
      <c r="L299" s="115" t="s">
        <v>152</v>
      </c>
      <c r="M299" s="115">
        <v>678</v>
      </c>
      <c r="N299" s="115"/>
      <c r="O299" s="115"/>
      <c r="P299" s="115"/>
      <c r="Q299" s="115"/>
      <c r="R299" s="115"/>
      <c r="S299" s="115"/>
      <c r="T299" s="115"/>
      <c r="U299" s="115" t="s">
        <v>270</v>
      </c>
      <c r="V299" s="115">
        <v>26</v>
      </c>
      <c r="W299" s="115">
        <v>6305</v>
      </c>
      <c r="X299" s="115">
        <v>11429</v>
      </c>
      <c r="Y299" s="115">
        <v>315</v>
      </c>
      <c r="Z299" s="115">
        <v>757</v>
      </c>
      <c r="AA299" s="115">
        <v>2070</v>
      </c>
      <c r="AB299" s="115">
        <v>0</v>
      </c>
      <c r="AC299" s="115">
        <v>0</v>
      </c>
      <c r="AD299" s="115">
        <v>315</v>
      </c>
      <c r="AE299" s="115">
        <v>0</v>
      </c>
      <c r="AF299" s="115">
        <v>0</v>
      </c>
      <c r="AG299" s="115">
        <v>200</v>
      </c>
      <c r="AH299" s="115">
        <v>0</v>
      </c>
      <c r="AI299" s="115">
        <v>2128</v>
      </c>
      <c r="AJ299" s="115">
        <v>0</v>
      </c>
      <c r="AK299" s="115">
        <v>0</v>
      </c>
      <c r="AL299" s="115">
        <v>0</v>
      </c>
      <c r="AM299" s="115">
        <v>0</v>
      </c>
      <c r="AN299" s="115">
        <v>0</v>
      </c>
      <c r="AO299" s="115">
        <v>0</v>
      </c>
      <c r="AP299" s="115">
        <v>0</v>
      </c>
      <c r="AQ299" s="115">
        <v>0</v>
      </c>
      <c r="AR299" s="115">
        <v>0</v>
      </c>
      <c r="AS299" s="115">
        <v>0</v>
      </c>
      <c r="AT299" s="115">
        <v>0</v>
      </c>
      <c r="AU299" s="115">
        <v>0</v>
      </c>
      <c r="AV299" s="115">
        <v>0</v>
      </c>
      <c r="AW299" s="115">
        <v>0</v>
      </c>
      <c r="AX299" s="115">
        <v>0</v>
      </c>
      <c r="AY299" s="115">
        <v>840</v>
      </c>
      <c r="AZ299" s="115">
        <v>0</v>
      </c>
      <c r="BA299" s="115">
        <v>21191</v>
      </c>
      <c r="BB299" s="115">
        <v>3168</v>
      </c>
      <c r="BC299" s="115">
        <v>18023</v>
      </c>
      <c r="BD299" s="117">
        <v>42850</v>
      </c>
    </row>
    <row r="300" spans="1:56" ht="22.5" customHeight="1">
      <c r="A300" s="115" t="s">
        <v>139</v>
      </c>
      <c r="B300" s="115">
        <v>583</v>
      </c>
      <c r="C300" s="115" t="s">
        <v>463</v>
      </c>
      <c r="D300" s="115" t="s">
        <v>344</v>
      </c>
      <c r="E300" s="115" t="s">
        <v>361</v>
      </c>
      <c r="F300" s="115" t="s">
        <v>362</v>
      </c>
      <c r="G300" s="115">
        <v>1</v>
      </c>
      <c r="H300" s="115" t="s">
        <v>35</v>
      </c>
      <c r="I300" s="116">
        <v>42816</v>
      </c>
      <c r="J300" s="116">
        <v>34831</v>
      </c>
      <c r="K300" s="115">
        <v>108000685951</v>
      </c>
      <c r="L300" s="115" t="s">
        <v>137</v>
      </c>
      <c r="M300" s="115">
        <v>712</v>
      </c>
      <c r="N300" s="115"/>
      <c r="O300" s="115"/>
      <c r="P300" s="115"/>
      <c r="Q300" s="115" t="s">
        <v>235</v>
      </c>
      <c r="R300" s="116">
        <v>42826</v>
      </c>
      <c r="S300" s="115"/>
      <c r="T300" s="115"/>
      <c r="U300" s="115" t="s">
        <v>363</v>
      </c>
      <c r="V300" s="115">
        <v>28</v>
      </c>
      <c r="W300" s="115">
        <v>5759</v>
      </c>
      <c r="X300" s="115">
        <v>10438</v>
      </c>
      <c r="Y300" s="115">
        <v>288</v>
      </c>
      <c r="Z300" s="115">
        <v>691</v>
      </c>
      <c r="AA300" s="115">
        <v>1890</v>
      </c>
      <c r="AB300" s="115">
        <v>0</v>
      </c>
      <c r="AC300" s="115">
        <v>0</v>
      </c>
      <c r="AD300" s="115">
        <v>288</v>
      </c>
      <c r="AE300" s="115">
        <v>0</v>
      </c>
      <c r="AF300" s="115">
        <v>0</v>
      </c>
      <c r="AG300" s="115">
        <v>200</v>
      </c>
      <c r="AH300" s="115">
        <v>0</v>
      </c>
      <c r="AI300" s="115">
        <v>1944</v>
      </c>
      <c r="AJ300" s="115">
        <v>0</v>
      </c>
      <c r="AK300" s="115">
        <v>0</v>
      </c>
      <c r="AL300" s="115">
        <v>0</v>
      </c>
      <c r="AM300" s="115">
        <v>0</v>
      </c>
      <c r="AN300" s="115">
        <v>0</v>
      </c>
      <c r="AO300" s="115">
        <v>0</v>
      </c>
      <c r="AP300" s="115">
        <v>0</v>
      </c>
      <c r="AQ300" s="115">
        <v>0</v>
      </c>
      <c r="AR300" s="115">
        <v>0</v>
      </c>
      <c r="AS300" s="115">
        <v>0</v>
      </c>
      <c r="AT300" s="115">
        <v>0</v>
      </c>
      <c r="AU300" s="115">
        <v>0</v>
      </c>
      <c r="AV300" s="115">
        <v>0</v>
      </c>
      <c r="AW300" s="115">
        <v>0</v>
      </c>
      <c r="AX300" s="115">
        <v>0</v>
      </c>
      <c r="AY300" s="115">
        <v>0</v>
      </c>
      <c r="AZ300" s="115">
        <v>0</v>
      </c>
      <c r="BA300" s="115">
        <v>19354</v>
      </c>
      <c r="BB300" s="115">
        <v>2144</v>
      </c>
      <c r="BC300" s="115">
        <v>17210</v>
      </c>
      <c r="BD300" s="117">
        <v>42850</v>
      </c>
    </row>
    <row r="301" spans="1:56" ht="22.5" customHeight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  <c r="AM301" s="115"/>
      <c r="AN301" s="115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5"/>
      <c r="AY301" s="115"/>
      <c r="AZ301" s="115"/>
      <c r="BA301" s="115"/>
      <c r="BB301" s="115"/>
      <c r="BC301" s="115"/>
    </row>
    <row r="302" spans="1:56" s="114" customFormat="1" ht="22.5" customHeight="1">
      <c r="A302" s="113"/>
      <c r="B302" s="113" t="s">
        <v>402</v>
      </c>
      <c r="C302" s="113" t="s">
        <v>139</v>
      </c>
      <c r="D302" s="113" t="s">
        <v>139</v>
      </c>
      <c r="E302" s="113" t="s">
        <v>139</v>
      </c>
      <c r="F302" s="113" t="s">
        <v>139</v>
      </c>
      <c r="G302" s="113" t="s">
        <v>139</v>
      </c>
      <c r="H302" s="113" t="s">
        <v>139</v>
      </c>
      <c r="I302" s="113" t="s">
        <v>139</v>
      </c>
      <c r="J302" s="113" t="s">
        <v>139</v>
      </c>
      <c r="K302" s="113" t="s">
        <v>139</v>
      </c>
      <c r="L302" s="113" t="s">
        <v>139</v>
      </c>
      <c r="M302" s="113" t="s">
        <v>139</v>
      </c>
      <c r="N302" s="113" t="s">
        <v>139</v>
      </c>
      <c r="O302" s="113" t="s">
        <v>139</v>
      </c>
      <c r="P302" s="113" t="s">
        <v>139</v>
      </c>
      <c r="Q302" s="113" t="s">
        <v>139</v>
      </c>
      <c r="R302" s="113" t="s">
        <v>139</v>
      </c>
      <c r="S302" s="113" t="s">
        <v>139</v>
      </c>
      <c r="T302" s="113" t="s">
        <v>139</v>
      </c>
      <c r="U302" s="113" t="s">
        <v>139</v>
      </c>
      <c r="V302" s="113" t="s">
        <v>139</v>
      </c>
      <c r="W302" s="113">
        <v>83829</v>
      </c>
      <c r="X302" s="113">
        <v>136203</v>
      </c>
      <c r="Y302" s="113">
        <v>4192</v>
      </c>
      <c r="Z302" s="113">
        <v>9634</v>
      </c>
      <c r="AA302" s="113">
        <v>25678</v>
      </c>
      <c r="AB302" s="113">
        <v>0</v>
      </c>
      <c r="AC302" s="113">
        <v>0</v>
      </c>
      <c r="AD302" s="113">
        <v>4192</v>
      </c>
      <c r="AE302" s="113">
        <v>0</v>
      </c>
      <c r="AF302" s="113">
        <v>0</v>
      </c>
      <c r="AG302" s="113">
        <v>1200</v>
      </c>
      <c r="AH302" s="113">
        <v>7000</v>
      </c>
      <c r="AI302" s="113">
        <v>26404</v>
      </c>
      <c r="AJ302" s="113">
        <v>510</v>
      </c>
      <c r="AK302" s="113">
        <v>13200</v>
      </c>
      <c r="AL302" s="113">
        <v>15123</v>
      </c>
      <c r="AM302" s="113">
        <v>0</v>
      </c>
      <c r="AN302" s="113">
        <v>0</v>
      </c>
      <c r="AO302" s="113">
        <v>0</v>
      </c>
      <c r="AP302" s="113">
        <v>0</v>
      </c>
      <c r="AQ302" s="113">
        <v>0</v>
      </c>
      <c r="AR302" s="113">
        <v>0</v>
      </c>
      <c r="AS302" s="113">
        <v>0</v>
      </c>
      <c r="AT302" s="113">
        <v>0</v>
      </c>
      <c r="AU302" s="113">
        <v>0</v>
      </c>
      <c r="AV302" s="113">
        <v>0</v>
      </c>
      <c r="AW302" s="113">
        <v>0</v>
      </c>
      <c r="AX302" s="113">
        <v>0</v>
      </c>
      <c r="AY302" s="113">
        <v>4200</v>
      </c>
      <c r="AZ302" s="113">
        <v>1003</v>
      </c>
      <c r="BA302" s="113">
        <v>263728</v>
      </c>
      <c r="BB302" s="113">
        <v>68640</v>
      </c>
      <c r="BC302" s="113">
        <v>195088</v>
      </c>
    </row>
    <row r="303" spans="1:56" ht="22.5" customHeight="1">
      <c r="A303" s="115"/>
      <c r="B303" s="115"/>
      <c r="C303" s="113" t="s">
        <v>464</v>
      </c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</row>
    <row r="304" spans="1:56" ht="22.5" customHeight="1">
      <c r="A304" s="115"/>
      <c r="B304" s="115">
        <v>197</v>
      </c>
      <c r="C304" s="115" t="s">
        <v>465</v>
      </c>
      <c r="D304" s="115" t="s">
        <v>157</v>
      </c>
      <c r="E304" s="115" t="s">
        <v>175</v>
      </c>
      <c r="F304" s="115" t="s">
        <v>176</v>
      </c>
      <c r="G304" s="115">
        <v>5</v>
      </c>
      <c r="H304" s="115" t="s">
        <v>35</v>
      </c>
      <c r="I304" s="116">
        <v>34883</v>
      </c>
      <c r="J304" s="116">
        <v>26927</v>
      </c>
      <c r="K304" s="115">
        <v>608001048155</v>
      </c>
      <c r="L304" s="115" t="s">
        <v>137</v>
      </c>
      <c r="M304" s="115">
        <v>392</v>
      </c>
      <c r="N304" s="115"/>
      <c r="O304" s="115"/>
      <c r="P304" s="115"/>
      <c r="Q304" s="115"/>
      <c r="R304" s="115"/>
      <c r="S304" s="115"/>
      <c r="T304" s="115"/>
      <c r="U304" s="115" t="s">
        <v>177</v>
      </c>
      <c r="V304" s="115">
        <v>30</v>
      </c>
      <c r="W304" s="115">
        <v>27225</v>
      </c>
      <c r="X304" s="115">
        <v>39676</v>
      </c>
      <c r="Y304" s="115">
        <v>1361</v>
      </c>
      <c r="Z304" s="115">
        <v>3050</v>
      </c>
      <c r="AA304" s="115">
        <v>7807</v>
      </c>
      <c r="AB304" s="115">
        <v>0</v>
      </c>
      <c r="AC304" s="115">
        <v>0</v>
      </c>
      <c r="AD304" s="115">
        <v>1361</v>
      </c>
      <c r="AE304" s="115">
        <v>0</v>
      </c>
      <c r="AF304" s="115">
        <v>0</v>
      </c>
      <c r="AG304" s="115">
        <v>200</v>
      </c>
      <c r="AH304" s="115">
        <v>4000</v>
      </c>
      <c r="AI304" s="115">
        <v>8028</v>
      </c>
      <c r="AJ304" s="115">
        <v>0</v>
      </c>
      <c r="AK304" s="115">
        <v>450</v>
      </c>
      <c r="AL304" s="115">
        <v>15214</v>
      </c>
      <c r="AM304" s="115">
        <v>0</v>
      </c>
      <c r="AN304" s="115">
        <v>0</v>
      </c>
      <c r="AO304" s="115">
        <v>0</v>
      </c>
      <c r="AP304" s="115">
        <v>0</v>
      </c>
      <c r="AQ304" s="115">
        <v>0</v>
      </c>
      <c r="AR304" s="115">
        <v>0</v>
      </c>
      <c r="AS304" s="115">
        <v>1765</v>
      </c>
      <c r="AT304" s="115">
        <v>0</v>
      </c>
      <c r="AU304" s="115">
        <v>5106</v>
      </c>
      <c r="AV304" s="115">
        <v>0</v>
      </c>
      <c r="AW304" s="115">
        <v>0</v>
      </c>
      <c r="AX304" s="115">
        <v>0</v>
      </c>
      <c r="AY304" s="115">
        <v>840</v>
      </c>
      <c r="AZ304" s="115">
        <v>0</v>
      </c>
      <c r="BA304" s="115">
        <v>80480</v>
      </c>
      <c r="BB304" s="115">
        <v>35603</v>
      </c>
      <c r="BC304" s="115">
        <v>44877</v>
      </c>
      <c r="BD304" s="117">
        <v>42850</v>
      </c>
    </row>
    <row r="305" spans="1:56" ht="22.5" customHeight="1">
      <c r="A305" s="115" t="s">
        <v>139</v>
      </c>
      <c r="B305" s="115">
        <v>474</v>
      </c>
      <c r="C305" s="115" t="s">
        <v>466</v>
      </c>
      <c r="D305" s="115" t="s">
        <v>237</v>
      </c>
      <c r="E305" s="115" t="s">
        <v>238</v>
      </c>
      <c r="F305" s="115" t="s">
        <v>239</v>
      </c>
      <c r="G305" s="115">
        <v>1</v>
      </c>
      <c r="H305" s="115" t="s">
        <v>35</v>
      </c>
      <c r="I305" s="116">
        <v>42186</v>
      </c>
      <c r="J305" s="116">
        <v>28736</v>
      </c>
      <c r="K305" s="115">
        <v>108000345981</v>
      </c>
      <c r="L305" s="115" t="s">
        <v>137</v>
      </c>
      <c r="M305" s="115">
        <v>603</v>
      </c>
      <c r="N305" s="115"/>
      <c r="O305" s="115"/>
      <c r="P305" s="115"/>
      <c r="Q305" s="115"/>
      <c r="R305" s="115"/>
      <c r="S305" s="115"/>
      <c r="T305" s="115"/>
      <c r="U305" s="115" t="s">
        <v>232</v>
      </c>
      <c r="V305" s="115">
        <v>30</v>
      </c>
      <c r="W305" s="115">
        <v>8560</v>
      </c>
      <c r="X305" s="115">
        <v>15516</v>
      </c>
      <c r="Y305" s="115">
        <v>428</v>
      </c>
      <c r="Z305" s="115">
        <v>1027</v>
      </c>
      <c r="AA305" s="115">
        <v>2810</v>
      </c>
      <c r="AB305" s="115">
        <v>0</v>
      </c>
      <c r="AC305" s="115">
        <v>0</v>
      </c>
      <c r="AD305" s="115">
        <v>428</v>
      </c>
      <c r="AE305" s="115">
        <v>0</v>
      </c>
      <c r="AF305" s="115">
        <v>0</v>
      </c>
      <c r="AG305" s="115">
        <v>200</v>
      </c>
      <c r="AH305" s="115">
        <v>0</v>
      </c>
      <c r="AI305" s="115">
        <v>2889</v>
      </c>
      <c r="AJ305" s="115">
        <v>0</v>
      </c>
      <c r="AK305" s="115">
        <v>250</v>
      </c>
      <c r="AL305" s="115">
        <v>0</v>
      </c>
      <c r="AM305" s="115">
        <v>0</v>
      </c>
      <c r="AN305" s="115">
        <v>0</v>
      </c>
      <c r="AO305" s="115">
        <v>0</v>
      </c>
      <c r="AP305" s="115">
        <v>0</v>
      </c>
      <c r="AQ305" s="115">
        <v>0</v>
      </c>
      <c r="AR305" s="115">
        <v>0</v>
      </c>
      <c r="AS305" s="115">
        <v>0</v>
      </c>
      <c r="AT305" s="115">
        <v>0</v>
      </c>
      <c r="AU305" s="115">
        <v>0</v>
      </c>
      <c r="AV305" s="115">
        <v>0</v>
      </c>
      <c r="AW305" s="115">
        <v>0</v>
      </c>
      <c r="AX305" s="115">
        <v>0</v>
      </c>
      <c r="AY305" s="115">
        <v>840</v>
      </c>
      <c r="AZ305" s="115">
        <v>0</v>
      </c>
      <c r="BA305" s="115">
        <v>28769</v>
      </c>
      <c r="BB305" s="115">
        <v>4179</v>
      </c>
      <c r="BC305" s="115">
        <v>24590</v>
      </c>
      <c r="BD305" s="117">
        <v>42850</v>
      </c>
    </row>
    <row r="306" spans="1:56" ht="22.5" customHeight="1">
      <c r="A306" s="115" t="s">
        <v>139</v>
      </c>
      <c r="B306" s="115">
        <v>279</v>
      </c>
      <c r="C306" s="115" t="s">
        <v>467</v>
      </c>
      <c r="D306" s="115" t="s">
        <v>273</v>
      </c>
      <c r="E306" s="115" t="s">
        <v>274</v>
      </c>
      <c r="F306" s="115" t="s">
        <v>275</v>
      </c>
      <c r="G306" s="115">
        <v>1</v>
      </c>
      <c r="H306" s="115" t="s">
        <v>35</v>
      </c>
      <c r="I306" s="116">
        <v>35478</v>
      </c>
      <c r="J306" s="116">
        <v>24668</v>
      </c>
      <c r="K306" s="115">
        <v>608001049986</v>
      </c>
      <c r="L306" s="115" t="s">
        <v>137</v>
      </c>
      <c r="M306" s="115">
        <v>410</v>
      </c>
      <c r="N306" s="115"/>
      <c r="O306" s="115"/>
      <c r="P306" s="115"/>
      <c r="Q306" s="115"/>
      <c r="R306" s="115"/>
      <c r="S306" s="115"/>
      <c r="T306" s="115"/>
      <c r="U306" s="115" t="s">
        <v>276</v>
      </c>
      <c r="V306" s="115">
        <v>30</v>
      </c>
      <c r="W306" s="115">
        <v>22210</v>
      </c>
      <c r="X306" s="115">
        <v>36841</v>
      </c>
      <c r="Y306" s="115">
        <v>1111</v>
      </c>
      <c r="Z306" s="115">
        <v>2665</v>
      </c>
      <c r="AA306" s="115">
        <v>6891</v>
      </c>
      <c r="AB306" s="115">
        <v>0</v>
      </c>
      <c r="AC306" s="115">
        <v>0</v>
      </c>
      <c r="AD306" s="115">
        <v>1111</v>
      </c>
      <c r="AE306" s="115">
        <v>0</v>
      </c>
      <c r="AF306" s="115">
        <v>0</v>
      </c>
      <c r="AG306" s="115">
        <v>200</v>
      </c>
      <c r="AH306" s="115">
        <v>5000</v>
      </c>
      <c r="AI306" s="115">
        <v>7086</v>
      </c>
      <c r="AJ306" s="115">
        <v>257</v>
      </c>
      <c r="AK306" s="115">
        <v>12976</v>
      </c>
      <c r="AL306" s="115">
        <v>0</v>
      </c>
      <c r="AM306" s="115">
        <v>0</v>
      </c>
      <c r="AN306" s="115">
        <v>0</v>
      </c>
      <c r="AO306" s="115">
        <v>327</v>
      </c>
      <c r="AP306" s="115">
        <v>337</v>
      </c>
      <c r="AQ306" s="115">
        <v>0</v>
      </c>
      <c r="AR306" s="115">
        <v>0</v>
      </c>
      <c r="AS306" s="115">
        <v>0</v>
      </c>
      <c r="AT306" s="115">
        <v>0</v>
      </c>
      <c r="AU306" s="115">
        <v>4336</v>
      </c>
      <c r="AV306" s="115">
        <v>0</v>
      </c>
      <c r="AW306" s="115">
        <v>0</v>
      </c>
      <c r="AX306" s="115">
        <v>0</v>
      </c>
      <c r="AY306" s="115">
        <v>840</v>
      </c>
      <c r="AZ306" s="115">
        <v>489</v>
      </c>
      <c r="BA306" s="115">
        <v>70829</v>
      </c>
      <c r="BB306" s="115">
        <v>31848</v>
      </c>
      <c r="BC306" s="115">
        <v>38981</v>
      </c>
      <c r="BD306" s="117">
        <v>42850</v>
      </c>
    </row>
    <row r="307" spans="1:56" ht="22.5" customHeight="1">
      <c r="A307" s="115" t="s">
        <v>139</v>
      </c>
      <c r="B307" s="115">
        <v>444</v>
      </c>
      <c r="C307" s="115" t="s">
        <v>468</v>
      </c>
      <c r="D307" s="115" t="s">
        <v>273</v>
      </c>
      <c r="E307" s="115" t="s">
        <v>281</v>
      </c>
      <c r="F307" s="115" t="s">
        <v>275</v>
      </c>
      <c r="G307" s="115">
        <v>8</v>
      </c>
      <c r="H307" s="115" t="s">
        <v>35</v>
      </c>
      <c r="I307" s="116">
        <v>41760</v>
      </c>
      <c r="J307" s="116">
        <v>31199</v>
      </c>
      <c r="K307" s="115">
        <v>108000136750</v>
      </c>
      <c r="L307" s="115" t="s">
        <v>137</v>
      </c>
      <c r="M307" s="115">
        <v>573</v>
      </c>
      <c r="N307" s="115"/>
      <c r="O307" s="115"/>
      <c r="P307" s="115"/>
      <c r="Q307" s="115"/>
      <c r="R307" s="115"/>
      <c r="S307" s="115"/>
      <c r="T307" s="115"/>
      <c r="U307" s="115" t="s">
        <v>270</v>
      </c>
      <c r="V307" s="115">
        <v>30</v>
      </c>
      <c r="W307" s="115">
        <v>8235</v>
      </c>
      <c r="X307" s="115">
        <v>14927</v>
      </c>
      <c r="Y307" s="115">
        <v>412</v>
      </c>
      <c r="Z307" s="115">
        <v>988</v>
      </c>
      <c r="AA307" s="115">
        <v>2703</v>
      </c>
      <c r="AB307" s="115">
        <v>0</v>
      </c>
      <c r="AC307" s="115">
        <v>0</v>
      </c>
      <c r="AD307" s="115">
        <v>412</v>
      </c>
      <c r="AE307" s="115">
        <v>0</v>
      </c>
      <c r="AF307" s="115">
        <v>0</v>
      </c>
      <c r="AG307" s="115">
        <v>200</v>
      </c>
      <c r="AH307" s="115">
        <v>0</v>
      </c>
      <c r="AI307" s="115">
        <v>2779</v>
      </c>
      <c r="AJ307" s="115">
        <v>0</v>
      </c>
      <c r="AK307" s="115">
        <v>2650</v>
      </c>
      <c r="AL307" s="115">
        <v>0</v>
      </c>
      <c r="AM307" s="115">
        <v>0</v>
      </c>
      <c r="AN307" s="115">
        <v>0</v>
      </c>
      <c r="AO307" s="115">
        <v>0</v>
      </c>
      <c r="AP307" s="115">
        <v>0</v>
      </c>
      <c r="AQ307" s="115">
        <v>0</v>
      </c>
      <c r="AR307" s="115">
        <v>0</v>
      </c>
      <c r="AS307" s="115">
        <v>0</v>
      </c>
      <c r="AT307" s="115">
        <v>0</v>
      </c>
      <c r="AU307" s="115">
        <v>0</v>
      </c>
      <c r="AV307" s="115">
        <v>0</v>
      </c>
      <c r="AW307" s="115">
        <v>0</v>
      </c>
      <c r="AX307" s="115">
        <v>0</v>
      </c>
      <c r="AY307" s="115">
        <v>840</v>
      </c>
      <c r="AZ307" s="115">
        <v>1328</v>
      </c>
      <c r="BA307" s="115">
        <v>27677</v>
      </c>
      <c r="BB307" s="115">
        <v>7797</v>
      </c>
      <c r="BC307" s="115">
        <v>19880</v>
      </c>
      <c r="BD307" s="117">
        <v>42850</v>
      </c>
    </row>
    <row r="308" spans="1:56" ht="22.5" customHeight="1">
      <c r="A308" s="115" t="s">
        <v>139</v>
      </c>
      <c r="B308" s="115">
        <v>475</v>
      </c>
      <c r="C308" s="115" t="s">
        <v>469</v>
      </c>
      <c r="D308" s="115" t="s">
        <v>273</v>
      </c>
      <c r="E308" s="115" t="s">
        <v>281</v>
      </c>
      <c r="F308" s="115" t="s">
        <v>275</v>
      </c>
      <c r="G308" s="115">
        <v>1</v>
      </c>
      <c r="H308" s="115" t="s">
        <v>35</v>
      </c>
      <c r="I308" s="116">
        <v>42186</v>
      </c>
      <c r="J308" s="116">
        <v>32873</v>
      </c>
      <c r="K308" s="115">
        <v>108000345039</v>
      </c>
      <c r="L308" s="115" t="s">
        <v>152</v>
      </c>
      <c r="M308" s="115">
        <v>604</v>
      </c>
      <c r="N308" s="115"/>
      <c r="O308" s="115"/>
      <c r="P308" s="115"/>
      <c r="Q308" s="115"/>
      <c r="R308" s="115"/>
      <c r="S308" s="115"/>
      <c r="T308" s="115"/>
      <c r="U308" s="115" t="s">
        <v>270</v>
      </c>
      <c r="V308" s="115">
        <v>30</v>
      </c>
      <c r="W308" s="115">
        <v>7595</v>
      </c>
      <c r="X308" s="115">
        <v>13767</v>
      </c>
      <c r="Y308" s="115">
        <v>380</v>
      </c>
      <c r="Z308" s="115">
        <v>911</v>
      </c>
      <c r="AA308" s="115">
        <v>2493</v>
      </c>
      <c r="AB308" s="115">
        <v>0</v>
      </c>
      <c r="AC308" s="115">
        <v>0</v>
      </c>
      <c r="AD308" s="115">
        <v>380</v>
      </c>
      <c r="AE308" s="115">
        <v>0</v>
      </c>
      <c r="AF308" s="115">
        <v>0</v>
      </c>
      <c r="AG308" s="115">
        <v>200</v>
      </c>
      <c r="AH308" s="115">
        <v>0</v>
      </c>
      <c r="AI308" s="115">
        <v>2563</v>
      </c>
      <c r="AJ308" s="115">
        <v>0</v>
      </c>
      <c r="AK308" s="115">
        <v>250</v>
      </c>
      <c r="AL308" s="115">
        <v>0</v>
      </c>
      <c r="AM308" s="115">
        <v>0</v>
      </c>
      <c r="AN308" s="115">
        <v>0</v>
      </c>
      <c r="AO308" s="115">
        <v>0</v>
      </c>
      <c r="AP308" s="115">
        <v>0</v>
      </c>
      <c r="AQ308" s="115">
        <v>0</v>
      </c>
      <c r="AR308" s="115">
        <v>0</v>
      </c>
      <c r="AS308" s="115">
        <v>0</v>
      </c>
      <c r="AT308" s="115">
        <v>0</v>
      </c>
      <c r="AU308" s="115">
        <v>0</v>
      </c>
      <c r="AV308" s="115">
        <v>0</v>
      </c>
      <c r="AW308" s="115">
        <v>0</v>
      </c>
      <c r="AX308" s="115">
        <v>0</v>
      </c>
      <c r="AY308" s="115">
        <v>840</v>
      </c>
      <c r="AZ308" s="115">
        <v>0</v>
      </c>
      <c r="BA308" s="115">
        <v>25526</v>
      </c>
      <c r="BB308" s="115">
        <v>3853</v>
      </c>
      <c r="BC308" s="115">
        <v>21673</v>
      </c>
      <c r="BD308" s="117">
        <v>42850</v>
      </c>
    </row>
    <row r="309" spans="1:56" ht="22.5" customHeight="1">
      <c r="A309" s="115" t="s">
        <v>139</v>
      </c>
      <c r="B309" s="115">
        <v>249</v>
      </c>
      <c r="C309" s="115" t="s">
        <v>470</v>
      </c>
      <c r="D309" s="115" t="s">
        <v>344</v>
      </c>
      <c r="E309" s="115" t="s">
        <v>345</v>
      </c>
      <c r="F309" s="115" t="s">
        <v>346</v>
      </c>
      <c r="G309" s="115">
        <v>1</v>
      </c>
      <c r="H309" s="115" t="s">
        <v>35</v>
      </c>
      <c r="I309" s="116">
        <v>34151</v>
      </c>
      <c r="J309" s="116">
        <v>22466</v>
      </c>
      <c r="K309" s="115">
        <v>608001021438</v>
      </c>
      <c r="L309" s="115" t="s">
        <v>137</v>
      </c>
      <c r="M309" s="115">
        <v>365</v>
      </c>
      <c r="N309" s="115"/>
      <c r="O309" s="115"/>
      <c r="P309" s="115"/>
      <c r="Q309" s="115"/>
      <c r="R309" s="115"/>
      <c r="S309" s="115"/>
      <c r="T309" s="115"/>
      <c r="U309" s="115" t="s">
        <v>347</v>
      </c>
      <c r="V309" s="115">
        <v>30</v>
      </c>
      <c r="W309" s="115">
        <v>16135</v>
      </c>
      <c r="X309" s="115">
        <v>28133</v>
      </c>
      <c r="Y309" s="115">
        <v>807</v>
      </c>
      <c r="Z309" s="115">
        <v>1936</v>
      </c>
      <c r="AA309" s="115">
        <v>5166</v>
      </c>
      <c r="AB309" s="115">
        <v>0</v>
      </c>
      <c r="AC309" s="115">
        <v>0</v>
      </c>
      <c r="AD309" s="115">
        <v>807</v>
      </c>
      <c r="AE309" s="115">
        <v>0</v>
      </c>
      <c r="AF309" s="115">
        <v>0</v>
      </c>
      <c r="AG309" s="115">
        <v>200</v>
      </c>
      <c r="AH309" s="115">
        <v>2000</v>
      </c>
      <c r="AI309" s="115">
        <v>5312</v>
      </c>
      <c r="AJ309" s="115">
        <v>0</v>
      </c>
      <c r="AK309" s="115">
        <v>10950</v>
      </c>
      <c r="AL309" s="115">
        <v>0</v>
      </c>
      <c r="AM309" s="115">
        <v>0</v>
      </c>
      <c r="AN309" s="115">
        <v>0</v>
      </c>
      <c r="AO309" s="115">
        <v>0</v>
      </c>
      <c r="AP309" s="115">
        <v>0</v>
      </c>
      <c r="AQ309" s="115">
        <v>0</v>
      </c>
      <c r="AR309" s="115">
        <v>0</v>
      </c>
      <c r="AS309" s="115">
        <v>0</v>
      </c>
      <c r="AT309" s="115">
        <v>0</v>
      </c>
      <c r="AU309" s="115">
        <v>0</v>
      </c>
      <c r="AV309" s="115">
        <v>0</v>
      </c>
      <c r="AW309" s="115">
        <v>0</v>
      </c>
      <c r="AX309" s="115">
        <v>0</v>
      </c>
      <c r="AY309" s="115">
        <v>840</v>
      </c>
      <c r="AZ309" s="115">
        <v>877</v>
      </c>
      <c r="BA309" s="115">
        <v>52984</v>
      </c>
      <c r="BB309" s="115">
        <v>20179</v>
      </c>
      <c r="BC309" s="115">
        <v>32805</v>
      </c>
      <c r="BD309" s="117">
        <v>42850</v>
      </c>
    </row>
    <row r="310" spans="1:56" ht="22.5" customHeight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  <c r="AM310" s="115"/>
      <c r="AN310" s="115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15"/>
      <c r="BA310" s="115"/>
      <c r="BB310" s="115"/>
      <c r="BC310" s="115"/>
    </row>
    <row r="311" spans="1:56" s="114" customFormat="1" ht="22.5" customHeight="1">
      <c r="A311" s="113"/>
      <c r="B311" s="113" t="s">
        <v>402</v>
      </c>
      <c r="C311" s="113" t="s">
        <v>139</v>
      </c>
      <c r="D311" s="113" t="s">
        <v>139</v>
      </c>
      <c r="E311" s="113" t="s">
        <v>139</v>
      </c>
      <c r="F311" s="113" t="s">
        <v>139</v>
      </c>
      <c r="G311" s="113" t="s">
        <v>139</v>
      </c>
      <c r="H311" s="113" t="s">
        <v>139</v>
      </c>
      <c r="I311" s="113" t="s">
        <v>139</v>
      </c>
      <c r="J311" s="113" t="s">
        <v>139</v>
      </c>
      <c r="K311" s="113" t="s">
        <v>139</v>
      </c>
      <c r="L311" s="113" t="s">
        <v>139</v>
      </c>
      <c r="M311" s="113" t="s">
        <v>139</v>
      </c>
      <c r="N311" s="113" t="s">
        <v>139</v>
      </c>
      <c r="O311" s="113" t="s">
        <v>139</v>
      </c>
      <c r="P311" s="113" t="s">
        <v>139</v>
      </c>
      <c r="Q311" s="113" t="s">
        <v>139</v>
      </c>
      <c r="R311" s="113" t="s">
        <v>139</v>
      </c>
      <c r="S311" s="113" t="s">
        <v>139</v>
      </c>
      <c r="T311" s="113" t="s">
        <v>139</v>
      </c>
      <c r="U311" s="113" t="s">
        <v>139</v>
      </c>
      <c r="V311" s="113" t="s">
        <v>139</v>
      </c>
      <c r="W311" s="113">
        <v>89960</v>
      </c>
      <c r="X311" s="113">
        <v>148860</v>
      </c>
      <c r="Y311" s="113">
        <v>4499</v>
      </c>
      <c r="Z311" s="113">
        <v>10577</v>
      </c>
      <c r="AA311" s="113">
        <v>27870</v>
      </c>
      <c r="AB311" s="113">
        <v>0</v>
      </c>
      <c r="AC311" s="113">
        <v>0</v>
      </c>
      <c r="AD311" s="113">
        <v>4499</v>
      </c>
      <c r="AE311" s="113">
        <v>0</v>
      </c>
      <c r="AF311" s="113">
        <v>0</v>
      </c>
      <c r="AG311" s="113">
        <v>1200</v>
      </c>
      <c r="AH311" s="113">
        <v>11000</v>
      </c>
      <c r="AI311" s="113">
        <v>28657</v>
      </c>
      <c r="AJ311" s="113">
        <v>257</v>
      </c>
      <c r="AK311" s="113">
        <v>27526</v>
      </c>
      <c r="AL311" s="113">
        <v>15214</v>
      </c>
      <c r="AM311" s="113">
        <v>0</v>
      </c>
      <c r="AN311" s="113">
        <v>0</v>
      </c>
      <c r="AO311" s="113">
        <v>327</v>
      </c>
      <c r="AP311" s="113">
        <v>337</v>
      </c>
      <c r="AQ311" s="113">
        <v>0</v>
      </c>
      <c r="AR311" s="113">
        <v>0</v>
      </c>
      <c r="AS311" s="113">
        <v>1765</v>
      </c>
      <c r="AT311" s="113">
        <v>0</v>
      </c>
      <c r="AU311" s="113">
        <v>9442</v>
      </c>
      <c r="AV311" s="113">
        <v>0</v>
      </c>
      <c r="AW311" s="113">
        <v>0</v>
      </c>
      <c r="AX311" s="113">
        <v>0</v>
      </c>
      <c r="AY311" s="113">
        <v>5040</v>
      </c>
      <c r="AZ311" s="113">
        <v>2694</v>
      </c>
      <c r="BA311" s="113">
        <v>286265</v>
      </c>
      <c r="BB311" s="113">
        <v>103459</v>
      </c>
      <c r="BC311" s="113">
        <v>182806</v>
      </c>
    </row>
    <row r="312" spans="1:56" ht="22.5" customHeight="1">
      <c r="A312" s="115"/>
      <c r="B312" s="115"/>
      <c r="C312" s="113" t="s">
        <v>471</v>
      </c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15"/>
      <c r="BA312" s="115"/>
      <c r="BB312" s="115"/>
      <c r="BC312" s="115"/>
    </row>
    <row r="313" spans="1:56" ht="22.5" customHeight="1">
      <c r="A313" s="115"/>
      <c r="B313" s="115">
        <v>186</v>
      </c>
      <c r="C313" s="115" t="s">
        <v>472</v>
      </c>
      <c r="D313" s="115" t="s">
        <v>157</v>
      </c>
      <c r="E313" s="115" t="s">
        <v>175</v>
      </c>
      <c r="F313" s="115" t="s">
        <v>176</v>
      </c>
      <c r="G313" s="115">
        <v>2</v>
      </c>
      <c r="H313" s="115" t="s">
        <v>35</v>
      </c>
      <c r="I313" s="116">
        <v>33795</v>
      </c>
      <c r="J313" s="116">
        <v>22957</v>
      </c>
      <c r="K313" s="115">
        <v>608001017353</v>
      </c>
      <c r="L313" s="115" t="s">
        <v>137</v>
      </c>
      <c r="M313" s="115">
        <v>354</v>
      </c>
      <c r="N313" s="115"/>
      <c r="O313" s="115"/>
      <c r="P313" s="115"/>
      <c r="Q313" s="115"/>
      <c r="R313" s="115"/>
      <c r="S313" s="115"/>
      <c r="T313" s="115"/>
      <c r="U313" s="115" t="s">
        <v>177</v>
      </c>
      <c r="V313" s="115">
        <v>30</v>
      </c>
      <c r="W313" s="115">
        <v>28965</v>
      </c>
      <c r="X313" s="115">
        <v>39676</v>
      </c>
      <c r="Y313" s="115">
        <v>1448</v>
      </c>
      <c r="Z313" s="115">
        <v>3050</v>
      </c>
      <c r="AA313" s="115">
        <v>8010</v>
      </c>
      <c r="AB313" s="115">
        <v>0</v>
      </c>
      <c r="AC313" s="115">
        <v>0</v>
      </c>
      <c r="AD313" s="115">
        <v>1448</v>
      </c>
      <c r="AE313" s="115">
        <v>0</v>
      </c>
      <c r="AF313" s="115">
        <v>0</v>
      </c>
      <c r="AG313" s="115">
        <v>200</v>
      </c>
      <c r="AH313" s="115">
        <v>7000</v>
      </c>
      <c r="AI313" s="115">
        <v>8237</v>
      </c>
      <c r="AJ313" s="115">
        <v>216</v>
      </c>
      <c r="AK313" s="115">
        <v>2750</v>
      </c>
      <c r="AL313" s="115">
        <v>0</v>
      </c>
      <c r="AM313" s="115">
        <v>0</v>
      </c>
      <c r="AN313" s="115">
        <v>0</v>
      </c>
      <c r="AO313" s="115">
        <v>0</v>
      </c>
      <c r="AP313" s="115">
        <v>0</v>
      </c>
      <c r="AQ313" s="115">
        <v>0</v>
      </c>
      <c r="AR313" s="115">
        <v>0</v>
      </c>
      <c r="AS313" s="115">
        <v>0</v>
      </c>
      <c r="AT313" s="115">
        <v>0</v>
      </c>
      <c r="AU313" s="115">
        <v>0</v>
      </c>
      <c r="AV313" s="115">
        <v>0</v>
      </c>
      <c r="AW313" s="115">
        <v>0</v>
      </c>
      <c r="AX313" s="115">
        <v>0</v>
      </c>
      <c r="AY313" s="115">
        <v>840</v>
      </c>
      <c r="AZ313" s="115">
        <v>0</v>
      </c>
      <c r="BA313" s="115">
        <v>82597</v>
      </c>
      <c r="BB313" s="115">
        <v>19243</v>
      </c>
      <c r="BC313" s="115">
        <v>63354</v>
      </c>
      <c r="BD313" s="117">
        <v>42850</v>
      </c>
    </row>
    <row r="314" spans="1:56" ht="22.5" customHeight="1">
      <c r="A314" s="115" t="s">
        <v>139</v>
      </c>
      <c r="B314" s="115">
        <v>422</v>
      </c>
      <c r="C314" s="115" t="s">
        <v>473</v>
      </c>
      <c r="D314" s="115" t="s">
        <v>157</v>
      </c>
      <c r="E314" s="115" t="s">
        <v>196</v>
      </c>
      <c r="F314" s="115" t="s">
        <v>197</v>
      </c>
      <c r="G314" s="115">
        <v>1</v>
      </c>
      <c r="H314" s="115" t="s">
        <v>35</v>
      </c>
      <c r="I314" s="116">
        <v>41617</v>
      </c>
      <c r="J314" s="116">
        <v>31911</v>
      </c>
      <c r="K314" s="115">
        <v>108000085680</v>
      </c>
      <c r="L314" s="115" t="s">
        <v>152</v>
      </c>
      <c r="M314" s="115">
        <v>551</v>
      </c>
      <c r="N314" s="115"/>
      <c r="O314" s="115"/>
      <c r="P314" s="115"/>
      <c r="Q314" s="115"/>
      <c r="R314" s="115"/>
      <c r="S314" s="115"/>
      <c r="T314" s="115"/>
      <c r="U314" s="115" t="s">
        <v>270</v>
      </c>
      <c r="V314" s="115">
        <v>30</v>
      </c>
      <c r="W314" s="115">
        <v>12775</v>
      </c>
      <c r="X314" s="115">
        <v>23058</v>
      </c>
      <c r="Y314" s="115">
        <v>639</v>
      </c>
      <c r="Z314" s="115">
        <v>1533</v>
      </c>
      <c r="AA314" s="115">
        <v>4182</v>
      </c>
      <c r="AB314" s="115">
        <v>0</v>
      </c>
      <c r="AC314" s="115">
        <v>0</v>
      </c>
      <c r="AD314" s="115">
        <v>639</v>
      </c>
      <c r="AE314" s="115">
        <v>0</v>
      </c>
      <c r="AF314" s="115">
        <v>0</v>
      </c>
      <c r="AG314" s="115">
        <v>200</v>
      </c>
      <c r="AH314" s="115">
        <v>1000</v>
      </c>
      <c r="AI314" s="115">
        <v>4300</v>
      </c>
      <c r="AJ314" s="115">
        <v>0</v>
      </c>
      <c r="AK314" s="115">
        <v>200</v>
      </c>
      <c r="AL314" s="115">
        <v>0</v>
      </c>
      <c r="AM314" s="115">
        <v>0</v>
      </c>
      <c r="AN314" s="115">
        <v>0</v>
      </c>
      <c r="AO314" s="115">
        <v>0</v>
      </c>
      <c r="AP314" s="115">
        <v>0</v>
      </c>
      <c r="AQ314" s="115">
        <v>0</v>
      </c>
      <c r="AR314" s="115">
        <v>0</v>
      </c>
      <c r="AS314" s="115">
        <v>0</v>
      </c>
      <c r="AT314" s="115">
        <v>0</v>
      </c>
      <c r="AU314" s="115">
        <v>0</v>
      </c>
      <c r="AV314" s="115">
        <v>0</v>
      </c>
      <c r="AW314" s="115">
        <v>0</v>
      </c>
      <c r="AX314" s="115">
        <v>0</v>
      </c>
      <c r="AY314" s="115">
        <v>840</v>
      </c>
      <c r="AZ314" s="115">
        <v>0</v>
      </c>
      <c r="BA314" s="115">
        <v>42826</v>
      </c>
      <c r="BB314" s="115">
        <v>6540</v>
      </c>
      <c r="BC314" s="115">
        <v>36286</v>
      </c>
      <c r="BD314" s="117">
        <v>42850</v>
      </c>
    </row>
    <row r="315" spans="1:56" ht="22.5" customHeight="1">
      <c r="A315" s="115" t="s">
        <v>139</v>
      </c>
      <c r="B315" s="115">
        <v>451</v>
      </c>
      <c r="C315" s="115" t="s">
        <v>474</v>
      </c>
      <c r="D315" s="115" t="s">
        <v>273</v>
      </c>
      <c r="E315" s="115" t="s">
        <v>281</v>
      </c>
      <c r="F315" s="115" t="s">
        <v>275</v>
      </c>
      <c r="G315" s="115">
        <v>1</v>
      </c>
      <c r="H315" s="115" t="s">
        <v>35</v>
      </c>
      <c r="I315" s="116">
        <v>41809</v>
      </c>
      <c r="J315" s="116">
        <v>33737</v>
      </c>
      <c r="K315" s="115">
        <v>108000148279</v>
      </c>
      <c r="L315" s="115" t="s">
        <v>152</v>
      </c>
      <c r="M315" s="115">
        <v>580</v>
      </c>
      <c r="N315" s="115"/>
      <c r="O315" s="115"/>
      <c r="P315" s="115"/>
      <c r="Q315" s="115"/>
      <c r="R315" s="115"/>
      <c r="S315" s="115"/>
      <c r="T315" s="115"/>
      <c r="U315" s="115" t="s">
        <v>270</v>
      </c>
      <c r="V315" s="115">
        <v>30</v>
      </c>
      <c r="W315" s="115">
        <v>8235</v>
      </c>
      <c r="X315" s="115">
        <v>14927</v>
      </c>
      <c r="Y315" s="115">
        <v>412</v>
      </c>
      <c r="Z315" s="115">
        <v>988</v>
      </c>
      <c r="AA315" s="115">
        <v>2703</v>
      </c>
      <c r="AB315" s="115">
        <v>0</v>
      </c>
      <c r="AC315" s="115">
        <v>0</v>
      </c>
      <c r="AD315" s="115">
        <v>412</v>
      </c>
      <c r="AE315" s="115">
        <v>0</v>
      </c>
      <c r="AF315" s="115">
        <v>0</v>
      </c>
      <c r="AG315" s="115">
        <v>200</v>
      </c>
      <c r="AH315" s="115">
        <v>0</v>
      </c>
      <c r="AI315" s="115">
        <v>2779</v>
      </c>
      <c r="AJ315" s="115">
        <v>0</v>
      </c>
      <c r="AK315" s="115">
        <v>200</v>
      </c>
      <c r="AL315" s="115">
        <v>0</v>
      </c>
      <c r="AM315" s="115">
        <v>0</v>
      </c>
      <c r="AN315" s="115">
        <v>0</v>
      </c>
      <c r="AO315" s="115">
        <v>0</v>
      </c>
      <c r="AP315" s="115">
        <v>0</v>
      </c>
      <c r="AQ315" s="115">
        <v>0</v>
      </c>
      <c r="AR315" s="115">
        <v>0</v>
      </c>
      <c r="AS315" s="115">
        <v>0</v>
      </c>
      <c r="AT315" s="115">
        <v>0</v>
      </c>
      <c r="AU315" s="115">
        <v>0</v>
      </c>
      <c r="AV315" s="115">
        <v>0</v>
      </c>
      <c r="AW315" s="115">
        <v>0</v>
      </c>
      <c r="AX315" s="115">
        <v>0</v>
      </c>
      <c r="AY315" s="115">
        <v>840</v>
      </c>
      <c r="AZ315" s="115">
        <v>0</v>
      </c>
      <c r="BA315" s="115">
        <v>27677</v>
      </c>
      <c r="BB315" s="115">
        <v>4019</v>
      </c>
      <c r="BC315" s="115">
        <v>23658</v>
      </c>
      <c r="BD315" s="117">
        <v>42850</v>
      </c>
    </row>
    <row r="316" spans="1:56" ht="22.5" customHeight="1">
      <c r="A316" s="115" t="s">
        <v>139</v>
      </c>
      <c r="B316" s="115">
        <v>551</v>
      </c>
      <c r="C316" s="115" t="s">
        <v>475</v>
      </c>
      <c r="D316" s="115" t="s">
        <v>273</v>
      </c>
      <c r="E316" s="115" t="s">
        <v>281</v>
      </c>
      <c r="F316" s="115" t="s">
        <v>275</v>
      </c>
      <c r="G316" s="115">
        <v>1</v>
      </c>
      <c r="H316" s="115" t="s">
        <v>35</v>
      </c>
      <c r="I316" s="116">
        <v>42604</v>
      </c>
      <c r="J316" s="116">
        <v>33108</v>
      </c>
      <c r="K316" s="115">
        <v>108000560577</v>
      </c>
      <c r="L316" s="115" t="s">
        <v>137</v>
      </c>
      <c r="M316" s="115">
        <v>680</v>
      </c>
      <c r="N316" s="115"/>
      <c r="O316" s="115"/>
      <c r="P316" s="115"/>
      <c r="Q316" s="115"/>
      <c r="R316" s="115"/>
      <c r="S316" s="115"/>
      <c r="T316" s="115"/>
      <c r="U316" s="115" t="s">
        <v>270</v>
      </c>
      <c r="V316" s="115">
        <v>30</v>
      </c>
      <c r="W316" s="115">
        <v>7275</v>
      </c>
      <c r="X316" s="115">
        <v>13187</v>
      </c>
      <c r="Y316" s="115">
        <v>364</v>
      </c>
      <c r="Z316" s="115">
        <v>873</v>
      </c>
      <c r="AA316" s="115">
        <v>2388</v>
      </c>
      <c r="AB316" s="115">
        <v>0</v>
      </c>
      <c r="AC316" s="115">
        <v>0</v>
      </c>
      <c r="AD316" s="115">
        <v>364</v>
      </c>
      <c r="AE316" s="115">
        <v>0</v>
      </c>
      <c r="AF316" s="115">
        <v>0</v>
      </c>
      <c r="AG316" s="115">
        <v>200</v>
      </c>
      <c r="AH316" s="115">
        <v>0</v>
      </c>
      <c r="AI316" s="115">
        <v>2455</v>
      </c>
      <c r="AJ316" s="115">
        <v>0</v>
      </c>
      <c r="AK316" s="115">
        <v>0</v>
      </c>
      <c r="AL316" s="115">
        <v>0</v>
      </c>
      <c r="AM316" s="115">
        <v>0</v>
      </c>
      <c r="AN316" s="115">
        <v>0</v>
      </c>
      <c r="AO316" s="115">
        <v>0</v>
      </c>
      <c r="AP316" s="115">
        <v>0</v>
      </c>
      <c r="AQ316" s="115">
        <v>0</v>
      </c>
      <c r="AR316" s="115">
        <v>0</v>
      </c>
      <c r="AS316" s="115">
        <v>0</v>
      </c>
      <c r="AT316" s="115">
        <v>0</v>
      </c>
      <c r="AU316" s="115">
        <v>0</v>
      </c>
      <c r="AV316" s="115">
        <v>0</v>
      </c>
      <c r="AW316" s="115">
        <v>0</v>
      </c>
      <c r="AX316" s="115">
        <v>0</v>
      </c>
      <c r="AY316" s="115">
        <v>840</v>
      </c>
      <c r="AZ316" s="115">
        <v>0</v>
      </c>
      <c r="BA316" s="115">
        <v>24451</v>
      </c>
      <c r="BB316" s="115">
        <v>3495</v>
      </c>
      <c r="BC316" s="115">
        <v>20956</v>
      </c>
      <c r="BD316" s="117">
        <v>42850</v>
      </c>
    </row>
    <row r="317" spans="1:56" ht="22.5" customHeight="1">
      <c r="A317" s="115" t="s">
        <v>139</v>
      </c>
      <c r="B317" s="115">
        <v>573</v>
      </c>
      <c r="C317" s="115" t="s">
        <v>476</v>
      </c>
      <c r="D317" s="115" t="s">
        <v>273</v>
      </c>
      <c r="E317" s="115" t="s">
        <v>341</v>
      </c>
      <c r="F317" s="115" t="s">
        <v>342</v>
      </c>
      <c r="G317" s="115">
        <v>1</v>
      </c>
      <c r="H317" s="115" t="s">
        <v>35</v>
      </c>
      <c r="I317" s="116">
        <v>42752</v>
      </c>
      <c r="J317" s="116">
        <v>32609</v>
      </c>
      <c r="K317" s="115">
        <v>108000660913</v>
      </c>
      <c r="L317" s="115" t="s">
        <v>152</v>
      </c>
      <c r="M317" s="115">
        <v>702</v>
      </c>
      <c r="N317" s="115"/>
      <c r="O317" s="115"/>
      <c r="P317" s="115"/>
      <c r="Q317" s="115"/>
      <c r="R317" s="115"/>
      <c r="S317" s="115"/>
      <c r="T317" s="115"/>
      <c r="U317" s="115" t="s">
        <v>270</v>
      </c>
      <c r="V317" s="115">
        <v>30</v>
      </c>
      <c r="W317" s="115">
        <v>7275</v>
      </c>
      <c r="X317" s="115">
        <v>13187</v>
      </c>
      <c r="Y317" s="115">
        <v>364</v>
      </c>
      <c r="Z317" s="115">
        <v>873</v>
      </c>
      <c r="AA317" s="115">
        <v>2388</v>
      </c>
      <c r="AB317" s="115">
        <v>0</v>
      </c>
      <c r="AC317" s="115">
        <v>0</v>
      </c>
      <c r="AD317" s="115">
        <v>364</v>
      </c>
      <c r="AE317" s="115">
        <v>0</v>
      </c>
      <c r="AF317" s="115">
        <v>0</v>
      </c>
      <c r="AG317" s="115">
        <v>200</v>
      </c>
      <c r="AH317" s="115">
        <v>0</v>
      </c>
      <c r="AI317" s="115">
        <v>2455</v>
      </c>
      <c r="AJ317" s="115">
        <v>0</v>
      </c>
      <c r="AK317" s="115">
        <v>0</v>
      </c>
      <c r="AL317" s="115">
        <v>0</v>
      </c>
      <c r="AM317" s="115">
        <v>0</v>
      </c>
      <c r="AN317" s="115">
        <v>0</v>
      </c>
      <c r="AO317" s="115">
        <v>0</v>
      </c>
      <c r="AP317" s="115">
        <v>0</v>
      </c>
      <c r="AQ317" s="115">
        <v>0</v>
      </c>
      <c r="AR317" s="115">
        <v>0</v>
      </c>
      <c r="AS317" s="115">
        <v>0</v>
      </c>
      <c r="AT317" s="115">
        <v>0</v>
      </c>
      <c r="AU317" s="115">
        <v>0</v>
      </c>
      <c r="AV317" s="115">
        <v>0</v>
      </c>
      <c r="AW317" s="115">
        <v>0</v>
      </c>
      <c r="AX317" s="115">
        <v>0</v>
      </c>
      <c r="AY317" s="115">
        <v>840</v>
      </c>
      <c r="AZ317" s="115">
        <v>0</v>
      </c>
      <c r="BA317" s="115">
        <v>24451</v>
      </c>
      <c r="BB317" s="115">
        <v>3495</v>
      </c>
      <c r="BC317" s="115">
        <v>20956</v>
      </c>
      <c r="BD317" s="117">
        <v>42850</v>
      </c>
    </row>
    <row r="318" spans="1:56" ht="22.5" customHeight="1">
      <c r="A318" s="115" t="s">
        <v>139</v>
      </c>
      <c r="B318" s="115">
        <v>243</v>
      </c>
      <c r="C318" s="115" t="s">
        <v>477</v>
      </c>
      <c r="D318" s="115" t="s">
        <v>344</v>
      </c>
      <c r="E318" s="115" t="s">
        <v>345</v>
      </c>
      <c r="F318" s="115" t="s">
        <v>346</v>
      </c>
      <c r="G318" s="115">
        <v>11</v>
      </c>
      <c r="H318" s="115" t="s">
        <v>35</v>
      </c>
      <c r="I318" s="116">
        <v>33270</v>
      </c>
      <c r="J318" s="116">
        <v>24930</v>
      </c>
      <c r="K318" s="115">
        <v>608001039922</v>
      </c>
      <c r="L318" s="115" t="s">
        <v>137</v>
      </c>
      <c r="M318" s="115">
        <v>305</v>
      </c>
      <c r="N318" s="115"/>
      <c r="O318" s="115"/>
      <c r="P318" s="115"/>
      <c r="Q318" s="115"/>
      <c r="R318" s="115"/>
      <c r="S318" s="115"/>
      <c r="T318" s="115"/>
      <c r="U318" s="115" t="s">
        <v>347</v>
      </c>
      <c r="V318" s="115">
        <v>30</v>
      </c>
      <c r="W318" s="115">
        <v>18340</v>
      </c>
      <c r="X318" s="115">
        <v>29289</v>
      </c>
      <c r="Y318" s="115">
        <v>917</v>
      </c>
      <c r="Z318" s="115">
        <v>2201</v>
      </c>
      <c r="AA318" s="115">
        <v>5558</v>
      </c>
      <c r="AB318" s="115">
        <v>0</v>
      </c>
      <c r="AC318" s="115">
        <v>0</v>
      </c>
      <c r="AD318" s="115">
        <v>917</v>
      </c>
      <c r="AE318" s="115">
        <v>0</v>
      </c>
      <c r="AF318" s="115">
        <v>0</v>
      </c>
      <c r="AG318" s="115">
        <v>200</v>
      </c>
      <c r="AH318" s="115">
        <v>2000</v>
      </c>
      <c r="AI318" s="115">
        <v>5715</v>
      </c>
      <c r="AJ318" s="115">
        <v>0</v>
      </c>
      <c r="AK318" s="115">
        <v>9276</v>
      </c>
      <c r="AL318" s="115">
        <v>3327</v>
      </c>
      <c r="AM318" s="115">
        <v>230</v>
      </c>
      <c r="AN318" s="115">
        <v>0</v>
      </c>
      <c r="AO318" s="115">
        <v>739</v>
      </c>
      <c r="AP318" s="115">
        <v>1002</v>
      </c>
      <c r="AQ318" s="115">
        <v>0</v>
      </c>
      <c r="AR318" s="115">
        <v>0</v>
      </c>
      <c r="AS318" s="115">
        <v>0</v>
      </c>
      <c r="AT318" s="115">
        <v>0</v>
      </c>
      <c r="AU318" s="115">
        <v>6095</v>
      </c>
      <c r="AV318" s="115">
        <v>0</v>
      </c>
      <c r="AW318" s="115">
        <v>0</v>
      </c>
      <c r="AX318" s="115">
        <v>0</v>
      </c>
      <c r="AY318" s="115">
        <v>840</v>
      </c>
      <c r="AZ318" s="115">
        <v>1480</v>
      </c>
      <c r="BA318" s="115">
        <v>57222</v>
      </c>
      <c r="BB318" s="115">
        <v>30904</v>
      </c>
      <c r="BC318" s="115">
        <v>26318</v>
      </c>
      <c r="BD318" s="117">
        <v>42850</v>
      </c>
    </row>
    <row r="319" spans="1:56" ht="22.5" customHeight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  <c r="BA319" s="115"/>
      <c r="BB319" s="115"/>
      <c r="BC319" s="115"/>
    </row>
    <row r="320" spans="1:56" s="114" customFormat="1" ht="22.5" customHeight="1">
      <c r="A320" s="113"/>
      <c r="B320" s="113" t="s">
        <v>402</v>
      </c>
      <c r="C320" s="113" t="s">
        <v>139</v>
      </c>
      <c r="D320" s="113" t="s">
        <v>139</v>
      </c>
      <c r="E320" s="113" t="s">
        <v>139</v>
      </c>
      <c r="F320" s="113" t="s">
        <v>139</v>
      </c>
      <c r="G320" s="113" t="s">
        <v>139</v>
      </c>
      <c r="H320" s="113" t="s">
        <v>139</v>
      </c>
      <c r="I320" s="113" t="s">
        <v>139</v>
      </c>
      <c r="J320" s="113" t="s">
        <v>139</v>
      </c>
      <c r="K320" s="113" t="s">
        <v>139</v>
      </c>
      <c r="L320" s="113" t="s">
        <v>139</v>
      </c>
      <c r="M320" s="113" t="s">
        <v>139</v>
      </c>
      <c r="N320" s="113" t="s">
        <v>139</v>
      </c>
      <c r="O320" s="113" t="s">
        <v>139</v>
      </c>
      <c r="P320" s="113" t="s">
        <v>139</v>
      </c>
      <c r="Q320" s="113" t="s">
        <v>139</v>
      </c>
      <c r="R320" s="113" t="s">
        <v>139</v>
      </c>
      <c r="S320" s="113" t="s">
        <v>139</v>
      </c>
      <c r="T320" s="113" t="s">
        <v>139</v>
      </c>
      <c r="U320" s="113" t="s">
        <v>139</v>
      </c>
      <c r="V320" s="113" t="s">
        <v>139</v>
      </c>
      <c r="W320" s="113">
        <v>82865</v>
      </c>
      <c r="X320" s="113">
        <v>133324</v>
      </c>
      <c r="Y320" s="113">
        <v>4144</v>
      </c>
      <c r="Z320" s="113">
        <v>9518</v>
      </c>
      <c r="AA320" s="113">
        <v>25229</v>
      </c>
      <c r="AB320" s="113">
        <v>0</v>
      </c>
      <c r="AC320" s="113">
        <v>0</v>
      </c>
      <c r="AD320" s="113">
        <v>4144</v>
      </c>
      <c r="AE320" s="113">
        <v>0</v>
      </c>
      <c r="AF320" s="113">
        <v>0</v>
      </c>
      <c r="AG320" s="113">
        <v>1200</v>
      </c>
      <c r="AH320" s="113">
        <v>10000</v>
      </c>
      <c r="AI320" s="113">
        <v>25941</v>
      </c>
      <c r="AJ320" s="113">
        <v>216</v>
      </c>
      <c r="AK320" s="113">
        <v>12426</v>
      </c>
      <c r="AL320" s="113">
        <v>3327</v>
      </c>
      <c r="AM320" s="113">
        <v>230</v>
      </c>
      <c r="AN320" s="113">
        <v>0</v>
      </c>
      <c r="AO320" s="113">
        <v>739</v>
      </c>
      <c r="AP320" s="113">
        <v>1002</v>
      </c>
      <c r="AQ320" s="113">
        <v>0</v>
      </c>
      <c r="AR320" s="113">
        <v>0</v>
      </c>
      <c r="AS320" s="113">
        <v>0</v>
      </c>
      <c r="AT320" s="113">
        <v>0</v>
      </c>
      <c r="AU320" s="113">
        <v>6095</v>
      </c>
      <c r="AV320" s="113">
        <v>0</v>
      </c>
      <c r="AW320" s="113">
        <v>0</v>
      </c>
      <c r="AX320" s="113">
        <v>0</v>
      </c>
      <c r="AY320" s="113">
        <v>5040</v>
      </c>
      <c r="AZ320" s="113">
        <v>1480</v>
      </c>
      <c r="BA320" s="113">
        <v>259224</v>
      </c>
      <c r="BB320" s="113">
        <v>67696</v>
      </c>
      <c r="BC320" s="113">
        <v>191528</v>
      </c>
    </row>
    <row r="321" spans="1:56" ht="22.5" customHeight="1">
      <c r="A321" s="115"/>
      <c r="B321" s="115"/>
      <c r="C321" s="113" t="s">
        <v>478</v>
      </c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  <c r="AM321" s="115"/>
      <c r="AN321" s="115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5"/>
      <c r="AY321" s="115"/>
      <c r="AZ321" s="115"/>
      <c r="BA321" s="115"/>
      <c r="BB321" s="115"/>
      <c r="BC321" s="115"/>
    </row>
    <row r="322" spans="1:56" ht="22.5" customHeight="1">
      <c r="A322" s="115"/>
      <c r="B322" s="115">
        <v>174</v>
      </c>
      <c r="C322" s="115" t="s">
        <v>479</v>
      </c>
      <c r="D322" s="115" t="s">
        <v>157</v>
      </c>
      <c r="E322" s="115" t="s">
        <v>175</v>
      </c>
      <c r="F322" s="115" t="s">
        <v>176</v>
      </c>
      <c r="G322" s="115">
        <v>4</v>
      </c>
      <c r="H322" s="115" t="s">
        <v>35</v>
      </c>
      <c r="I322" s="116">
        <v>33787</v>
      </c>
      <c r="J322" s="116">
        <v>25084</v>
      </c>
      <c r="K322" s="115">
        <v>608001044842</v>
      </c>
      <c r="L322" s="115" t="s">
        <v>152</v>
      </c>
      <c r="M322" s="115">
        <v>341</v>
      </c>
      <c r="N322" s="115"/>
      <c r="O322" s="115"/>
      <c r="P322" s="115"/>
      <c r="Q322" s="115"/>
      <c r="R322" s="115"/>
      <c r="S322" s="115"/>
      <c r="T322" s="115"/>
      <c r="U322" s="115" t="s">
        <v>177</v>
      </c>
      <c r="V322" s="115">
        <v>30</v>
      </c>
      <c r="W322" s="115">
        <v>30715</v>
      </c>
      <c r="X322" s="115">
        <v>39676</v>
      </c>
      <c r="Y322" s="115">
        <v>1536</v>
      </c>
      <c r="Z322" s="115">
        <v>3050</v>
      </c>
      <c r="AA322" s="115">
        <v>8215</v>
      </c>
      <c r="AB322" s="115">
        <v>0</v>
      </c>
      <c r="AC322" s="115">
        <v>0</v>
      </c>
      <c r="AD322" s="115">
        <v>1536</v>
      </c>
      <c r="AE322" s="115">
        <v>0</v>
      </c>
      <c r="AF322" s="115">
        <v>0</v>
      </c>
      <c r="AG322" s="115">
        <v>200</v>
      </c>
      <c r="AH322" s="115">
        <v>7000</v>
      </c>
      <c r="AI322" s="115">
        <v>8447</v>
      </c>
      <c r="AJ322" s="115">
        <v>0</v>
      </c>
      <c r="AK322" s="115">
        <v>850</v>
      </c>
      <c r="AL322" s="115">
        <v>0</v>
      </c>
      <c r="AM322" s="115">
        <v>0</v>
      </c>
      <c r="AN322" s="115">
        <v>0</v>
      </c>
      <c r="AO322" s="115">
        <v>0</v>
      </c>
      <c r="AP322" s="115">
        <v>0</v>
      </c>
      <c r="AQ322" s="115">
        <v>0</v>
      </c>
      <c r="AR322" s="115">
        <v>0</v>
      </c>
      <c r="AS322" s="115">
        <v>0</v>
      </c>
      <c r="AT322" s="115">
        <v>0</v>
      </c>
      <c r="AU322" s="115">
        <v>6233</v>
      </c>
      <c r="AV322" s="115">
        <v>0</v>
      </c>
      <c r="AW322" s="115">
        <v>0</v>
      </c>
      <c r="AX322" s="115">
        <v>0</v>
      </c>
      <c r="AY322" s="115">
        <v>840</v>
      </c>
      <c r="AZ322" s="115">
        <v>0</v>
      </c>
      <c r="BA322" s="115">
        <v>84728</v>
      </c>
      <c r="BB322" s="115">
        <v>23570</v>
      </c>
      <c r="BC322" s="115">
        <v>61158</v>
      </c>
      <c r="BD322" s="117">
        <v>42850</v>
      </c>
    </row>
    <row r="323" spans="1:56" ht="22.5" customHeight="1">
      <c r="A323" s="115" t="s">
        <v>139</v>
      </c>
      <c r="B323" s="115">
        <v>372</v>
      </c>
      <c r="C323" s="115" t="s">
        <v>480</v>
      </c>
      <c r="D323" s="115" t="s">
        <v>157</v>
      </c>
      <c r="E323" s="115" t="s">
        <v>196</v>
      </c>
      <c r="F323" s="115" t="s">
        <v>197</v>
      </c>
      <c r="G323" s="115">
        <v>9</v>
      </c>
      <c r="H323" s="115" t="s">
        <v>35</v>
      </c>
      <c r="I323" s="116">
        <v>41198</v>
      </c>
      <c r="J323" s="116">
        <v>32333</v>
      </c>
      <c r="K323" s="115">
        <v>608001007526</v>
      </c>
      <c r="L323" s="115" t="s">
        <v>152</v>
      </c>
      <c r="M323" s="115">
        <v>501</v>
      </c>
      <c r="N323" s="115"/>
      <c r="O323" s="115"/>
      <c r="P323" s="115"/>
      <c r="Q323" s="115"/>
      <c r="R323" s="115"/>
      <c r="S323" s="115"/>
      <c r="T323" s="115"/>
      <c r="U323" s="115" t="s">
        <v>198</v>
      </c>
      <c r="V323" s="115">
        <v>30</v>
      </c>
      <c r="W323" s="115">
        <v>16810</v>
      </c>
      <c r="X323" s="115">
        <v>29153</v>
      </c>
      <c r="Y323" s="115">
        <v>841</v>
      </c>
      <c r="Z323" s="115">
        <v>2017</v>
      </c>
      <c r="AA323" s="115">
        <v>5364</v>
      </c>
      <c r="AB323" s="115">
        <v>0</v>
      </c>
      <c r="AC323" s="115">
        <v>0</v>
      </c>
      <c r="AD323" s="115">
        <v>841</v>
      </c>
      <c r="AE323" s="115">
        <v>0</v>
      </c>
      <c r="AF323" s="115">
        <v>0</v>
      </c>
      <c r="AG323" s="115">
        <v>200</v>
      </c>
      <c r="AH323" s="115">
        <v>1000</v>
      </c>
      <c r="AI323" s="115">
        <v>5516</v>
      </c>
      <c r="AJ323" s="115">
        <v>0</v>
      </c>
      <c r="AK323" s="115">
        <v>350</v>
      </c>
      <c r="AL323" s="115">
        <v>0</v>
      </c>
      <c r="AM323" s="115">
        <v>0</v>
      </c>
      <c r="AN323" s="115">
        <v>0</v>
      </c>
      <c r="AO323" s="115">
        <v>0</v>
      </c>
      <c r="AP323" s="115">
        <v>0</v>
      </c>
      <c r="AQ323" s="115">
        <v>0</v>
      </c>
      <c r="AR323" s="115">
        <v>0</v>
      </c>
      <c r="AS323" s="115">
        <v>0</v>
      </c>
      <c r="AT323" s="115">
        <v>0</v>
      </c>
      <c r="AU323" s="115">
        <v>0</v>
      </c>
      <c r="AV323" s="115">
        <v>0</v>
      </c>
      <c r="AW323" s="115">
        <v>0</v>
      </c>
      <c r="AX323" s="115">
        <v>0</v>
      </c>
      <c r="AY323" s="115">
        <v>840</v>
      </c>
      <c r="AZ323" s="115">
        <v>0</v>
      </c>
      <c r="BA323" s="115">
        <v>55026</v>
      </c>
      <c r="BB323" s="115">
        <v>7906</v>
      </c>
      <c r="BC323" s="115">
        <v>47120</v>
      </c>
      <c r="BD323" s="117">
        <v>42850</v>
      </c>
    </row>
    <row r="324" spans="1:56" ht="22.5" customHeight="1">
      <c r="A324" s="115" t="s">
        <v>139</v>
      </c>
      <c r="B324" s="115">
        <v>384</v>
      </c>
      <c r="C324" s="115" t="s">
        <v>481</v>
      </c>
      <c r="D324" s="115" t="s">
        <v>273</v>
      </c>
      <c r="E324" s="115" t="s">
        <v>281</v>
      </c>
      <c r="F324" s="115" t="s">
        <v>275</v>
      </c>
      <c r="G324" s="115">
        <v>1</v>
      </c>
      <c r="H324" s="115" t="s">
        <v>35</v>
      </c>
      <c r="I324" s="116">
        <v>41589</v>
      </c>
      <c r="J324" s="116">
        <v>32736</v>
      </c>
      <c r="K324" s="115">
        <v>108000070548</v>
      </c>
      <c r="L324" s="115" t="s">
        <v>152</v>
      </c>
      <c r="M324" s="115">
        <v>513</v>
      </c>
      <c r="N324" s="115"/>
      <c r="O324" s="115"/>
      <c r="P324" s="115"/>
      <c r="Q324" s="115"/>
      <c r="R324" s="115"/>
      <c r="S324" s="115"/>
      <c r="T324" s="115"/>
      <c r="U324" s="115" t="s">
        <v>270</v>
      </c>
      <c r="V324" s="115">
        <v>30</v>
      </c>
      <c r="W324" s="115">
        <v>8235</v>
      </c>
      <c r="X324" s="115">
        <v>14927</v>
      </c>
      <c r="Y324" s="115">
        <v>412</v>
      </c>
      <c r="Z324" s="115">
        <v>988</v>
      </c>
      <c r="AA324" s="115">
        <v>2703</v>
      </c>
      <c r="AB324" s="115">
        <v>0</v>
      </c>
      <c r="AC324" s="115">
        <v>0</v>
      </c>
      <c r="AD324" s="115">
        <v>412</v>
      </c>
      <c r="AE324" s="115">
        <v>0</v>
      </c>
      <c r="AF324" s="115">
        <v>0</v>
      </c>
      <c r="AG324" s="115">
        <v>200</v>
      </c>
      <c r="AH324" s="115">
        <v>0</v>
      </c>
      <c r="AI324" s="115">
        <v>2779</v>
      </c>
      <c r="AJ324" s="115">
        <v>0</v>
      </c>
      <c r="AK324" s="115">
        <v>200</v>
      </c>
      <c r="AL324" s="115">
        <v>0</v>
      </c>
      <c r="AM324" s="115">
        <v>0</v>
      </c>
      <c r="AN324" s="115">
        <v>0</v>
      </c>
      <c r="AO324" s="115">
        <v>0</v>
      </c>
      <c r="AP324" s="115">
        <v>0</v>
      </c>
      <c r="AQ324" s="115">
        <v>0</v>
      </c>
      <c r="AR324" s="115">
        <v>0</v>
      </c>
      <c r="AS324" s="115">
        <v>0</v>
      </c>
      <c r="AT324" s="115">
        <v>0</v>
      </c>
      <c r="AU324" s="115">
        <v>0</v>
      </c>
      <c r="AV324" s="115">
        <v>0</v>
      </c>
      <c r="AW324" s="115">
        <v>0</v>
      </c>
      <c r="AX324" s="115">
        <v>0</v>
      </c>
      <c r="AY324" s="115">
        <v>840</v>
      </c>
      <c r="AZ324" s="115">
        <v>0</v>
      </c>
      <c r="BA324" s="115">
        <v>27677</v>
      </c>
      <c r="BB324" s="115">
        <v>4019</v>
      </c>
      <c r="BC324" s="115">
        <v>23658</v>
      </c>
      <c r="BD324" s="117">
        <v>42850</v>
      </c>
    </row>
    <row r="325" spans="1:56" ht="22.5" customHeight="1">
      <c r="A325" s="115" t="s">
        <v>139</v>
      </c>
      <c r="B325" s="115">
        <v>406</v>
      </c>
      <c r="C325" s="115" t="s">
        <v>482</v>
      </c>
      <c r="D325" s="115" t="s">
        <v>273</v>
      </c>
      <c r="E325" s="115" t="s">
        <v>281</v>
      </c>
      <c r="F325" s="115" t="s">
        <v>275</v>
      </c>
      <c r="G325" s="115">
        <v>5</v>
      </c>
      <c r="H325" s="115" t="s">
        <v>35</v>
      </c>
      <c r="I325" s="116">
        <v>41600</v>
      </c>
      <c r="J325" s="116">
        <v>32338</v>
      </c>
      <c r="K325" s="115">
        <v>108000074702</v>
      </c>
      <c r="L325" s="115" t="s">
        <v>137</v>
      </c>
      <c r="M325" s="115">
        <v>535</v>
      </c>
      <c r="N325" s="115"/>
      <c r="O325" s="115"/>
      <c r="P325" s="115"/>
      <c r="Q325" s="115"/>
      <c r="R325" s="115"/>
      <c r="S325" s="115"/>
      <c r="T325" s="115"/>
      <c r="U325" s="115" t="s">
        <v>270</v>
      </c>
      <c r="V325" s="115">
        <v>30</v>
      </c>
      <c r="W325" s="115">
        <v>8235</v>
      </c>
      <c r="X325" s="115">
        <v>14927</v>
      </c>
      <c r="Y325" s="115">
        <v>412</v>
      </c>
      <c r="Z325" s="115">
        <v>988</v>
      </c>
      <c r="AA325" s="115">
        <v>2703</v>
      </c>
      <c r="AB325" s="115">
        <v>0</v>
      </c>
      <c r="AC325" s="115">
        <v>0</v>
      </c>
      <c r="AD325" s="115">
        <v>412</v>
      </c>
      <c r="AE325" s="115">
        <v>0</v>
      </c>
      <c r="AF325" s="115">
        <v>0</v>
      </c>
      <c r="AG325" s="115">
        <v>200</v>
      </c>
      <c r="AH325" s="115">
        <v>0</v>
      </c>
      <c r="AI325" s="115">
        <v>2779</v>
      </c>
      <c r="AJ325" s="115">
        <v>0</v>
      </c>
      <c r="AK325" s="115">
        <v>200</v>
      </c>
      <c r="AL325" s="115">
        <v>0</v>
      </c>
      <c r="AM325" s="115">
        <v>0</v>
      </c>
      <c r="AN325" s="115">
        <v>0</v>
      </c>
      <c r="AO325" s="115">
        <v>0</v>
      </c>
      <c r="AP325" s="115">
        <v>0</v>
      </c>
      <c r="AQ325" s="115">
        <v>0</v>
      </c>
      <c r="AR325" s="115">
        <v>0</v>
      </c>
      <c r="AS325" s="115">
        <v>0</v>
      </c>
      <c r="AT325" s="115">
        <v>0</v>
      </c>
      <c r="AU325" s="115">
        <v>0</v>
      </c>
      <c r="AV325" s="115">
        <v>0</v>
      </c>
      <c r="AW325" s="115">
        <v>0</v>
      </c>
      <c r="AX325" s="115">
        <v>0</v>
      </c>
      <c r="AY325" s="115">
        <v>840</v>
      </c>
      <c r="AZ325" s="115">
        <v>0</v>
      </c>
      <c r="BA325" s="115">
        <v>27677</v>
      </c>
      <c r="BB325" s="115">
        <v>4019</v>
      </c>
      <c r="BC325" s="115">
        <v>23658</v>
      </c>
      <c r="BD325" s="117">
        <v>42850</v>
      </c>
    </row>
    <row r="326" spans="1:56" ht="22.5" customHeight="1">
      <c r="A326" s="115" t="s">
        <v>139</v>
      </c>
      <c r="B326" s="115">
        <v>558</v>
      </c>
      <c r="C326" s="115" t="s">
        <v>483</v>
      </c>
      <c r="D326" s="115" t="s">
        <v>273</v>
      </c>
      <c r="E326" s="115" t="s">
        <v>281</v>
      </c>
      <c r="F326" s="115" t="s">
        <v>275</v>
      </c>
      <c r="G326" s="115">
        <v>1</v>
      </c>
      <c r="H326" s="115" t="s">
        <v>35</v>
      </c>
      <c r="I326" s="116">
        <v>42615</v>
      </c>
      <c r="J326" s="116">
        <v>32341</v>
      </c>
      <c r="K326" s="115">
        <v>108000576848</v>
      </c>
      <c r="L326" s="115" t="s">
        <v>137</v>
      </c>
      <c r="M326" s="115">
        <v>687</v>
      </c>
      <c r="N326" s="115"/>
      <c r="O326" s="115"/>
      <c r="P326" s="115"/>
      <c r="Q326" s="115"/>
      <c r="R326" s="115"/>
      <c r="S326" s="115"/>
      <c r="T326" s="115"/>
      <c r="U326" s="115" t="s">
        <v>270</v>
      </c>
      <c r="V326" s="115">
        <v>30</v>
      </c>
      <c r="W326" s="115">
        <v>7275</v>
      </c>
      <c r="X326" s="115">
        <v>13187</v>
      </c>
      <c r="Y326" s="115">
        <v>364</v>
      </c>
      <c r="Z326" s="115">
        <v>873</v>
      </c>
      <c r="AA326" s="115">
        <v>2388</v>
      </c>
      <c r="AB326" s="115">
        <v>0</v>
      </c>
      <c r="AC326" s="115">
        <v>0</v>
      </c>
      <c r="AD326" s="115">
        <v>364</v>
      </c>
      <c r="AE326" s="115">
        <v>0</v>
      </c>
      <c r="AF326" s="115">
        <v>0</v>
      </c>
      <c r="AG326" s="115">
        <v>200</v>
      </c>
      <c r="AH326" s="115">
        <v>0</v>
      </c>
      <c r="AI326" s="115">
        <v>2455</v>
      </c>
      <c r="AJ326" s="115">
        <v>0</v>
      </c>
      <c r="AK326" s="115">
        <v>0</v>
      </c>
      <c r="AL326" s="115">
        <v>0</v>
      </c>
      <c r="AM326" s="115">
        <v>0</v>
      </c>
      <c r="AN326" s="115">
        <v>0</v>
      </c>
      <c r="AO326" s="115">
        <v>0</v>
      </c>
      <c r="AP326" s="115">
        <v>0</v>
      </c>
      <c r="AQ326" s="115">
        <v>0</v>
      </c>
      <c r="AR326" s="115">
        <v>0</v>
      </c>
      <c r="AS326" s="115">
        <v>0</v>
      </c>
      <c r="AT326" s="115">
        <v>0</v>
      </c>
      <c r="AU326" s="115">
        <v>0</v>
      </c>
      <c r="AV326" s="115">
        <v>0</v>
      </c>
      <c r="AW326" s="115">
        <v>0</v>
      </c>
      <c r="AX326" s="115">
        <v>0</v>
      </c>
      <c r="AY326" s="115">
        <v>840</v>
      </c>
      <c r="AZ326" s="115">
        <v>0</v>
      </c>
      <c r="BA326" s="115">
        <v>24451</v>
      </c>
      <c r="BB326" s="115">
        <v>3495</v>
      </c>
      <c r="BC326" s="115">
        <v>20956</v>
      </c>
      <c r="BD326" s="117">
        <v>42850</v>
      </c>
    </row>
    <row r="327" spans="1:56" ht="22.5" customHeight="1">
      <c r="A327" s="115" t="s">
        <v>139</v>
      </c>
      <c r="B327" s="115">
        <v>514</v>
      </c>
      <c r="C327" s="115" t="s">
        <v>484</v>
      </c>
      <c r="D327" s="115" t="s">
        <v>344</v>
      </c>
      <c r="E327" s="115" t="s">
        <v>361</v>
      </c>
      <c r="F327" s="115" t="s">
        <v>362</v>
      </c>
      <c r="G327" s="115">
        <v>1</v>
      </c>
      <c r="H327" s="115" t="s">
        <v>35</v>
      </c>
      <c r="I327" s="116">
        <v>42500</v>
      </c>
      <c r="J327" s="116">
        <v>33188</v>
      </c>
      <c r="K327" s="115">
        <v>108000506665</v>
      </c>
      <c r="L327" s="115" t="s">
        <v>137</v>
      </c>
      <c r="M327" s="115">
        <v>643</v>
      </c>
      <c r="N327" s="115"/>
      <c r="O327" s="115"/>
      <c r="P327" s="115"/>
      <c r="Q327" s="115"/>
      <c r="R327" s="115"/>
      <c r="S327" s="115"/>
      <c r="T327" s="115"/>
      <c r="U327" s="115" t="s">
        <v>363</v>
      </c>
      <c r="V327" s="115">
        <v>30</v>
      </c>
      <c r="W327" s="115">
        <v>6170</v>
      </c>
      <c r="X327" s="115">
        <v>11184</v>
      </c>
      <c r="Y327" s="115">
        <v>309</v>
      </c>
      <c r="Z327" s="115">
        <v>740</v>
      </c>
      <c r="AA327" s="115">
        <v>2025</v>
      </c>
      <c r="AB327" s="115">
        <v>0</v>
      </c>
      <c r="AC327" s="115">
        <v>0</v>
      </c>
      <c r="AD327" s="115">
        <v>309</v>
      </c>
      <c r="AE327" s="115">
        <v>0</v>
      </c>
      <c r="AF327" s="115">
        <v>0</v>
      </c>
      <c r="AG327" s="115">
        <v>200</v>
      </c>
      <c r="AH327" s="115">
        <v>0</v>
      </c>
      <c r="AI327" s="115">
        <v>2082</v>
      </c>
      <c r="AJ327" s="115">
        <v>0</v>
      </c>
      <c r="AK327" s="115">
        <v>0</v>
      </c>
      <c r="AL327" s="115">
        <v>0</v>
      </c>
      <c r="AM327" s="115">
        <v>0</v>
      </c>
      <c r="AN327" s="115">
        <v>0</v>
      </c>
      <c r="AO327" s="115">
        <v>0</v>
      </c>
      <c r="AP327" s="115">
        <v>0</v>
      </c>
      <c r="AQ327" s="115">
        <v>0</v>
      </c>
      <c r="AR327" s="115">
        <v>0</v>
      </c>
      <c r="AS327" s="115">
        <v>0</v>
      </c>
      <c r="AT327" s="115">
        <v>0</v>
      </c>
      <c r="AU327" s="115">
        <v>0</v>
      </c>
      <c r="AV327" s="115">
        <v>0</v>
      </c>
      <c r="AW327" s="115">
        <v>0</v>
      </c>
      <c r="AX327" s="115">
        <v>0</v>
      </c>
      <c r="AY327" s="115">
        <v>840</v>
      </c>
      <c r="AZ327" s="115">
        <v>0</v>
      </c>
      <c r="BA327" s="115">
        <v>20737</v>
      </c>
      <c r="BB327" s="115">
        <v>3122</v>
      </c>
      <c r="BC327" s="115">
        <v>17615</v>
      </c>
      <c r="BD327" s="117">
        <v>42850</v>
      </c>
    </row>
    <row r="328" spans="1:56" ht="22.5" customHeight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5"/>
      <c r="AY328" s="115"/>
      <c r="AZ328" s="115"/>
      <c r="BA328" s="115"/>
      <c r="BB328" s="115"/>
      <c r="BC328" s="115"/>
    </row>
    <row r="329" spans="1:56" s="114" customFormat="1" ht="22.5" customHeight="1">
      <c r="A329" s="113"/>
      <c r="B329" s="113" t="s">
        <v>402</v>
      </c>
      <c r="C329" s="113" t="s">
        <v>139</v>
      </c>
      <c r="D329" s="113" t="s">
        <v>139</v>
      </c>
      <c r="E329" s="113" t="s">
        <v>139</v>
      </c>
      <c r="F329" s="113" t="s">
        <v>139</v>
      </c>
      <c r="G329" s="113" t="s">
        <v>139</v>
      </c>
      <c r="H329" s="113" t="s">
        <v>139</v>
      </c>
      <c r="I329" s="113" t="s">
        <v>139</v>
      </c>
      <c r="J329" s="113" t="s">
        <v>139</v>
      </c>
      <c r="K329" s="113" t="s">
        <v>139</v>
      </c>
      <c r="L329" s="113" t="s">
        <v>139</v>
      </c>
      <c r="M329" s="113" t="s">
        <v>139</v>
      </c>
      <c r="N329" s="113" t="s">
        <v>139</v>
      </c>
      <c r="O329" s="113" t="s">
        <v>139</v>
      </c>
      <c r="P329" s="113" t="s">
        <v>139</v>
      </c>
      <c r="Q329" s="113" t="s">
        <v>139</v>
      </c>
      <c r="R329" s="113" t="s">
        <v>139</v>
      </c>
      <c r="S329" s="113" t="s">
        <v>139</v>
      </c>
      <c r="T329" s="113" t="s">
        <v>139</v>
      </c>
      <c r="U329" s="113" t="s">
        <v>139</v>
      </c>
      <c r="V329" s="113" t="s">
        <v>139</v>
      </c>
      <c r="W329" s="113">
        <v>77440</v>
      </c>
      <c r="X329" s="113">
        <v>123054</v>
      </c>
      <c r="Y329" s="113">
        <v>3874</v>
      </c>
      <c r="Z329" s="113">
        <v>8656</v>
      </c>
      <c r="AA329" s="113">
        <v>23398</v>
      </c>
      <c r="AB329" s="113">
        <v>0</v>
      </c>
      <c r="AC329" s="113">
        <v>0</v>
      </c>
      <c r="AD329" s="113">
        <v>3874</v>
      </c>
      <c r="AE329" s="113">
        <v>0</v>
      </c>
      <c r="AF329" s="113">
        <v>0</v>
      </c>
      <c r="AG329" s="113">
        <v>1200</v>
      </c>
      <c r="AH329" s="113">
        <v>8000</v>
      </c>
      <c r="AI329" s="113">
        <v>24058</v>
      </c>
      <c r="AJ329" s="113">
        <v>0</v>
      </c>
      <c r="AK329" s="113">
        <v>1600</v>
      </c>
      <c r="AL329" s="113">
        <v>0</v>
      </c>
      <c r="AM329" s="113">
        <v>0</v>
      </c>
      <c r="AN329" s="113">
        <v>0</v>
      </c>
      <c r="AO329" s="113">
        <v>0</v>
      </c>
      <c r="AP329" s="113">
        <v>0</v>
      </c>
      <c r="AQ329" s="113">
        <v>0</v>
      </c>
      <c r="AR329" s="113">
        <v>0</v>
      </c>
      <c r="AS329" s="113">
        <v>0</v>
      </c>
      <c r="AT329" s="113">
        <v>0</v>
      </c>
      <c r="AU329" s="113">
        <v>6233</v>
      </c>
      <c r="AV329" s="113">
        <v>0</v>
      </c>
      <c r="AW329" s="113">
        <v>0</v>
      </c>
      <c r="AX329" s="113">
        <v>0</v>
      </c>
      <c r="AY329" s="113">
        <v>5040</v>
      </c>
      <c r="AZ329" s="113">
        <v>0</v>
      </c>
      <c r="BA329" s="113">
        <v>240296</v>
      </c>
      <c r="BB329" s="113">
        <v>46131</v>
      </c>
      <c r="BC329" s="113">
        <v>194165</v>
      </c>
    </row>
    <row r="330" spans="1:56" ht="22.5" customHeight="1">
      <c r="A330" s="115"/>
      <c r="B330" s="115"/>
      <c r="C330" s="113" t="s">
        <v>485</v>
      </c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  <c r="AM330" s="115"/>
      <c r="AN330" s="115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5"/>
      <c r="AY330" s="115"/>
      <c r="AZ330" s="115"/>
      <c r="BA330" s="115"/>
      <c r="BB330" s="115"/>
      <c r="BC330" s="115"/>
    </row>
    <row r="331" spans="1:56" ht="22.5" customHeight="1">
      <c r="A331" s="115"/>
      <c r="B331" s="115">
        <v>402</v>
      </c>
      <c r="C331" s="115" t="s">
        <v>486</v>
      </c>
      <c r="D331" s="115" t="s">
        <v>157</v>
      </c>
      <c r="E331" s="115" t="s">
        <v>196</v>
      </c>
      <c r="F331" s="115" t="s">
        <v>197</v>
      </c>
      <c r="G331" s="115">
        <v>1</v>
      </c>
      <c r="H331" s="115" t="s">
        <v>35</v>
      </c>
      <c r="I331" s="116">
        <v>41598</v>
      </c>
      <c r="J331" s="116">
        <v>25717</v>
      </c>
      <c r="K331" s="115">
        <v>108000072783</v>
      </c>
      <c r="L331" s="115" t="s">
        <v>137</v>
      </c>
      <c r="M331" s="115">
        <v>531</v>
      </c>
      <c r="N331" s="115"/>
      <c r="O331" s="115"/>
      <c r="P331" s="115"/>
      <c r="Q331" s="115"/>
      <c r="R331" s="115"/>
      <c r="S331" s="115"/>
      <c r="T331" s="115"/>
      <c r="U331" s="115" t="s">
        <v>198</v>
      </c>
      <c r="V331" s="115">
        <v>30</v>
      </c>
      <c r="W331" s="115">
        <v>13580</v>
      </c>
      <c r="X331" s="115">
        <v>24274</v>
      </c>
      <c r="Y331" s="115">
        <v>679</v>
      </c>
      <c r="Z331" s="115">
        <v>1630</v>
      </c>
      <c r="AA331" s="115">
        <v>4418</v>
      </c>
      <c r="AB331" s="115">
        <v>0</v>
      </c>
      <c r="AC331" s="115">
        <v>0</v>
      </c>
      <c r="AD331" s="115">
        <v>679</v>
      </c>
      <c r="AE331" s="115">
        <v>0</v>
      </c>
      <c r="AF331" s="115">
        <v>0</v>
      </c>
      <c r="AG331" s="115">
        <v>200</v>
      </c>
      <c r="AH331" s="115">
        <v>0</v>
      </c>
      <c r="AI331" s="115">
        <v>4542</v>
      </c>
      <c r="AJ331" s="115">
        <v>0</v>
      </c>
      <c r="AK331" s="115">
        <v>782</v>
      </c>
      <c r="AL331" s="115">
        <v>0</v>
      </c>
      <c r="AM331" s="115">
        <v>0</v>
      </c>
      <c r="AN331" s="115">
        <v>0</v>
      </c>
      <c r="AO331" s="115">
        <v>0</v>
      </c>
      <c r="AP331" s="115">
        <v>0</v>
      </c>
      <c r="AQ331" s="115">
        <v>0</v>
      </c>
      <c r="AR331" s="115">
        <v>0</v>
      </c>
      <c r="AS331" s="115">
        <v>0</v>
      </c>
      <c r="AT331" s="115">
        <v>0</v>
      </c>
      <c r="AU331" s="115">
        <v>0</v>
      </c>
      <c r="AV331" s="115">
        <v>0</v>
      </c>
      <c r="AW331" s="115">
        <v>0</v>
      </c>
      <c r="AX331" s="115">
        <v>0</v>
      </c>
      <c r="AY331" s="115">
        <v>840</v>
      </c>
      <c r="AZ331" s="115">
        <v>1167</v>
      </c>
      <c r="BA331" s="115">
        <v>45260</v>
      </c>
      <c r="BB331" s="115">
        <v>7531</v>
      </c>
      <c r="BC331" s="115">
        <v>37729</v>
      </c>
      <c r="BD331" s="117">
        <v>42850</v>
      </c>
    </row>
    <row r="332" spans="1:56" ht="22.5" customHeight="1">
      <c r="A332" s="115" t="s">
        <v>139</v>
      </c>
      <c r="B332" s="115">
        <v>512</v>
      </c>
      <c r="C332" s="115" t="s">
        <v>487</v>
      </c>
      <c r="D332" s="115" t="s">
        <v>273</v>
      </c>
      <c r="E332" s="115" t="s">
        <v>281</v>
      </c>
      <c r="F332" s="115" t="s">
        <v>275</v>
      </c>
      <c r="G332" s="115">
        <v>1</v>
      </c>
      <c r="H332" s="115" t="s">
        <v>35</v>
      </c>
      <c r="I332" s="116">
        <v>42500</v>
      </c>
      <c r="J332" s="116">
        <v>32004</v>
      </c>
      <c r="K332" s="115">
        <v>108000505549</v>
      </c>
      <c r="L332" s="115" t="s">
        <v>137</v>
      </c>
      <c r="M332" s="115">
        <v>641</v>
      </c>
      <c r="N332" s="115"/>
      <c r="O332" s="115"/>
      <c r="P332" s="115"/>
      <c r="Q332" s="115"/>
      <c r="R332" s="115"/>
      <c r="S332" s="115"/>
      <c r="T332" s="115"/>
      <c r="U332" s="115" t="s">
        <v>270</v>
      </c>
      <c r="V332" s="115">
        <v>30</v>
      </c>
      <c r="W332" s="115">
        <v>7275</v>
      </c>
      <c r="X332" s="115">
        <v>13187</v>
      </c>
      <c r="Y332" s="115">
        <v>364</v>
      </c>
      <c r="Z332" s="115">
        <v>873</v>
      </c>
      <c r="AA332" s="115">
        <v>2388</v>
      </c>
      <c r="AB332" s="115">
        <v>0</v>
      </c>
      <c r="AC332" s="115">
        <v>0</v>
      </c>
      <c r="AD332" s="115">
        <v>364</v>
      </c>
      <c r="AE332" s="115">
        <v>0</v>
      </c>
      <c r="AF332" s="115">
        <v>0</v>
      </c>
      <c r="AG332" s="115">
        <v>200</v>
      </c>
      <c r="AH332" s="115">
        <v>0</v>
      </c>
      <c r="AI332" s="115">
        <v>2455</v>
      </c>
      <c r="AJ332" s="115">
        <v>0</v>
      </c>
      <c r="AK332" s="115">
        <v>0</v>
      </c>
      <c r="AL332" s="115">
        <v>0</v>
      </c>
      <c r="AM332" s="115">
        <v>0</v>
      </c>
      <c r="AN332" s="115">
        <v>0</v>
      </c>
      <c r="AO332" s="115">
        <v>0</v>
      </c>
      <c r="AP332" s="115">
        <v>0</v>
      </c>
      <c r="AQ332" s="115">
        <v>0</v>
      </c>
      <c r="AR332" s="115">
        <v>0</v>
      </c>
      <c r="AS332" s="115">
        <v>0</v>
      </c>
      <c r="AT332" s="115">
        <v>0</v>
      </c>
      <c r="AU332" s="115">
        <v>0</v>
      </c>
      <c r="AV332" s="115">
        <v>0</v>
      </c>
      <c r="AW332" s="115">
        <v>0</v>
      </c>
      <c r="AX332" s="115">
        <v>0</v>
      </c>
      <c r="AY332" s="115">
        <v>840</v>
      </c>
      <c r="AZ332" s="115">
        <v>0</v>
      </c>
      <c r="BA332" s="115">
        <v>24451</v>
      </c>
      <c r="BB332" s="115">
        <v>3495</v>
      </c>
      <c r="BC332" s="115">
        <v>20956</v>
      </c>
      <c r="BD332" s="117">
        <v>42850</v>
      </c>
    </row>
    <row r="333" spans="1:56" ht="22.5" customHeight="1">
      <c r="A333" s="115" t="s">
        <v>139</v>
      </c>
      <c r="B333" s="115">
        <v>575</v>
      </c>
      <c r="C333" s="115" t="s">
        <v>488</v>
      </c>
      <c r="D333" s="115" t="s">
        <v>273</v>
      </c>
      <c r="E333" s="115" t="s">
        <v>281</v>
      </c>
      <c r="F333" s="115" t="s">
        <v>275</v>
      </c>
      <c r="G333" s="115">
        <v>1</v>
      </c>
      <c r="H333" s="115" t="s">
        <v>35</v>
      </c>
      <c r="I333" s="116">
        <v>42773</v>
      </c>
      <c r="J333" s="116">
        <v>32151</v>
      </c>
      <c r="K333" s="115">
        <v>108000672566</v>
      </c>
      <c r="L333" s="115" t="s">
        <v>137</v>
      </c>
      <c r="M333" s="115">
        <v>704</v>
      </c>
      <c r="N333" s="115"/>
      <c r="O333" s="115"/>
      <c r="P333" s="115"/>
      <c r="Q333" s="115"/>
      <c r="R333" s="115"/>
      <c r="S333" s="115"/>
      <c r="T333" s="115"/>
      <c r="U333" s="115" t="s">
        <v>270</v>
      </c>
      <c r="V333" s="115">
        <v>30</v>
      </c>
      <c r="W333" s="115">
        <v>7275</v>
      </c>
      <c r="X333" s="115">
        <v>13187</v>
      </c>
      <c r="Y333" s="115">
        <v>364</v>
      </c>
      <c r="Z333" s="115">
        <v>873</v>
      </c>
      <c r="AA333" s="115">
        <v>2388</v>
      </c>
      <c r="AB333" s="115">
        <v>0</v>
      </c>
      <c r="AC333" s="115">
        <v>0</v>
      </c>
      <c r="AD333" s="115">
        <v>364</v>
      </c>
      <c r="AE333" s="115">
        <v>0</v>
      </c>
      <c r="AF333" s="115">
        <v>0</v>
      </c>
      <c r="AG333" s="115">
        <v>200</v>
      </c>
      <c r="AH333" s="115">
        <v>0</v>
      </c>
      <c r="AI333" s="115">
        <v>2455</v>
      </c>
      <c r="AJ333" s="115">
        <v>0</v>
      </c>
      <c r="AK333" s="115">
        <v>0</v>
      </c>
      <c r="AL333" s="115">
        <v>0</v>
      </c>
      <c r="AM333" s="115">
        <v>0</v>
      </c>
      <c r="AN333" s="115">
        <v>0</v>
      </c>
      <c r="AO333" s="115">
        <v>0</v>
      </c>
      <c r="AP333" s="115">
        <v>0</v>
      </c>
      <c r="AQ333" s="115">
        <v>0</v>
      </c>
      <c r="AR333" s="115">
        <v>0</v>
      </c>
      <c r="AS333" s="115">
        <v>0</v>
      </c>
      <c r="AT333" s="115">
        <v>0</v>
      </c>
      <c r="AU333" s="115">
        <v>0</v>
      </c>
      <c r="AV333" s="115">
        <v>0</v>
      </c>
      <c r="AW333" s="115">
        <v>0</v>
      </c>
      <c r="AX333" s="115">
        <v>0</v>
      </c>
      <c r="AY333" s="115">
        <v>840</v>
      </c>
      <c r="AZ333" s="115">
        <v>0</v>
      </c>
      <c r="BA333" s="115">
        <v>24451</v>
      </c>
      <c r="BB333" s="115">
        <v>3495</v>
      </c>
      <c r="BC333" s="115">
        <v>20956</v>
      </c>
      <c r="BD333" s="117">
        <v>42850</v>
      </c>
    </row>
    <row r="334" spans="1:56" ht="22.5" customHeight="1">
      <c r="A334" s="115" t="s">
        <v>139</v>
      </c>
      <c r="B334" s="115">
        <v>276</v>
      </c>
      <c r="C334" s="115" t="s">
        <v>489</v>
      </c>
      <c r="D334" s="115" t="s">
        <v>344</v>
      </c>
      <c r="E334" s="115" t="s">
        <v>361</v>
      </c>
      <c r="F334" s="115" t="s">
        <v>362</v>
      </c>
      <c r="G334" s="115">
        <v>12</v>
      </c>
      <c r="H334" s="115" t="s">
        <v>35</v>
      </c>
      <c r="I334" s="116">
        <v>35326</v>
      </c>
      <c r="J334" s="116">
        <v>23894</v>
      </c>
      <c r="K334" s="115">
        <v>608001049862</v>
      </c>
      <c r="L334" s="115" t="s">
        <v>137</v>
      </c>
      <c r="M334" s="115">
        <v>407</v>
      </c>
      <c r="N334" s="115"/>
      <c r="O334" s="115"/>
      <c r="P334" s="115"/>
      <c r="Q334" s="115"/>
      <c r="R334" s="115"/>
      <c r="S334" s="115"/>
      <c r="T334" s="115"/>
      <c r="U334" s="115" t="s">
        <v>363</v>
      </c>
      <c r="V334" s="115">
        <v>30</v>
      </c>
      <c r="W334" s="115">
        <v>14125</v>
      </c>
      <c r="X334" s="115">
        <v>25097</v>
      </c>
      <c r="Y334" s="115">
        <v>706</v>
      </c>
      <c r="Z334" s="115">
        <v>1695</v>
      </c>
      <c r="AA334" s="115">
        <v>4577</v>
      </c>
      <c r="AB334" s="115">
        <v>0</v>
      </c>
      <c r="AC334" s="115">
        <v>0</v>
      </c>
      <c r="AD334" s="115">
        <v>706</v>
      </c>
      <c r="AE334" s="115">
        <v>0</v>
      </c>
      <c r="AF334" s="115">
        <v>0</v>
      </c>
      <c r="AG334" s="115">
        <v>200</v>
      </c>
      <c r="AH334" s="115">
        <v>0</v>
      </c>
      <c r="AI334" s="115">
        <v>4707</v>
      </c>
      <c r="AJ334" s="115">
        <v>0</v>
      </c>
      <c r="AK334" s="115">
        <v>4876</v>
      </c>
      <c r="AL334" s="115">
        <v>0</v>
      </c>
      <c r="AM334" s="115">
        <v>0</v>
      </c>
      <c r="AN334" s="115">
        <v>0</v>
      </c>
      <c r="AO334" s="115">
        <v>0</v>
      </c>
      <c r="AP334" s="115">
        <v>0</v>
      </c>
      <c r="AQ334" s="115">
        <v>0</v>
      </c>
      <c r="AR334" s="115">
        <v>1121</v>
      </c>
      <c r="AS334" s="115">
        <v>0</v>
      </c>
      <c r="AT334" s="115">
        <v>0</v>
      </c>
      <c r="AU334" s="115">
        <v>0</v>
      </c>
      <c r="AV334" s="115">
        <v>0</v>
      </c>
      <c r="AW334" s="115">
        <v>0</v>
      </c>
      <c r="AX334" s="115">
        <v>0</v>
      </c>
      <c r="AY334" s="115">
        <v>840</v>
      </c>
      <c r="AZ334" s="115">
        <v>1472</v>
      </c>
      <c r="BA334" s="115">
        <v>46906</v>
      </c>
      <c r="BB334" s="115">
        <v>13216</v>
      </c>
      <c r="BC334" s="115">
        <v>33690</v>
      </c>
      <c r="BD334" s="117">
        <v>42850</v>
      </c>
    </row>
    <row r="335" spans="1:56" ht="22.5" customHeight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15"/>
      <c r="BA335" s="115"/>
      <c r="BB335" s="115"/>
      <c r="BC335" s="115"/>
    </row>
    <row r="336" spans="1:56" s="114" customFormat="1" ht="22.5" customHeight="1">
      <c r="A336" s="113"/>
      <c r="B336" s="113" t="s">
        <v>402</v>
      </c>
      <c r="C336" s="113" t="s">
        <v>139</v>
      </c>
      <c r="D336" s="113" t="s">
        <v>139</v>
      </c>
      <c r="E336" s="113" t="s">
        <v>139</v>
      </c>
      <c r="F336" s="113" t="s">
        <v>139</v>
      </c>
      <c r="G336" s="113" t="s">
        <v>139</v>
      </c>
      <c r="H336" s="113" t="s">
        <v>139</v>
      </c>
      <c r="I336" s="113" t="s">
        <v>139</v>
      </c>
      <c r="J336" s="113" t="s">
        <v>139</v>
      </c>
      <c r="K336" s="113" t="s">
        <v>139</v>
      </c>
      <c r="L336" s="113" t="s">
        <v>139</v>
      </c>
      <c r="M336" s="113" t="s">
        <v>139</v>
      </c>
      <c r="N336" s="113" t="s">
        <v>139</v>
      </c>
      <c r="O336" s="113" t="s">
        <v>139</v>
      </c>
      <c r="P336" s="113" t="s">
        <v>139</v>
      </c>
      <c r="Q336" s="113" t="s">
        <v>139</v>
      </c>
      <c r="R336" s="113" t="s">
        <v>139</v>
      </c>
      <c r="S336" s="113" t="s">
        <v>139</v>
      </c>
      <c r="T336" s="113" t="s">
        <v>139</v>
      </c>
      <c r="U336" s="113" t="s">
        <v>139</v>
      </c>
      <c r="V336" s="113" t="s">
        <v>139</v>
      </c>
      <c r="W336" s="113">
        <v>42255</v>
      </c>
      <c r="X336" s="113">
        <v>75745</v>
      </c>
      <c r="Y336" s="113">
        <v>2113</v>
      </c>
      <c r="Z336" s="113">
        <v>5071</v>
      </c>
      <c r="AA336" s="113">
        <v>13771</v>
      </c>
      <c r="AB336" s="113">
        <v>0</v>
      </c>
      <c r="AC336" s="113">
        <v>0</v>
      </c>
      <c r="AD336" s="113">
        <v>2113</v>
      </c>
      <c r="AE336" s="113">
        <v>0</v>
      </c>
      <c r="AF336" s="113">
        <v>0</v>
      </c>
      <c r="AG336" s="113">
        <v>800</v>
      </c>
      <c r="AH336" s="113">
        <v>0</v>
      </c>
      <c r="AI336" s="113">
        <v>14159</v>
      </c>
      <c r="AJ336" s="113">
        <v>0</v>
      </c>
      <c r="AK336" s="113">
        <v>5658</v>
      </c>
      <c r="AL336" s="113">
        <v>0</v>
      </c>
      <c r="AM336" s="113">
        <v>0</v>
      </c>
      <c r="AN336" s="113">
        <v>0</v>
      </c>
      <c r="AO336" s="113">
        <v>0</v>
      </c>
      <c r="AP336" s="113">
        <v>0</v>
      </c>
      <c r="AQ336" s="113">
        <v>0</v>
      </c>
      <c r="AR336" s="113">
        <v>1121</v>
      </c>
      <c r="AS336" s="113">
        <v>0</v>
      </c>
      <c r="AT336" s="113">
        <v>0</v>
      </c>
      <c r="AU336" s="113">
        <v>0</v>
      </c>
      <c r="AV336" s="113">
        <v>0</v>
      </c>
      <c r="AW336" s="113">
        <v>0</v>
      </c>
      <c r="AX336" s="113">
        <v>0</v>
      </c>
      <c r="AY336" s="113">
        <v>3360</v>
      </c>
      <c r="AZ336" s="113">
        <v>2639</v>
      </c>
      <c r="BA336" s="113">
        <v>141068</v>
      </c>
      <c r="BB336" s="113">
        <v>27737</v>
      </c>
      <c r="BC336" s="113">
        <v>113331</v>
      </c>
    </row>
    <row r="337" spans="1:56" ht="22.5" customHeight="1">
      <c r="A337" s="115"/>
      <c r="B337" s="115"/>
      <c r="C337" s="113" t="s">
        <v>490</v>
      </c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  <c r="AM337" s="115"/>
      <c r="AN337" s="115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5"/>
      <c r="AY337" s="115"/>
      <c r="AZ337" s="115"/>
      <c r="BA337" s="115"/>
      <c r="BB337" s="115"/>
      <c r="BC337" s="115"/>
    </row>
    <row r="338" spans="1:56" ht="22.5" customHeight="1">
      <c r="A338" s="115"/>
      <c r="B338" s="115">
        <v>194</v>
      </c>
      <c r="C338" s="115" t="s">
        <v>491</v>
      </c>
      <c r="D338" s="115" t="s">
        <v>157</v>
      </c>
      <c r="E338" s="115" t="s">
        <v>196</v>
      </c>
      <c r="F338" s="115" t="s">
        <v>197</v>
      </c>
      <c r="G338" s="115">
        <v>13</v>
      </c>
      <c r="H338" s="115" t="s">
        <v>35</v>
      </c>
      <c r="I338" s="116">
        <v>34760</v>
      </c>
      <c r="J338" s="116">
        <v>26105</v>
      </c>
      <c r="K338" s="115">
        <v>608001047854</v>
      </c>
      <c r="L338" s="115" t="s">
        <v>137</v>
      </c>
      <c r="M338" s="115">
        <v>389</v>
      </c>
      <c r="N338" s="115"/>
      <c r="O338" s="115"/>
      <c r="P338" s="115"/>
      <c r="Q338" s="115"/>
      <c r="R338" s="115"/>
      <c r="S338" s="115"/>
      <c r="T338" s="115"/>
      <c r="U338" s="115" t="s">
        <v>198</v>
      </c>
      <c r="V338" s="115">
        <v>30</v>
      </c>
      <c r="W338" s="115">
        <v>26965</v>
      </c>
      <c r="X338" s="115">
        <v>38397</v>
      </c>
      <c r="Y338" s="115">
        <v>1348</v>
      </c>
      <c r="Z338" s="115">
        <v>3050</v>
      </c>
      <c r="AA338" s="115">
        <v>7628</v>
      </c>
      <c r="AB338" s="115">
        <v>0</v>
      </c>
      <c r="AC338" s="115">
        <v>0</v>
      </c>
      <c r="AD338" s="115">
        <v>1348</v>
      </c>
      <c r="AE338" s="115">
        <v>0</v>
      </c>
      <c r="AF338" s="115">
        <v>0</v>
      </c>
      <c r="AG338" s="115">
        <v>200</v>
      </c>
      <c r="AH338" s="115">
        <v>6000</v>
      </c>
      <c r="AI338" s="115">
        <v>7843</v>
      </c>
      <c r="AJ338" s="115">
        <v>0</v>
      </c>
      <c r="AK338" s="115">
        <v>10426</v>
      </c>
      <c r="AL338" s="115">
        <v>0</v>
      </c>
      <c r="AM338" s="115">
        <v>0</v>
      </c>
      <c r="AN338" s="115">
        <v>0</v>
      </c>
      <c r="AO338" s="115">
        <v>0</v>
      </c>
      <c r="AP338" s="115">
        <v>0</v>
      </c>
      <c r="AQ338" s="115">
        <v>0</v>
      </c>
      <c r="AR338" s="115">
        <v>0</v>
      </c>
      <c r="AS338" s="115">
        <v>0</v>
      </c>
      <c r="AT338" s="115">
        <v>0</v>
      </c>
      <c r="AU338" s="115">
        <v>3518</v>
      </c>
      <c r="AV338" s="115">
        <v>0</v>
      </c>
      <c r="AW338" s="115">
        <v>0</v>
      </c>
      <c r="AX338" s="115">
        <v>273</v>
      </c>
      <c r="AY338" s="115">
        <v>840</v>
      </c>
      <c r="AZ338" s="115">
        <v>1055</v>
      </c>
      <c r="BA338" s="115">
        <v>78736</v>
      </c>
      <c r="BB338" s="115">
        <v>30155</v>
      </c>
      <c r="BC338" s="115">
        <v>48581</v>
      </c>
      <c r="BD338" s="117">
        <v>42850</v>
      </c>
    </row>
    <row r="339" spans="1:56" ht="22.5" customHeight="1">
      <c r="A339" s="115" t="s">
        <v>139</v>
      </c>
      <c r="B339" s="115">
        <v>293</v>
      </c>
      <c r="C339" s="115" t="s">
        <v>492</v>
      </c>
      <c r="D339" s="115" t="s">
        <v>273</v>
      </c>
      <c r="E339" s="115" t="s">
        <v>274</v>
      </c>
      <c r="F339" s="115" t="s">
        <v>275</v>
      </c>
      <c r="G339" s="115">
        <v>1</v>
      </c>
      <c r="H339" s="115" t="s">
        <v>35</v>
      </c>
      <c r="I339" s="116">
        <v>35279</v>
      </c>
      <c r="J339" s="116">
        <v>27371</v>
      </c>
      <c r="K339" s="115">
        <v>608001049602</v>
      </c>
      <c r="L339" s="115" t="s">
        <v>137</v>
      </c>
      <c r="M339" s="115">
        <v>401</v>
      </c>
      <c r="N339" s="115"/>
      <c r="O339" s="115"/>
      <c r="P339" s="115"/>
      <c r="Q339" s="115"/>
      <c r="R339" s="115"/>
      <c r="S339" s="115"/>
      <c r="T339" s="115"/>
      <c r="U339" s="115" t="s">
        <v>276</v>
      </c>
      <c r="V339" s="115">
        <v>30</v>
      </c>
      <c r="W339" s="115">
        <v>22210</v>
      </c>
      <c r="X339" s="115">
        <v>36841</v>
      </c>
      <c r="Y339" s="115">
        <v>1111</v>
      </c>
      <c r="Z339" s="115">
        <v>2665</v>
      </c>
      <c r="AA339" s="115">
        <v>6891</v>
      </c>
      <c r="AB339" s="115">
        <v>0</v>
      </c>
      <c r="AC339" s="115">
        <v>0</v>
      </c>
      <c r="AD339" s="115">
        <v>1111</v>
      </c>
      <c r="AE339" s="115">
        <v>0</v>
      </c>
      <c r="AF339" s="115">
        <v>0</v>
      </c>
      <c r="AG339" s="115">
        <v>200</v>
      </c>
      <c r="AH339" s="115">
        <v>4000</v>
      </c>
      <c r="AI339" s="115">
        <v>7086</v>
      </c>
      <c r="AJ339" s="115">
        <v>0</v>
      </c>
      <c r="AK339" s="115">
        <v>3750</v>
      </c>
      <c r="AL339" s="115">
        <v>0</v>
      </c>
      <c r="AM339" s="115">
        <v>0</v>
      </c>
      <c r="AN339" s="115">
        <v>0</v>
      </c>
      <c r="AO339" s="115">
        <v>926</v>
      </c>
      <c r="AP339" s="115">
        <v>0</v>
      </c>
      <c r="AQ339" s="115">
        <v>0</v>
      </c>
      <c r="AR339" s="115">
        <v>0</v>
      </c>
      <c r="AS339" s="115">
        <v>0</v>
      </c>
      <c r="AT339" s="115">
        <v>0</v>
      </c>
      <c r="AU339" s="115">
        <v>0</v>
      </c>
      <c r="AV339" s="115">
        <v>0</v>
      </c>
      <c r="AW339" s="115">
        <v>0</v>
      </c>
      <c r="AX339" s="115">
        <v>0</v>
      </c>
      <c r="AY339" s="115">
        <v>840</v>
      </c>
      <c r="AZ339" s="115">
        <v>811</v>
      </c>
      <c r="BA339" s="115">
        <v>70829</v>
      </c>
      <c r="BB339" s="115">
        <v>17613</v>
      </c>
      <c r="BC339" s="115">
        <v>53216</v>
      </c>
      <c r="BD339" s="117">
        <v>42850</v>
      </c>
    </row>
    <row r="340" spans="1:56" ht="22.5" customHeight="1">
      <c r="A340" s="115" t="s">
        <v>139</v>
      </c>
      <c r="B340" s="115">
        <v>435</v>
      </c>
      <c r="C340" s="115" t="s">
        <v>493</v>
      </c>
      <c r="D340" s="115" t="s">
        <v>273</v>
      </c>
      <c r="E340" s="115" t="s">
        <v>281</v>
      </c>
      <c r="F340" s="115" t="s">
        <v>275</v>
      </c>
      <c r="G340" s="115">
        <v>10</v>
      </c>
      <c r="H340" s="115" t="s">
        <v>35</v>
      </c>
      <c r="I340" s="116">
        <v>41673</v>
      </c>
      <c r="J340" s="116">
        <v>32758</v>
      </c>
      <c r="K340" s="115">
        <v>108000107843</v>
      </c>
      <c r="L340" s="115" t="s">
        <v>137</v>
      </c>
      <c r="M340" s="115">
        <v>564</v>
      </c>
      <c r="N340" s="115"/>
      <c r="O340" s="115"/>
      <c r="P340" s="115"/>
      <c r="Q340" s="115"/>
      <c r="R340" s="115"/>
      <c r="S340" s="115"/>
      <c r="T340" s="115"/>
      <c r="U340" s="115" t="s">
        <v>270</v>
      </c>
      <c r="V340" s="115">
        <v>30</v>
      </c>
      <c r="W340" s="115">
        <v>8235</v>
      </c>
      <c r="X340" s="115">
        <v>14927</v>
      </c>
      <c r="Y340" s="115">
        <v>412</v>
      </c>
      <c r="Z340" s="115">
        <v>988</v>
      </c>
      <c r="AA340" s="115">
        <v>2703</v>
      </c>
      <c r="AB340" s="115">
        <v>0</v>
      </c>
      <c r="AC340" s="115">
        <v>0</v>
      </c>
      <c r="AD340" s="115">
        <v>412</v>
      </c>
      <c r="AE340" s="115">
        <v>0</v>
      </c>
      <c r="AF340" s="115">
        <v>0</v>
      </c>
      <c r="AG340" s="115">
        <v>200</v>
      </c>
      <c r="AH340" s="115">
        <v>0</v>
      </c>
      <c r="AI340" s="115">
        <v>2779</v>
      </c>
      <c r="AJ340" s="115">
        <v>0</v>
      </c>
      <c r="AK340" s="115">
        <v>200</v>
      </c>
      <c r="AL340" s="115">
        <v>0</v>
      </c>
      <c r="AM340" s="115">
        <v>0</v>
      </c>
      <c r="AN340" s="115">
        <v>0</v>
      </c>
      <c r="AO340" s="115">
        <v>0</v>
      </c>
      <c r="AP340" s="115">
        <v>0</v>
      </c>
      <c r="AQ340" s="115">
        <v>0</v>
      </c>
      <c r="AR340" s="115">
        <v>0</v>
      </c>
      <c r="AS340" s="115">
        <v>0</v>
      </c>
      <c r="AT340" s="115">
        <v>0</v>
      </c>
      <c r="AU340" s="115">
        <v>0</v>
      </c>
      <c r="AV340" s="115">
        <v>0</v>
      </c>
      <c r="AW340" s="115">
        <v>0</v>
      </c>
      <c r="AX340" s="115">
        <v>0</v>
      </c>
      <c r="AY340" s="115">
        <v>840</v>
      </c>
      <c r="AZ340" s="115">
        <v>0</v>
      </c>
      <c r="BA340" s="115">
        <v>27677</v>
      </c>
      <c r="BB340" s="115">
        <v>4019</v>
      </c>
      <c r="BC340" s="115">
        <v>23658</v>
      </c>
      <c r="BD340" s="117">
        <v>42850</v>
      </c>
    </row>
    <row r="341" spans="1:56" ht="22.5" customHeight="1">
      <c r="A341" s="115" t="s">
        <v>139</v>
      </c>
      <c r="B341" s="115">
        <v>436</v>
      </c>
      <c r="C341" s="115" t="s">
        <v>494</v>
      </c>
      <c r="D341" s="115" t="s">
        <v>273</v>
      </c>
      <c r="E341" s="115" t="s">
        <v>281</v>
      </c>
      <c r="F341" s="115" t="s">
        <v>275</v>
      </c>
      <c r="G341" s="115">
        <v>10</v>
      </c>
      <c r="H341" s="115" t="s">
        <v>35</v>
      </c>
      <c r="I341" s="116">
        <v>41699</v>
      </c>
      <c r="J341" s="116">
        <v>33103</v>
      </c>
      <c r="K341" s="115">
        <v>108000114443</v>
      </c>
      <c r="L341" s="115" t="s">
        <v>137</v>
      </c>
      <c r="M341" s="115">
        <v>565</v>
      </c>
      <c r="N341" s="115"/>
      <c r="O341" s="115"/>
      <c r="P341" s="115"/>
      <c r="Q341" s="115"/>
      <c r="R341" s="115"/>
      <c r="S341" s="115"/>
      <c r="T341" s="115"/>
      <c r="U341" s="115" t="s">
        <v>270</v>
      </c>
      <c r="V341" s="115">
        <v>30</v>
      </c>
      <c r="W341" s="115">
        <v>8235</v>
      </c>
      <c r="X341" s="115">
        <v>14927</v>
      </c>
      <c r="Y341" s="115">
        <v>412</v>
      </c>
      <c r="Z341" s="115">
        <v>988</v>
      </c>
      <c r="AA341" s="115">
        <v>2703</v>
      </c>
      <c r="AB341" s="115">
        <v>0</v>
      </c>
      <c r="AC341" s="115">
        <v>0</v>
      </c>
      <c r="AD341" s="115">
        <v>412</v>
      </c>
      <c r="AE341" s="115">
        <v>0</v>
      </c>
      <c r="AF341" s="115">
        <v>0</v>
      </c>
      <c r="AG341" s="115">
        <v>200</v>
      </c>
      <c r="AH341" s="115">
        <v>0</v>
      </c>
      <c r="AI341" s="115">
        <v>2779</v>
      </c>
      <c r="AJ341" s="115">
        <v>0</v>
      </c>
      <c r="AK341" s="115">
        <v>200</v>
      </c>
      <c r="AL341" s="115">
        <v>0</v>
      </c>
      <c r="AM341" s="115">
        <v>0</v>
      </c>
      <c r="AN341" s="115">
        <v>0</v>
      </c>
      <c r="AO341" s="115">
        <v>0</v>
      </c>
      <c r="AP341" s="115">
        <v>0</v>
      </c>
      <c r="AQ341" s="115">
        <v>0</v>
      </c>
      <c r="AR341" s="115">
        <v>0</v>
      </c>
      <c r="AS341" s="115">
        <v>0</v>
      </c>
      <c r="AT341" s="115">
        <v>0</v>
      </c>
      <c r="AU341" s="115">
        <v>0</v>
      </c>
      <c r="AV341" s="115">
        <v>0</v>
      </c>
      <c r="AW341" s="115">
        <v>0</v>
      </c>
      <c r="AX341" s="115">
        <v>0</v>
      </c>
      <c r="AY341" s="115">
        <v>840</v>
      </c>
      <c r="AZ341" s="115">
        <v>752</v>
      </c>
      <c r="BA341" s="115">
        <v>27677</v>
      </c>
      <c r="BB341" s="115">
        <v>4771</v>
      </c>
      <c r="BC341" s="115">
        <v>22906</v>
      </c>
      <c r="BD341" s="117">
        <v>42850</v>
      </c>
    </row>
    <row r="342" spans="1:56" ht="22.5" customHeight="1">
      <c r="A342" s="115" t="s">
        <v>139</v>
      </c>
      <c r="B342" s="115">
        <v>554</v>
      </c>
      <c r="C342" s="115" t="s">
        <v>495</v>
      </c>
      <c r="D342" s="115" t="s">
        <v>344</v>
      </c>
      <c r="E342" s="115" t="s">
        <v>361</v>
      </c>
      <c r="F342" s="115" t="s">
        <v>362</v>
      </c>
      <c r="G342" s="115">
        <v>1</v>
      </c>
      <c r="H342" s="115" t="s">
        <v>35</v>
      </c>
      <c r="I342" s="116">
        <v>42614</v>
      </c>
      <c r="J342" s="116">
        <v>34749</v>
      </c>
      <c r="K342" s="115">
        <v>108000564980</v>
      </c>
      <c r="L342" s="115" t="s">
        <v>137</v>
      </c>
      <c r="M342" s="115">
        <v>683</v>
      </c>
      <c r="N342" s="115"/>
      <c r="O342" s="115"/>
      <c r="P342" s="115"/>
      <c r="Q342" s="115"/>
      <c r="R342" s="115"/>
      <c r="S342" s="115"/>
      <c r="T342" s="115"/>
      <c r="U342" s="115" t="s">
        <v>363</v>
      </c>
      <c r="V342" s="115">
        <v>27</v>
      </c>
      <c r="W342" s="115">
        <v>5553</v>
      </c>
      <c r="X342" s="115">
        <v>10066</v>
      </c>
      <c r="Y342" s="115">
        <v>278</v>
      </c>
      <c r="Z342" s="115">
        <v>666</v>
      </c>
      <c r="AA342" s="115">
        <v>1823</v>
      </c>
      <c r="AB342" s="115">
        <v>0</v>
      </c>
      <c r="AC342" s="115">
        <v>0</v>
      </c>
      <c r="AD342" s="115">
        <v>278</v>
      </c>
      <c r="AE342" s="115">
        <v>0</v>
      </c>
      <c r="AF342" s="115">
        <v>0</v>
      </c>
      <c r="AG342" s="115">
        <v>200</v>
      </c>
      <c r="AH342" s="115">
        <v>0</v>
      </c>
      <c r="AI342" s="115">
        <v>1874</v>
      </c>
      <c r="AJ342" s="115">
        <v>0</v>
      </c>
      <c r="AK342" s="115">
        <v>0</v>
      </c>
      <c r="AL342" s="115">
        <v>0</v>
      </c>
      <c r="AM342" s="115">
        <v>0</v>
      </c>
      <c r="AN342" s="115">
        <v>0</v>
      </c>
      <c r="AO342" s="115">
        <v>0</v>
      </c>
      <c r="AP342" s="115">
        <v>0</v>
      </c>
      <c r="AQ342" s="115">
        <v>0</v>
      </c>
      <c r="AR342" s="115">
        <v>0</v>
      </c>
      <c r="AS342" s="115">
        <v>0</v>
      </c>
      <c r="AT342" s="115">
        <v>0</v>
      </c>
      <c r="AU342" s="115">
        <v>0</v>
      </c>
      <c r="AV342" s="115">
        <v>0</v>
      </c>
      <c r="AW342" s="115">
        <v>0</v>
      </c>
      <c r="AX342" s="115">
        <v>0</v>
      </c>
      <c r="AY342" s="115">
        <v>840</v>
      </c>
      <c r="AZ342" s="115">
        <v>0</v>
      </c>
      <c r="BA342" s="115">
        <v>18664</v>
      </c>
      <c r="BB342" s="115">
        <v>2914</v>
      </c>
      <c r="BC342" s="115">
        <v>15750</v>
      </c>
      <c r="BD342" s="117">
        <v>42850</v>
      </c>
    </row>
    <row r="343" spans="1:56" ht="22.5" customHeight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  <c r="AM343" s="115"/>
      <c r="AN343" s="115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5"/>
      <c r="AY343" s="115"/>
      <c r="AZ343" s="115"/>
      <c r="BA343" s="115"/>
      <c r="BB343" s="115"/>
      <c r="BC343" s="115"/>
    </row>
    <row r="344" spans="1:56" s="114" customFormat="1" ht="22.5" customHeight="1">
      <c r="A344" s="113"/>
      <c r="B344" s="113" t="s">
        <v>402</v>
      </c>
      <c r="C344" s="113" t="s">
        <v>139</v>
      </c>
      <c r="D344" s="113" t="s">
        <v>139</v>
      </c>
      <c r="E344" s="113" t="s">
        <v>139</v>
      </c>
      <c r="F344" s="113" t="s">
        <v>139</v>
      </c>
      <c r="G344" s="113" t="s">
        <v>139</v>
      </c>
      <c r="H344" s="113" t="s">
        <v>139</v>
      </c>
      <c r="I344" s="113" t="s">
        <v>139</v>
      </c>
      <c r="J344" s="113" t="s">
        <v>139</v>
      </c>
      <c r="K344" s="113" t="s">
        <v>139</v>
      </c>
      <c r="L344" s="113" t="s">
        <v>139</v>
      </c>
      <c r="M344" s="113" t="s">
        <v>139</v>
      </c>
      <c r="N344" s="113" t="s">
        <v>139</v>
      </c>
      <c r="O344" s="113" t="s">
        <v>139</v>
      </c>
      <c r="P344" s="113" t="s">
        <v>139</v>
      </c>
      <c r="Q344" s="113" t="s">
        <v>139</v>
      </c>
      <c r="R344" s="113" t="s">
        <v>139</v>
      </c>
      <c r="S344" s="113" t="s">
        <v>139</v>
      </c>
      <c r="T344" s="113" t="s">
        <v>139</v>
      </c>
      <c r="U344" s="113" t="s">
        <v>139</v>
      </c>
      <c r="V344" s="113" t="s">
        <v>139</v>
      </c>
      <c r="W344" s="113">
        <v>71198</v>
      </c>
      <c r="X344" s="113">
        <v>115158</v>
      </c>
      <c r="Y344" s="113">
        <v>3561</v>
      </c>
      <c r="Z344" s="113">
        <v>8357</v>
      </c>
      <c r="AA344" s="113">
        <v>21748</v>
      </c>
      <c r="AB344" s="113">
        <v>0</v>
      </c>
      <c r="AC344" s="113">
        <v>0</v>
      </c>
      <c r="AD344" s="113">
        <v>3561</v>
      </c>
      <c r="AE344" s="113">
        <v>0</v>
      </c>
      <c r="AF344" s="113">
        <v>0</v>
      </c>
      <c r="AG344" s="113">
        <v>1000</v>
      </c>
      <c r="AH344" s="113">
        <v>10000</v>
      </c>
      <c r="AI344" s="113">
        <v>22361</v>
      </c>
      <c r="AJ344" s="113">
        <v>0</v>
      </c>
      <c r="AK344" s="113">
        <v>14576</v>
      </c>
      <c r="AL344" s="113">
        <v>0</v>
      </c>
      <c r="AM344" s="113">
        <v>0</v>
      </c>
      <c r="AN344" s="113">
        <v>0</v>
      </c>
      <c r="AO344" s="113">
        <v>926</v>
      </c>
      <c r="AP344" s="113">
        <v>0</v>
      </c>
      <c r="AQ344" s="113">
        <v>0</v>
      </c>
      <c r="AR344" s="113">
        <v>0</v>
      </c>
      <c r="AS344" s="113">
        <v>0</v>
      </c>
      <c r="AT344" s="113">
        <v>0</v>
      </c>
      <c r="AU344" s="113">
        <v>3518</v>
      </c>
      <c r="AV344" s="113">
        <v>0</v>
      </c>
      <c r="AW344" s="113">
        <v>0</v>
      </c>
      <c r="AX344" s="113">
        <v>273</v>
      </c>
      <c r="AY344" s="113">
        <v>4200</v>
      </c>
      <c r="AZ344" s="113">
        <v>2618</v>
      </c>
      <c r="BA344" s="113">
        <v>223583</v>
      </c>
      <c r="BB344" s="113">
        <v>59472</v>
      </c>
      <c r="BC344" s="113">
        <v>164111</v>
      </c>
    </row>
    <row r="345" spans="1:56" ht="22.5" customHeight="1">
      <c r="A345" s="115"/>
      <c r="B345" s="115"/>
      <c r="C345" s="113" t="s">
        <v>496</v>
      </c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5"/>
      <c r="AY345" s="115"/>
      <c r="AZ345" s="115"/>
      <c r="BA345" s="115"/>
      <c r="BB345" s="115"/>
      <c r="BC345" s="115"/>
    </row>
    <row r="346" spans="1:56" ht="22.5" customHeight="1">
      <c r="A346" s="115"/>
      <c r="B346" s="115">
        <v>192</v>
      </c>
      <c r="C346" s="115" t="s">
        <v>497</v>
      </c>
      <c r="D346" s="115" t="s">
        <v>157</v>
      </c>
      <c r="E346" s="115" t="s">
        <v>175</v>
      </c>
      <c r="F346" s="115" t="s">
        <v>176</v>
      </c>
      <c r="G346" s="115">
        <v>6</v>
      </c>
      <c r="H346" s="115" t="s">
        <v>35</v>
      </c>
      <c r="I346" s="116">
        <v>34524</v>
      </c>
      <c r="J346" s="116">
        <v>26175</v>
      </c>
      <c r="K346" s="115">
        <v>608001040745</v>
      </c>
      <c r="L346" s="115" t="s">
        <v>137</v>
      </c>
      <c r="M346" s="115">
        <v>380</v>
      </c>
      <c r="N346" s="115"/>
      <c r="O346" s="115"/>
      <c r="P346" s="115"/>
      <c r="Q346" s="115"/>
      <c r="R346" s="115"/>
      <c r="S346" s="115"/>
      <c r="T346" s="115"/>
      <c r="U346" s="115" t="s">
        <v>177</v>
      </c>
      <c r="V346" s="115">
        <v>30</v>
      </c>
      <c r="W346" s="115">
        <v>28965</v>
      </c>
      <c r="X346" s="115">
        <v>39676</v>
      </c>
      <c r="Y346" s="115">
        <v>1448</v>
      </c>
      <c r="Z346" s="115">
        <v>3050</v>
      </c>
      <c r="AA346" s="115">
        <v>8010</v>
      </c>
      <c r="AB346" s="115">
        <v>0</v>
      </c>
      <c r="AC346" s="115">
        <v>0</v>
      </c>
      <c r="AD346" s="115">
        <v>1448</v>
      </c>
      <c r="AE346" s="115">
        <v>0</v>
      </c>
      <c r="AF346" s="115">
        <v>0</v>
      </c>
      <c r="AG346" s="115">
        <v>200</v>
      </c>
      <c r="AH346" s="115">
        <v>5000</v>
      </c>
      <c r="AI346" s="115">
        <v>8237</v>
      </c>
      <c r="AJ346" s="115">
        <v>166</v>
      </c>
      <c r="AK346" s="115">
        <v>9776</v>
      </c>
      <c r="AL346" s="115">
        <v>11815</v>
      </c>
      <c r="AM346" s="115">
        <v>0</v>
      </c>
      <c r="AN346" s="115">
        <v>0</v>
      </c>
      <c r="AO346" s="115">
        <v>0</v>
      </c>
      <c r="AP346" s="115">
        <v>0</v>
      </c>
      <c r="AQ346" s="115">
        <v>0</v>
      </c>
      <c r="AR346" s="115">
        <v>0</v>
      </c>
      <c r="AS346" s="115">
        <v>0</v>
      </c>
      <c r="AT346" s="115">
        <v>0</v>
      </c>
      <c r="AU346" s="115">
        <v>3847</v>
      </c>
      <c r="AV346" s="115">
        <v>0</v>
      </c>
      <c r="AW346" s="115">
        <v>0</v>
      </c>
      <c r="AX346" s="115">
        <v>0</v>
      </c>
      <c r="AY346" s="115">
        <v>840</v>
      </c>
      <c r="AZ346" s="115">
        <v>1525</v>
      </c>
      <c r="BA346" s="115">
        <v>82597</v>
      </c>
      <c r="BB346" s="115">
        <v>41406</v>
      </c>
      <c r="BC346" s="115">
        <v>41191</v>
      </c>
      <c r="BD346" s="117">
        <v>42850</v>
      </c>
    </row>
    <row r="347" spans="1:56" ht="22.5" customHeight="1">
      <c r="A347" s="115" t="s">
        <v>139</v>
      </c>
      <c r="B347" s="115">
        <v>378</v>
      </c>
      <c r="C347" s="115" t="s">
        <v>498</v>
      </c>
      <c r="D347" s="115" t="s">
        <v>157</v>
      </c>
      <c r="E347" s="115" t="s">
        <v>196</v>
      </c>
      <c r="F347" s="115" t="s">
        <v>197</v>
      </c>
      <c r="G347" s="115">
        <v>1</v>
      </c>
      <c r="H347" s="115" t="s">
        <v>35</v>
      </c>
      <c r="I347" s="116">
        <v>41589</v>
      </c>
      <c r="J347" s="116">
        <v>32325</v>
      </c>
      <c r="K347" s="115">
        <v>108000071359</v>
      </c>
      <c r="L347" s="115" t="s">
        <v>152</v>
      </c>
      <c r="M347" s="115">
        <v>507</v>
      </c>
      <c r="N347" s="115"/>
      <c r="O347" s="115"/>
      <c r="P347" s="115"/>
      <c r="Q347" s="115"/>
      <c r="R347" s="115"/>
      <c r="S347" s="115"/>
      <c r="T347" s="115"/>
      <c r="U347" s="115" t="s">
        <v>198</v>
      </c>
      <c r="V347" s="115">
        <v>30</v>
      </c>
      <c r="W347" s="115">
        <v>13580</v>
      </c>
      <c r="X347" s="115">
        <v>24274</v>
      </c>
      <c r="Y347" s="115">
        <v>679</v>
      </c>
      <c r="Z347" s="115">
        <v>1630</v>
      </c>
      <c r="AA347" s="115">
        <v>4418</v>
      </c>
      <c r="AB347" s="115">
        <v>0</v>
      </c>
      <c r="AC347" s="115">
        <v>0</v>
      </c>
      <c r="AD347" s="115">
        <v>679</v>
      </c>
      <c r="AE347" s="115">
        <v>0</v>
      </c>
      <c r="AF347" s="115">
        <v>0</v>
      </c>
      <c r="AG347" s="115">
        <v>200</v>
      </c>
      <c r="AH347" s="115">
        <v>1000</v>
      </c>
      <c r="AI347" s="115">
        <v>4542</v>
      </c>
      <c r="AJ347" s="115">
        <v>0</v>
      </c>
      <c r="AK347" s="115">
        <v>3650</v>
      </c>
      <c r="AL347" s="115">
        <v>0</v>
      </c>
      <c r="AM347" s="115">
        <v>0</v>
      </c>
      <c r="AN347" s="115">
        <v>0</v>
      </c>
      <c r="AO347" s="115">
        <v>0</v>
      </c>
      <c r="AP347" s="115">
        <v>0</v>
      </c>
      <c r="AQ347" s="115">
        <v>0</v>
      </c>
      <c r="AR347" s="115">
        <v>0</v>
      </c>
      <c r="AS347" s="115">
        <v>0</v>
      </c>
      <c r="AT347" s="115">
        <v>0</v>
      </c>
      <c r="AU347" s="115">
        <v>0</v>
      </c>
      <c r="AV347" s="115">
        <v>0</v>
      </c>
      <c r="AW347" s="115">
        <v>0</v>
      </c>
      <c r="AX347" s="115">
        <v>0</v>
      </c>
      <c r="AY347" s="115">
        <v>840</v>
      </c>
      <c r="AZ347" s="115">
        <v>0</v>
      </c>
      <c r="BA347" s="115">
        <v>45260</v>
      </c>
      <c r="BB347" s="115">
        <v>10232</v>
      </c>
      <c r="BC347" s="115">
        <v>35028</v>
      </c>
      <c r="BD347" s="117">
        <v>42850</v>
      </c>
    </row>
    <row r="348" spans="1:56" ht="22.5" customHeight="1">
      <c r="A348" s="115" t="s">
        <v>139</v>
      </c>
      <c r="B348" s="115">
        <v>291</v>
      </c>
      <c r="C348" s="115" t="s">
        <v>499</v>
      </c>
      <c r="D348" s="115" t="s">
        <v>273</v>
      </c>
      <c r="E348" s="115" t="s">
        <v>281</v>
      </c>
      <c r="F348" s="115" t="s">
        <v>275</v>
      </c>
      <c r="G348" s="115">
        <v>8</v>
      </c>
      <c r="H348" s="115" t="s">
        <v>35</v>
      </c>
      <c r="I348" s="116">
        <v>35478</v>
      </c>
      <c r="J348" s="116">
        <v>27982</v>
      </c>
      <c r="K348" s="115">
        <v>608001050550</v>
      </c>
      <c r="L348" s="115" t="s">
        <v>137</v>
      </c>
      <c r="M348" s="115">
        <v>421</v>
      </c>
      <c r="N348" s="115"/>
      <c r="O348" s="115"/>
      <c r="P348" s="115"/>
      <c r="Q348" s="115"/>
      <c r="R348" s="115"/>
      <c r="S348" s="115"/>
      <c r="T348" s="115"/>
      <c r="U348" s="115" t="s">
        <v>270</v>
      </c>
      <c r="V348" s="115">
        <v>30</v>
      </c>
      <c r="W348" s="115">
        <v>16930</v>
      </c>
      <c r="X348" s="115">
        <v>29334</v>
      </c>
      <c r="Y348" s="115">
        <v>847</v>
      </c>
      <c r="Z348" s="115">
        <v>2032</v>
      </c>
      <c r="AA348" s="115">
        <v>5399</v>
      </c>
      <c r="AB348" s="115">
        <v>0</v>
      </c>
      <c r="AC348" s="115">
        <v>0</v>
      </c>
      <c r="AD348" s="115">
        <v>847</v>
      </c>
      <c r="AE348" s="115">
        <v>0</v>
      </c>
      <c r="AF348" s="115">
        <v>0</v>
      </c>
      <c r="AG348" s="115">
        <v>200</v>
      </c>
      <c r="AH348" s="115">
        <v>2000</v>
      </c>
      <c r="AI348" s="115">
        <v>5552</v>
      </c>
      <c r="AJ348" s="115">
        <v>0</v>
      </c>
      <c r="AK348" s="115">
        <v>12176</v>
      </c>
      <c r="AL348" s="115">
        <v>0</v>
      </c>
      <c r="AM348" s="115">
        <v>0</v>
      </c>
      <c r="AN348" s="115">
        <v>0</v>
      </c>
      <c r="AO348" s="115">
        <v>0</v>
      </c>
      <c r="AP348" s="115">
        <v>0</v>
      </c>
      <c r="AQ348" s="115">
        <v>0</v>
      </c>
      <c r="AR348" s="115">
        <v>1350</v>
      </c>
      <c r="AS348" s="115">
        <v>0</v>
      </c>
      <c r="AT348" s="115">
        <v>0</v>
      </c>
      <c r="AU348" s="115">
        <v>0</v>
      </c>
      <c r="AV348" s="115">
        <v>0</v>
      </c>
      <c r="AW348" s="115">
        <v>0</v>
      </c>
      <c r="AX348" s="115">
        <v>0</v>
      </c>
      <c r="AY348" s="115">
        <v>840</v>
      </c>
      <c r="AZ348" s="115">
        <v>0</v>
      </c>
      <c r="BA348" s="115">
        <v>55389</v>
      </c>
      <c r="BB348" s="115">
        <v>22118</v>
      </c>
      <c r="BC348" s="115">
        <v>33271</v>
      </c>
      <c r="BD348" s="117">
        <v>42850</v>
      </c>
    </row>
    <row r="349" spans="1:56" ht="22.5" customHeight="1">
      <c r="A349" s="115" t="s">
        <v>139</v>
      </c>
      <c r="B349" s="115">
        <v>338</v>
      </c>
      <c r="C349" s="115" t="s">
        <v>500</v>
      </c>
      <c r="D349" s="115" t="s">
        <v>273</v>
      </c>
      <c r="E349" s="115" t="s">
        <v>281</v>
      </c>
      <c r="F349" s="115" t="s">
        <v>275</v>
      </c>
      <c r="G349" s="115">
        <v>6</v>
      </c>
      <c r="H349" s="115" t="s">
        <v>35</v>
      </c>
      <c r="I349" s="116">
        <v>37838</v>
      </c>
      <c r="J349" s="116">
        <v>28400</v>
      </c>
      <c r="K349" s="115">
        <v>608001056891</v>
      </c>
      <c r="L349" s="115" t="s">
        <v>137</v>
      </c>
      <c r="M349" s="115">
        <v>467</v>
      </c>
      <c r="N349" s="115"/>
      <c r="O349" s="115"/>
      <c r="P349" s="115"/>
      <c r="Q349" s="115"/>
      <c r="R349" s="115"/>
      <c r="S349" s="115"/>
      <c r="T349" s="115"/>
      <c r="U349" s="115" t="s">
        <v>270</v>
      </c>
      <c r="V349" s="115">
        <v>30</v>
      </c>
      <c r="W349" s="115">
        <v>16105</v>
      </c>
      <c r="X349" s="115">
        <v>28088</v>
      </c>
      <c r="Y349" s="115">
        <v>805</v>
      </c>
      <c r="Z349" s="115">
        <v>1933</v>
      </c>
      <c r="AA349" s="115">
        <v>5157</v>
      </c>
      <c r="AB349" s="115">
        <v>0</v>
      </c>
      <c r="AC349" s="115">
        <v>0</v>
      </c>
      <c r="AD349" s="115">
        <v>805</v>
      </c>
      <c r="AE349" s="115">
        <v>0</v>
      </c>
      <c r="AF349" s="115">
        <v>0</v>
      </c>
      <c r="AG349" s="115">
        <v>200</v>
      </c>
      <c r="AH349" s="115">
        <v>1000</v>
      </c>
      <c r="AI349" s="115">
        <v>5303</v>
      </c>
      <c r="AJ349" s="115">
        <v>0</v>
      </c>
      <c r="AK349" s="115">
        <v>350</v>
      </c>
      <c r="AL349" s="115">
        <v>0</v>
      </c>
      <c r="AM349" s="115">
        <v>0</v>
      </c>
      <c r="AN349" s="115">
        <v>0</v>
      </c>
      <c r="AO349" s="115">
        <v>0</v>
      </c>
      <c r="AP349" s="115">
        <v>0</v>
      </c>
      <c r="AQ349" s="115">
        <v>0</v>
      </c>
      <c r="AR349" s="115">
        <v>0</v>
      </c>
      <c r="AS349" s="115">
        <v>0</v>
      </c>
      <c r="AT349" s="115">
        <v>0</v>
      </c>
      <c r="AU349" s="115">
        <v>0</v>
      </c>
      <c r="AV349" s="115">
        <v>0</v>
      </c>
      <c r="AW349" s="115">
        <v>0</v>
      </c>
      <c r="AX349" s="115">
        <v>0</v>
      </c>
      <c r="AY349" s="115">
        <v>840</v>
      </c>
      <c r="AZ349" s="115">
        <v>592</v>
      </c>
      <c r="BA349" s="115">
        <v>52893</v>
      </c>
      <c r="BB349" s="115">
        <v>8285</v>
      </c>
      <c r="BC349" s="115">
        <v>44608</v>
      </c>
      <c r="BD349" s="117">
        <v>42850</v>
      </c>
    </row>
    <row r="350" spans="1:56" ht="22.5" customHeight="1">
      <c r="A350" s="115" t="s">
        <v>139</v>
      </c>
      <c r="B350" s="115">
        <v>574</v>
      </c>
      <c r="C350" s="115" t="s">
        <v>501</v>
      </c>
      <c r="D350" s="115" t="s">
        <v>273</v>
      </c>
      <c r="E350" s="115" t="s">
        <v>281</v>
      </c>
      <c r="F350" s="115" t="s">
        <v>275</v>
      </c>
      <c r="G350" s="115">
        <v>1</v>
      </c>
      <c r="H350" s="115" t="s">
        <v>35</v>
      </c>
      <c r="I350" s="116">
        <v>42762</v>
      </c>
      <c r="J350" s="116">
        <v>31927</v>
      </c>
      <c r="K350" s="115">
        <v>108000661203</v>
      </c>
      <c r="L350" s="115" t="s">
        <v>137</v>
      </c>
      <c r="M350" s="115">
        <v>703</v>
      </c>
      <c r="N350" s="115"/>
      <c r="O350" s="115"/>
      <c r="P350" s="115"/>
      <c r="Q350" s="115"/>
      <c r="R350" s="115"/>
      <c r="S350" s="115"/>
      <c r="T350" s="115"/>
      <c r="U350" s="115" t="s">
        <v>270</v>
      </c>
      <c r="V350" s="115">
        <v>30</v>
      </c>
      <c r="W350" s="115">
        <v>7275</v>
      </c>
      <c r="X350" s="115">
        <v>13187</v>
      </c>
      <c r="Y350" s="115">
        <v>364</v>
      </c>
      <c r="Z350" s="115">
        <v>873</v>
      </c>
      <c r="AA350" s="115">
        <v>2388</v>
      </c>
      <c r="AB350" s="115">
        <v>0</v>
      </c>
      <c r="AC350" s="115">
        <v>0</v>
      </c>
      <c r="AD350" s="115">
        <v>364</v>
      </c>
      <c r="AE350" s="115">
        <v>0</v>
      </c>
      <c r="AF350" s="115">
        <v>0</v>
      </c>
      <c r="AG350" s="115">
        <v>200</v>
      </c>
      <c r="AH350" s="115">
        <v>0</v>
      </c>
      <c r="AI350" s="115">
        <v>2455</v>
      </c>
      <c r="AJ350" s="115">
        <v>0</v>
      </c>
      <c r="AK350" s="115">
        <v>0</v>
      </c>
      <c r="AL350" s="115">
        <v>0</v>
      </c>
      <c r="AM350" s="115">
        <v>0</v>
      </c>
      <c r="AN350" s="115">
        <v>0</v>
      </c>
      <c r="AO350" s="115">
        <v>0</v>
      </c>
      <c r="AP350" s="115">
        <v>0</v>
      </c>
      <c r="AQ350" s="115">
        <v>0</v>
      </c>
      <c r="AR350" s="115">
        <v>0</v>
      </c>
      <c r="AS350" s="115">
        <v>0</v>
      </c>
      <c r="AT350" s="115">
        <v>0</v>
      </c>
      <c r="AU350" s="115">
        <v>0</v>
      </c>
      <c r="AV350" s="115">
        <v>0</v>
      </c>
      <c r="AW350" s="115">
        <v>0</v>
      </c>
      <c r="AX350" s="115">
        <v>0</v>
      </c>
      <c r="AY350" s="115">
        <v>840</v>
      </c>
      <c r="AZ350" s="115">
        <v>0</v>
      </c>
      <c r="BA350" s="115">
        <v>24451</v>
      </c>
      <c r="BB350" s="115">
        <v>3495</v>
      </c>
      <c r="BC350" s="115">
        <v>20956</v>
      </c>
      <c r="BD350" s="117">
        <v>42850</v>
      </c>
    </row>
    <row r="351" spans="1:56" ht="22.5" customHeight="1">
      <c r="A351" s="115" t="s">
        <v>139</v>
      </c>
      <c r="B351" s="115">
        <v>345</v>
      </c>
      <c r="C351" s="115" t="s">
        <v>502</v>
      </c>
      <c r="D351" s="115" t="s">
        <v>344</v>
      </c>
      <c r="E351" s="115" t="s">
        <v>361</v>
      </c>
      <c r="F351" s="115" t="s">
        <v>362</v>
      </c>
      <c r="G351" s="115">
        <v>10</v>
      </c>
      <c r="H351" s="115" t="s">
        <v>35</v>
      </c>
      <c r="I351" s="116">
        <v>37838</v>
      </c>
      <c r="J351" s="116">
        <v>29661</v>
      </c>
      <c r="K351" s="115">
        <v>608001057760</v>
      </c>
      <c r="L351" s="115" t="s">
        <v>137</v>
      </c>
      <c r="M351" s="115">
        <v>474</v>
      </c>
      <c r="N351" s="115"/>
      <c r="O351" s="115"/>
      <c r="P351" s="115"/>
      <c r="Q351" s="115"/>
      <c r="R351" s="115"/>
      <c r="S351" s="115"/>
      <c r="T351" s="115"/>
      <c r="U351" s="115" t="s">
        <v>363</v>
      </c>
      <c r="V351" s="115">
        <v>30</v>
      </c>
      <c r="W351" s="115">
        <v>10795</v>
      </c>
      <c r="X351" s="115">
        <v>19567</v>
      </c>
      <c r="Y351" s="115">
        <v>540</v>
      </c>
      <c r="Z351" s="115">
        <v>1295</v>
      </c>
      <c r="AA351" s="115">
        <v>3543</v>
      </c>
      <c r="AB351" s="115">
        <v>0</v>
      </c>
      <c r="AC351" s="115">
        <v>0</v>
      </c>
      <c r="AD351" s="115">
        <v>540</v>
      </c>
      <c r="AE351" s="115">
        <v>0</v>
      </c>
      <c r="AF351" s="115">
        <v>0</v>
      </c>
      <c r="AG351" s="115">
        <v>200</v>
      </c>
      <c r="AH351" s="115">
        <v>0</v>
      </c>
      <c r="AI351" s="115">
        <v>3643</v>
      </c>
      <c r="AJ351" s="115">
        <v>510</v>
      </c>
      <c r="AK351" s="115">
        <v>5150</v>
      </c>
      <c r="AL351" s="115">
        <v>8998</v>
      </c>
      <c r="AM351" s="115">
        <v>0</v>
      </c>
      <c r="AN351" s="115">
        <v>0</v>
      </c>
      <c r="AO351" s="115">
        <v>0</v>
      </c>
      <c r="AP351" s="115">
        <v>0</v>
      </c>
      <c r="AQ351" s="115">
        <v>0</v>
      </c>
      <c r="AR351" s="115">
        <v>0</v>
      </c>
      <c r="AS351" s="115">
        <v>0</v>
      </c>
      <c r="AT351" s="115">
        <v>0</v>
      </c>
      <c r="AU351" s="115">
        <v>0</v>
      </c>
      <c r="AV351" s="115">
        <v>0</v>
      </c>
      <c r="AW351" s="115">
        <v>0</v>
      </c>
      <c r="AX351" s="115">
        <v>0</v>
      </c>
      <c r="AY351" s="115">
        <v>840</v>
      </c>
      <c r="AZ351" s="115">
        <v>0</v>
      </c>
      <c r="BA351" s="115">
        <v>36280</v>
      </c>
      <c r="BB351" s="115">
        <v>19341</v>
      </c>
      <c r="BC351" s="115">
        <v>16939</v>
      </c>
      <c r="BD351" s="117">
        <v>42850</v>
      </c>
    </row>
    <row r="352" spans="1:56" ht="22.5" customHeight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5"/>
      <c r="AY352" s="115"/>
      <c r="AZ352" s="115"/>
      <c r="BA352" s="115"/>
      <c r="BB352" s="115"/>
      <c r="BC352" s="115"/>
    </row>
    <row r="353" spans="1:56" s="114" customFormat="1" ht="22.5" customHeight="1">
      <c r="A353" s="113"/>
      <c r="B353" s="113" t="s">
        <v>402</v>
      </c>
      <c r="C353" s="113" t="s">
        <v>139</v>
      </c>
      <c r="D353" s="113" t="s">
        <v>139</v>
      </c>
      <c r="E353" s="113" t="s">
        <v>139</v>
      </c>
      <c r="F353" s="113" t="s">
        <v>139</v>
      </c>
      <c r="G353" s="113" t="s">
        <v>139</v>
      </c>
      <c r="H353" s="113" t="s">
        <v>139</v>
      </c>
      <c r="I353" s="113" t="s">
        <v>139</v>
      </c>
      <c r="J353" s="113" t="s">
        <v>139</v>
      </c>
      <c r="K353" s="113" t="s">
        <v>139</v>
      </c>
      <c r="L353" s="113" t="s">
        <v>139</v>
      </c>
      <c r="M353" s="113" t="s">
        <v>139</v>
      </c>
      <c r="N353" s="113" t="s">
        <v>139</v>
      </c>
      <c r="O353" s="113" t="s">
        <v>139</v>
      </c>
      <c r="P353" s="113" t="s">
        <v>139</v>
      </c>
      <c r="Q353" s="113" t="s">
        <v>139</v>
      </c>
      <c r="R353" s="113" t="s">
        <v>139</v>
      </c>
      <c r="S353" s="113" t="s">
        <v>139</v>
      </c>
      <c r="T353" s="113" t="s">
        <v>139</v>
      </c>
      <c r="U353" s="113" t="s">
        <v>139</v>
      </c>
      <c r="V353" s="113" t="s">
        <v>139</v>
      </c>
      <c r="W353" s="113">
        <v>93650</v>
      </c>
      <c r="X353" s="113">
        <v>154126</v>
      </c>
      <c r="Y353" s="113">
        <v>4683</v>
      </c>
      <c r="Z353" s="113">
        <v>10813</v>
      </c>
      <c r="AA353" s="113">
        <v>28915</v>
      </c>
      <c r="AB353" s="113">
        <v>0</v>
      </c>
      <c r="AC353" s="113">
        <v>0</v>
      </c>
      <c r="AD353" s="113">
        <v>4683</v>
      </c>
      <c r="AE353" s="113">
        <v>0</v>
      </c>
      <c r="AF353" s="113">
        <v>0</v>
      </c>
      <c r="AG353" s="113">
        <v>1200</v>
      </c>
      <c r="AH353" s="113">
        <v>9000</v>
      </c>
      <c r="AI353" s="113">
        <v>29732</v>
      </c>
      <c r="AJ353" s="113">
        <v>676</v>
      </c>
      <c r="AK353" s="113">
        <v>31102</v>
      </c>
      <c r="AL353" s="113">
        <v>20813</v>
      </c>
      <c r="AM353" s="113">
        <v>0</v>
      </c>
      <c r="AN353" s="113">
        <v>0</v>
      </c>
      <c r="AO353" s="113">
        <v>0</v>
      </c>
      <c r="AP353" s="113">
        <v>0</v>
      </c>
      <c r="AQ353" s="113">
        <v>0</v>
      </c>
      <c r="AR353" s="113">
        <v>1350</v>
      </c>
      <c r="AS353" s="113">
        <v>0</v>
      </c>
      <c r="AT353" s="113">
        <v>0</v>
      </c>
      <c r="AU353" s="113">
        <v>3847</v>
      </c>
      <c r="AV353" s="113">
        <v>0</v>
      </c>
      <c r="AW353" s="113">
        <v>0</v>
      </c>
      <c r="AX353" s="113">
        <v>0</v>
      </c>
      <c r="AY353" s="113">
        <v>5040</v>
      </c>
      <c r="AZ353" s="113">
        <v>2117</v>
      </c>
      <c r="BA353" s="113">
        <v>296870</v>
      </c>
      <c r="BB353" s="113">
        <v>104877</v>
      </c>
      <c r="BC353" s="113">
        <v>191993</v>
      </c>
    </row>
    <row r="354" spans="1:56" ht="22.5" customHeight="1">
      <c r="A354" s="115"/>
      <c r="B354" s="115"/>
      <c r="C354" s="113" t="s">
        <v>503</v>
      </c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  <c r="AM354" s="115"/>
      <c r="AN354" s="115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5"/>
      <c r="AY354" s="115"/>
      <c r="AZ354" s="115"/>
      <c r="BA354" s="115"/>
      <c r="BB354" s="115"/>
      <c r="BC354" s="115"/>
    </row>
    <row r="355" spans="1:56" ht="22.5" customHeight="1">
      <c r="A355" s="115"/>
      <c r="B355" s="115">
        <v>184</v>
      </c>
      <c r="C355" s="115" t="s">
        <v>504</v>
      </c>
      <c r="D355" s="115" t="s">
        <v>157</v>
      </c>
      <c r="E355" s="115" t="s">
        <v>175</v>
      </c>
      <c r="F355" s="115" t="s">
        <v>176</v>
      </c>
      <c r="G355" s="115">
        <v>2</v>
      </c>
      <c r="H355" s="115" t="s">
        <v>35</v>
      </c>
      <c r="I355" s="116">
        <v>33793</v>
      </c>
      <c r="J355" s="116">
        <v>25532</v>
      </c>
      <c r="K355" s="115">
        <v>608001044897</v>
      </c>
      <c r="L355" s="115" t="s">
        <v>137</v>
      </c>
      <c r="M355" s="115">
        <v>352</v>
      </c>
      <c r="N355" s="115"/>
      <c r="O355" s="115"/>
      <c r="P355" s="115"/>
      <c r="Q355" s="115"/>
      <c r="R355" s="115"/>
      <c r="S355" s="115"/>
      <c r="T355" s="115"/>
      <c r="U355" s="115" t="s">
        <v>177</v>
      </c>
      <c r="V355" s="115">
        <v>30</v>
      </c>
      <c r="W355" s="115">
        <v>28965</v>
      </c>
      <c r="X355" s="115">
        <v>39676</v>
      </c>
      <c r="Y355" s="115">
        <v>1448</v>
      </c>
      <c r="Z355" s="115">
        <v>3050</v>
      </c>
      <c r="AA355" s="115">
        <v>8010</v>
      </c>
      <c r="AB355" s="115">
        <v>0</v>
      </c>
      <c r="AC355" s="115">
        <v>0</v>
      </c>
      <c r="AD355" s="115">
        <v>1448</v>
      </c>
      <c r="AE355" s="115">
        <v>0</v>
      </c>
      <c r="AF355" s="115">
        <v>0</v>
      </c>
      <c r="AG355" s="115">
        <v>200</v>
      </c>
      <c r="AH355" s="115">
        <v>4000</v>
      </c>
      <c r="AI355" s="115">
        <v>8237</v>
      </c>
      <c r="AJ355" s="115">
        <v>0</v>
      </c>
      <c r="AK355" s="115">
        <v>9276</v>
      </c>
      <c r="AL355" s="115">
        <v>0</v>
      </c>
      <c r="AM355" s="115">
        <v>0</v>
      </c>
      <c r="AN355" s="115">
        <v>0</v>
      </c>
      <c r="AO355" s="115">
        <v>0</v>
      </c>
      <c r="AP355" s="115">
        <v>0</v>
      </c>
      <c r="AQ355" s="115">
        <v>0</v>
      </c>
      <c r="AR355" s="115">
        <v>0</v>
      </c>
      <c r="AS355" s="115">
        <v>0</v>
      </c>
      <c r="AT355" s="115">
        <v>0</v>
      </c>
      <c r="AU355" s="115">
        <v>0</v>
      </c>
      <c r="AV355" s="115">
        <v>0</v>
      </c>
      <c r="AW355" s="115">
        <v>0</v>
      </c>
      <c r="AX355" s="115">
        <v>0</v>
      </c>
      <c r="AY355" s="115">
        <v>840</v>
      </c>
      <c r="AZ355" s="115">
        <v>0</v>
      </c>
      <c r="BA355" s="115">
        <v>82597</v>
      </c>
      <c r="BB355" s="115">
        <v>22553</v>
      </c>
      <c r="BC355" s="115">
        <v>60044</v>
      </c>
      <c r="BD355" s="117">
        <v>42850</v>
      </c>
    </row>
    <row r="356" spans="1:56" ht="22.5" customHeight="1">
      <c r="A356" s="115" t="s">
        <v>139</v>
      </c>
      <c r="B356" s="115">
        <v>493</v>
      </c>
      <c r="C356" s="115" t="s">
        <v>505</v>
      </c>
      <c r="D356" s="115" t="s">
        <v>237</v>
      </c>
      <c r="E356" s="115" t="s">
        <v>238</v>
      </c>
      <c r="F356" s="115" t="s">
        <v>239</v>
      </c>
      <c r="G356" s="115">
        <v>1</v>
      </c>
      <c r="H356" s="115" t="s">
        <v>35</v>
      </c>
      <c r="I356" s="116">
        <v>42232</v>
      </c>
      <c r="J356" s="116">
        <v>33705</v>
      </c>
      <c r="K356" s="115">
        <v>108000172063</v>
      </c>
      <c r="L356" s="115" t="s">
        <v>137</v>
      </c>
      <c r="M356" s="115">
        <v>622</v>
      </c>
      <c r="N356" s="115"/>
      <c r="O356" s="115"/>
      <c r="P356" s="115"/>
      <c r="Q356" s="115"/>
      <c r="R356" s="115"/>
      <c r="S356" s="115"/>
      <c r="T356" s="115"/>
      <c r="U356" s="115" t="s">
        <v>232</v>
      </c>
      <c r="V356" s="115">
        <v>30</v>
      </c>
      <c r="W356" s="115">
        <v>8880</v>
      </c>
      <c r="X356" s="115">
        <v>16096</v>
      </c>
      <c r="Y356" s="115">
        <v>444</v>
      </c>
      <c r="Z356" s="115">
        <v>1066</v>
      </c>
      <c r="AA356" s="115">
        <v>2915</v>
      </c>
      <c r="AB356" s="115">
        <v>0</v>
      </c>
      <c r="AC356" s="115">
        <v>0</v>
      </c>
      <c r="AD356" s="115">
        <v>444</v>
      </c>
      <c r="AE356" s="115">
        <v>0</v>
      </c>
      <c r="AF356" s="115">
        <v>0</v>
      </c>
      <c r="AG356" s="115">
        <v>200</v>
      </c>
      <c r="AH356" s="115">
        <v>0</v>
      </c>
      <c r="AI356" s="115">
        <v>2997</v>
      </c>
      <c r="AJ356" s="115">
        <v>0</v>
      </c>
      <c r="AK356" s="115">
        <v>250</v>
      </c>
      <c r="AL356" s="115">
        <v>0</v>
      </c>
      <c r="AM356" s="115">
        <v>0</v>
      </c>
      <c r="AN356" s="115">
        <v>0</v>
      </c>
      <c r="AO356" s="115">
        <v>0</v>
      </c>
      <c r="AP356" s="115">
        <v>0</v>
      </c>
      <c r="AQ356" s="115">
        <v>0</v>
      </c>
      <c r="AR356" s="115">
        <v>0</v>
      </c>
      <c r="AS356" s="115">
        <v>0</v>
      </c>
      <c r="AT356" s="115">
        <v>0</v>
      </c>
      <c r="AU356" s="115">
        <v>0</v>
      </c>
      <c r="AV356" s="115">
        <v>0</v>
      </c>
      <c r="AW356" s="115">
        <v>0</v>
      </c>
      <c r="AX356" s="115">
        <v>0</v>
      </c>
      <c r="AY356" s="115">
        <v>840</v>
      </c>
      <c r="AZ356" s="115">
        <v>0</v>
      </c>
      <c r="BA356" s="115">
        <v>29845</v>
      </c>
      <c r="BB356" s="115">
        <v>4287</v>
      </c>
      <c r="BC356" s="115">
        <v>25558</v>
      </c>
      <c r="BD356" s="117">
        <v>42850</v>
      </c>
    </row>
    <row r="357" spans="1:56" ht="22.5" customHeight="1">
      <c r="A357" s="115" t="s">
        <v>139</v>
      </c>
      <c r="B357" s="115">
        <v>453</v>
      </c>
      <c r="C357" s="115" t="s">
        <v>506</v>
      </c>
      <c r="D357" s="115" t="s">
        <v>273</v>
      </c>
      <c r="E357" s="115" t="s">
        <v>281</v>
      </c>
      <c r="F357" s="115" t="s">
        <v>275</v>
      </c>
      <c r="G357" s="115">
        <v>11</v>
      </c>
      <c r="H357" s="115" t="s">
        <v>35</v>
      </c>
      <c r="I357" s="116">
        <v>41821</v>
      </c>
      <c r="J357" s="116">
        <v>32564</v>
      </c>
      <c r="K357" s="115">
        <v>108000151247</v>
      </c>
      <c r="L357" s="115" t="s">
        <v>137</v>
      </c>
      <c r="M357" s="115">
        <v>582</v>
      </c>
      <c r="N357" s="115"/>
      <c r="O357" s="115"/>
      <c r="P357" s="115"/>
      <c r="Q357" s="115"/>
      <c r="R357" s="115"/>
      <c r="S357" s="115"/>
      <c r="T357" s="115"/>
      <c r="U357" s="115" t="s">
        <v>270</v>
      </c>
      <c r="V357" s="115">
        <v>30</v>
      </c>
      <c r="W357" s="115">
        <v>8235</v>
      </c>
      <c r="X357" s="115">
        <v>14927</v>
      </c>
      <c r="Y357" s="115">
        <v>412</v>
      </c>
      <c r="Z357" s="115">
        <v>988</v>
      </c>
      <c r="AA357" s="115">
        <v>2703</v>
      </c>
      <c r="AB357" s="115">
        <v>0</v>
      </c>
      <c r="AC357" s="115">
        <v>0</v>
      </c>
      <c r="AD357" s="115">
        <v>412</v>
      </c>
      <c r="AE357" s="115">
        <v>0</v>
      </c>
      <c r="AF357" s="115">
        <v>0</v>
      </c>
      <c r="AG357" s="115">
        <v>200</v>
      </c>
      <c r="AH357" s="115">
        <v>0</v>
      </c>
      <c r="AI357" s="115">
        <v>2779</v>
      </c>
      <c r="AJ357" s="115">
        <v>0</v>
      </c>
      <c r="AK357" s="115">
        <v>2250</v>
      </c>
      <c r="AL357" s="115">
        <v>0</v>
      </c>
      <c r="AM357" s="115">
        <v>0</v>
      </c>
      <c r="AN357" s="115">
        <v>0</v>
      </c>
      <c r="AO357" s="115">
        <v>0</v>
      </c>
      <c r="AP357" s="115">
        <v>0</v>
      </c>
      <c r="AQ357" s="115">
        <v>0</v>
      </c>
      <c r="AR357" s="115">
        <v>0</v>
      </c>
      <c r="AS357" s="115">
        <v>0</v>
      </c>
      <c r="AT357" s="115">
        <v>0</v>
      </c>
      <c r="AU357" s="115">
        <v>0</v>
      </c>
      <c r="AV357" s="115">
        <v>0</v>
      </c>
      <c r="AW357" s="115">
        <v>0</v>
      </c>
      <c r="AX357" s="115">
        <v>0</v>
      </c>
      <c r="AY357" s="115">
        <v>840</v>
      </c>
      <c r="AZ357" s="115">
        <v>0</v>
      </c>
      <c r="BA357" s="115">
        <v>27677</v>
      </c>
      <c r="BB357" s="115">
        <v>6069</v>
      </c>
      <c r="BC357" s="115">
        <v>21608</v>
      </c>
      <c r="BD357" s="117">
        <v>42850</v>
      </c>
    </row>
    <row r="358" spans="1:56" ht="22.5" customHeight="1">
      <c r="A358" s="115" t="s">
        <v>139</v>
      </c>
      <c r="B358" s="115">
        <v>561</v>
      </c>
      <c r="C358" s="115" t="s">
        <v>507</v>
      </c>
      <c r="D358" s="115" t="s">
        <v>273</v>
      </c>
      <c r="E358" s="115" t="s">
        <v>281</v>
      </c>
      <c r="F358" s="115" t="s">
        <v>275</v>
      </c>
      <c r="G358" s="115">
        <v>1</v>
      </c>
      <c r="H358" s="115" t="s">
        <v>35</v>
      </c>
      <c r="I358" s="116">
        <v>42628</v>
      </c>
      <c r="J358" s="116">
        <v>33138</v>
      </c>
      <c r="K358" s="115">
        <v>108000577081</v>
      </c>
      <c r="L358" s="115" t="s">
        <v>137</v>
      </c>
      <c r="M358" s="115">
        <v>690</v>
      </c>
      <c r="N358" s="115"/>
      <c r="O358" s="115"/>
      <c r="P358" s="115"/>
      <c r="Q358" s="115"/>
      <c r="R358" s="115"/>
      <c r="S358" s="115"/>
      <c r="T358" s="115"/>
      <c r="U358" s="115" t="s">
        <v>270</v>
      </c>
      <c r="V358" s="115">
        <v>30</v>
      </c>
      <c r="W358" s="115">
        <v>7275</v>
      </c>
      <c r="X358" s="115">
        <v>13187</v>
      </c>
      <c r="Y358" s="115">
        <v>364</v>
      </c>
      <c r="Z358" s="115">
        <v>873</v>
      </c>
      <c r="AA358" s="115">
        <v>2388</v>
      </c>
      <c r="AB358" s="115">
        <v>0</v>
      </c>
      <c r="AC358" s="115">
        <v>0</v>
      </c>
      <c r="AD358" s="115">
        <v>364</v>
      </c>
      <c r="AE358" s="115">
        <v>0</v>
      </c>
      <c r="AF358" s="115">
        <v>0</v>
      </c>
      <c r="AG358" s="115">
        <v>200</v>
      </c>
      <c r="AH358" s="115">
        <v>0</v>
      </c>
      <c r="AI358" s="115">
        <v>2455</v>
      </c>
      <c r="AJ358" s="115">
        <v>0</v>
      </c>
      <c r="AK358" s="115">
        <v>0</v>
      </c>
      <c r="AL358" s="115">
        <v>0</v>
      </c>
      <c r="AM358" s="115">
        <v>0</v>
      </c>
      <c r="AN358" s="115">
        <v>0</v>
      </c>
      <c r="AO358" s="115">
        <v>0</v>
      </c>
      <c r="AP358" s="115">
        <v>0</v>
      </c>
      <c r="AQ358" s="115">
        <v>0</v>
      </c>
      <c r="AR358" s="115">
        <v>0</v>
      </c>
      <c r="AS358" s="115">
        <v>0</v>
      </c>
      <c r="AT358" s="115">
        <v>0</v>
      </c>
      <c r="AU358" s="115">
        <v>0</v>
      </c>
      <c r="AV358" s="115">
        <v>0</v>
      </c>
      <c r="AW358" s="115">
        <v>0</v>
      </c>
      <c r="AX358" s="115">
        <v>0</v>
      </c>
      <c r="AY358" s="115">
        <v>840</v>
      </c>
      <c r="AZ358" s="115">
        <v>0</v>
      </c>
      <c r="BA358" s="115">
        <v>24451</v>
      </c>
      <c r="BB358" s="115">
        <v>3495</v>
      </c>
      <c r="BC358" s="115">
        <v>20956</v>
      </c>
      <c r="BD358" s="117">
        <v>42850</v>
      </c>
    </row>
    <row r="359" spans="1:56" ht="21" customHeight="1">
      <c r="A359" s="115" t="s">
        <v>139</v>
      </c>
      <c r="B359" s="115">
        <v>567</v>
      </c>
      <c r="C359" s="115" t="s">
        <v>508</v>
      </c>
      <c r="D359" s="115" t="s">
        <v>273</v>
      </c>
      <c r="E359" s="115" t="s">
        <v>281</v>
      </c>
      <c r="F359" s="115" t="s">
        <v>275</v>
      </c>
      <c r="G359" s="115">
        <v>1</v>
      </c>
      <c r="H359" s="115" t="s">
        <v>35</v>
      </c>
      <c r="I359" s="116">
        <v>42644</v>
      </c>
      <c r="J359" s="116">
        <v>34020</v>
      </c>
      <c r="K359" s="115">
        <v>108000580888</v>
      </c>
      <c r="L359" s="115" t="s">
        <v>137</v>
      </c>
      <c r="M359" s="115">
        <v>696</v>
      </c>
      <c r="N359" s="115"/>
      <c r="O359" s="115"/>
      <c r="P359" s="115"/>
      <c r="Q359" s="115"/>
      <c r="R359" s="115"/>
      <c r="S359" s="115"/>
      <c r="T359" s="115"/>
      <c r="U359" s="115" t="s">
        <v>509</v>
      </c>
      <c r="V359" s="115">
        <v>29</v>
      </c>
      <c r="W359" s="115">
        <v>7033</v>
      </c>
      <c r="X359" s="115">
        <v>12747</v>
      </c>
      <c r="Y359" s="115">
        <v>352</v>
      </c>
      <c r="Z359" s="115">
        <v>844</v>
      </c>
      <c r="AA359" s="115">
        <v>2308</v>
      </c>
      <c r="AB359" s="115">
        <v>0</v>
      </c>
      <c r="AC359" s="115">
        <v>0</v>
      </c>
      <c r="AD359" s="115">
        <v>352</v>
      </c>
      <c r="AE359" s="115">
        <v>0</v>
      </c>
      <c r="AF359" s="115">
        <v>0</v>
      </c>
      <c r="AG359" s="115">
        <v>200</v>
      </c>
      <c r="AH359" s="115">
        <v>0</v>
      </c>
      <c r="AI359" s="115">
        <v>2374</v>
      </c>
      <c r="AJ359" s="115">
        <v>0</v>
      </c>
      <c r="AK359" s="115">
        <v>0</v>
      </c>
      <c r="AL359" s="115">
        <v>0</v>
      </c>
      <c r="AM359" s="115">
        <v>0</v>
      </c>
      <c r="AN359" s="115">
        <v>0</v>
      </c>
      <c r="AO359" s="115">
        <v>0</v>
      </c>
      <c r="AP359" s="115">
        <v>0</v>
      </c>
      <c r="AQ359" s="115">
        <v>0</v>
      </c>
      <c r="AR359" s="115">
        <v>0</v>
      </c>
      <c r="AS359" s="115">
        <v>0</v>
      </c>
      <c r="AT359" s="115">
        <v>0</v>
      </c>
      <c r="AU359" s="115">
        <v>0</v>
      </c>
      <c r="AV359" s="115">
        <v>0</v>
      </c>
      <c r="AW359" s="115">
        <v>0</v>
      </c>
      <c r="AX359" s="115">
        <v>0</v>
      </c>
      <c r="AY359" s="115">
        <v>840</v>
      </c>
      <c r="AZ359" s="115">
        <v>0</v>
      </c>
      <c r="BA359" s="115">
        <v>23636</v>
      </c>
      <c r="BB359" s="115">
        <v>3414</v>
      </c>
      <c r="BC359" s="115">
        <v>20222</v>
      </c>
      <c r="BD359" s="117">
        <v>42850</v>
      </c>
    </row>
    <row r="360" spans="1:56" ht="22.5" hidden="1" customHeight="1">
      <c r="A360" s="115" t="s">
        <v>139</v>
      </c>
      <c r="B360" s="115">
        <v>257</v>
      </c>
      <c r="C360" s="115" t="s">
        <v>510</v>
      </c>
      <c r="D360" s="115" t="s">
        <v>344</v>
      </c>
      <c r="E360" s="115" t="s">
        <v>345</v>
      </c>
      <c r="F360" s="115" t="s">
        <v>346</v>
      </c>
      <c r="G360" s="115">
        <v>1</v>
      </c>
      <c r="H360" s="115" t="s">
        <v>35</v>
      </c>
      <c r="I360" s="116">
        <v>34426</v>
      </c>
      <c r="J360" s="116">
        <v>25811</v>
      </c>
      <c r="K360" s="115">
        <v>608001019372</v>
      </c>
      <c r="L360" s="115" t="s">
        <v>137</v>
      </c>
      <c r="M360" s="115">
        <v>373</v>
      </c>
      <c r="N360" s="115"/>
      <c r="O360" s="115"/>
      <c r="P360" s="115"/>
      <c r="Q360" s="115"/>
      <c r="R360" s="115"/>
      <c r="S360" s="115"/>
      <c r="T360" s="115"/>
      <c r="U360" s="115" t="s">
        <v>347</v>
      </c>
      <c r="V360" s="115">
        <v>0</v>
      </c>
      <c r="W360" s="115">
        <v>0</v>
      </c>
      <c r="X360" s="115">
        <v>0</v>
      </c>
      <c r="Y360" s="115">
        <v>0</v>
      </c>
      <c r="Z360" s="115">
        <v>0</v>
      </c>
      <c r="AA360" s="115">
        <v>0</v>
      </c>
      <c r="AB360" s="115">
        <v>0</v>
      </c>
      <c r="AC360" s="115">
        <v>0</v>
      </c>
      <c r="AD360" s="115">
        <v>0</v>
      </c>
      <c r="AE360" s="115">
        <v>0</v>
      </c>
      <c r="AF360" s="115">
        <v>0</v>
      </c>
      <c r="AG360" s="115">
        <v>0</v>
      </c>
      <c r="AH360" s="115">
        <v>0</v>
      </c>
      <c r="AI360" s="115">
        <v>0</v>
      </c>
      <c r="AJ360" s="115">
        <v>0</v>
      </c>
      <c r="AK360" s="115">
        <v>0</v>
      </c>
      <c r="AL360" s="115">
        <v>0</v>
      </c>
      <c r="AM360" s="115">
        <v>0</v>
      </c>
      <c r="AN360" s="115">
        <v>0</v>
      </c>
      <c r="AO360" s="115">
        <v>0</v>
      </c>
      <c r="AP360" s="115">
        <v>0</v>
      </c>
      <c r="AQ360" s="115">
        <v>0</v>
      </c>
      <c r="AR360" s="115">
        <v>0</v>
      </c>
      <c r="AS360" s="115">
        <v>0</v>
      </c>
      <c r="AT360" s="115">
        <v>0</v>
      </c>
      <c r="AU360" s="115">
        <v>0</v>
      </c>
      <c r="AV360" s="115">
        <v>0</v>
      </c>
      <c r="AW360" s="115">
        <v>0</v>
      </c>
      <c r="AX360" s="115">
        <v>0</v>
      </c>
      <c r="AY360" s="115">
        <v>0</v>
      </c>
      <c r="AZ360" s="115">
        <v>0</v>
      </c>
      <c r="BA360" s="115">
        <v>0</v>
      </c>
      <c r="BB360" s="115">
        <v>0</v>
      </c>
      <c r="BC360" s="115">
        <v>0</v>
      </c>
      <c r="BD360" s="117">
        <v>42850</v>
      </c>
    </row>
    <row r="361" spans="1:56" ht="22.5" customHeight="1">
      <c r="A361" s="115" t="s">
        <v>139</v>
      </c>
      <c r="B361" s="115">
        <v>516</v>
      </c>
      <c r="C361" s="115" t="s">
        <v>511</v>
      </c>
      <c r="D361" s="115" t="s">
        <v>344</v>
      </c>
      <c r="E361" s="115" t="s">
        <v>361</v>
      </c>
      <c r="F361" s="115" t="s">
        <v>362</v>
      </c>
      <c r="G361" s="115">
        <v>1</v>
      </c>
      <c r="H361" s="115" t="s">
        <v>35</v>
      </c>
      <c r="I361" s="116">
        <v>42500</v>
      </c>
      <c r="J361" s="116">
        <v>33765</v>
      </c>
      <c r="K361" s="115">
        <v>108000509780</v>
      </c>
      <c r="L361" s="115" t="s">
        <v>137</v>
      </c>
      <c r="M361" s="115">
        <v>645</v>
      </c>
      <c r="N361" s="115"/>
      <c r="O361" s="115"/>
      <c r="P361" s="115"/>
      <c r="Q361" s="115"/>
      <c r="R361" s="115"/>
      <c r="S361" s="115"/>
      <c r="T361" s="115"/>
      <c r="U361" s="115" t="s">
        <v>363</v>
      </c>
      <c r="V361" s="115">
        <v>30</v>
      </c>
      <c r="W361" s="115">
        <v>6170</v>
      </c>
      <c r="X361" s="115">
        <v>11184</v>
      </c>
      <c r="Y361" s="115">
        <v>309</v>
      </c>
      <c r="Z361" s="115">
        <v>740</v>
      </c>
      <c r="AA361" s="115">
        <v>2025</v>
      </c>
      <c r="AB361" s="115">
        <v>0</v>
      </c>
      <c r="AC361" s="115">
        <v>0</v>
      </c>
      <c r="AD361" s="115">
        <v>309</v>
      </c>
      <c r="AE361" s="115">
        <v>0</v>
      </c>
      <c r="AF361" s="115">
        <v>0</v>
      </c>
      <c r="AG361" s="115">
        <v>200</v>
      </c>
      <c r="AH361" s="115">
        <v>0</v>
      </c>
      <c r="AI361" s="115">
        <v>2082</v>
      </c>
      <c r="AJ361" s="115">
        <v>0</v>
      </c>
      <c r="AK361" s="115">
        <v>0</v>
      </c>
      <c r="AL361" s="115">
        <v>0</v>
      </c>
      <c r="AM361" s="115">
        <v>0</v>
      </c>
      <c r="AN361" s="115">
        <v>0</v>
      </c>
      <c r="AO361" s="115">
        <v>0</v>
      </c>
      <c r="AP361" s="115">
        <v>0</v>
      </c>
      <c r="AQ361" s="115">
        <v>0</v>
      </c>
      <c r="AR361" s="115">
        <v>0</v>
      </c>
      <c r="AS361" s="115">
        <v>0</v>
      </c>
      <c r="AT361" s="115">
        <v>0</v>
      </c>
      <c r="AU361" s="115">
        <v>0</v>
      </c>
      <c r="AV361" s="115">
        <v>0</v>
      </c>
      <c r="AW361" s="115">
        <v>0</v>
      </c>
      <c r="AX361" s="115">
        <v>0</v>
      </c>
      <c r="AY361" s="115">
        <v>840</v>
      </c>
      <c r="AZ361" s="115">
        <v>0</v>
      </c>
      <c r="BA361" s="115">
        <v>20737</v>
      </c>
      <c r="BB361" s="115">
        <v>3122</v>
      </c>
      <c r="BC361" s="115">
        <v>17615</v>
      </c>
      <c r="BD361" s="117">
        <v>42850</v>
      </c>
    </row>
    <row r="362" spans="1:56" ht="22.5" customHeight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  <c r="AM362" s="115"/>
      <c r="AN362" s="115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5"/>
      <c r="AY362" s="115"/>
      <c r="AZ362" s="115"/>
      <c r="BA362" s="115"/>
      <c r="BB362" s="115"/>
      <c r="BC362" s="115"/>
    </row>
    <row r="363" spans="1:56" s="114" customFormat="1" ht="22.5" customHeight="1">
      <c r="A363" s="113"/>
      <c r="B363" s="113" t="s">
        <v>402</v>
      </c>
      <c r="C363" s="113" t="s">
        <v>139</v>
      </c>
      <c r="D363" s="113" t="s">
        <v>139</v>
      </c>
      <c r="E363" s="113" t="s">
        <v>139</v>
      </c>
      <c r="F363" s="113" t="s">
        <v>139</v>
      </c>
      <c r="G363" s="113" t="s">
        <v>139</v>
      </c>
      <c r="H363" s="113" t="s">
        <v>139</v>
      </c>
      <c r="I363" s="113" t="s">
        <v>139</v>
      </c>
      <c r="J363" s="113" t="s">
        <v>139</v>
      </c>
      <c r="K363" s="113" t="s">
        <v>139</v>
      </c>
      <c r="L363" s="113" t="s">
        <v>139</v>
      </c>
      <c r="M363" s="113" t="s">
        <v>139</v>
      </c>
      <c r="N363" s="113" t="s">
        <v>139</v>
      </c>
      <c r="O363" s="113" t="s">
        <v>139</v>
      </c>
      <c r="P363" s="113" t="s">
        <v>139</v>
      </c>
      <c r="Q363" s="113" t="s">
        <v>139</v>
      </c>
      <c r="R363" s="113" t="s">
        <v>139</v>
      </c>
      <c r="S363" s="113" t="s">
        <v>139</v>
      </c>
      <c r="T363" s="113" t="s">
        <v>139</v>
      </c>
      <c r="U363" s="113" t="s">
        <v>139</v>
      </c>
      <c r="V363" s="113" t="s">
        <v>139</v>
      </c>
      <c r="W363" s="113">
        <v>66558</v>
      </c>
      <c r="X363" s="113">
        <v>107817</v>
      </c>
      <c r="Y363" s="113">
        <v>3329</v>
      </c>
      <c r="Z363" s="113">
        <v>7561</v>
      </c>
      <c r="AA363" s="113">
        <v>20349</v>
      </c>
      <c r="AB363" s="113">
        <v>0</v>
      </c>
      <c r="AC363" s="113">
        <v>0</v>
      </c>
      <c r="AD363" s="113">
        <v>3329</v>
      </c>
      <c r="AE363" s="113">
        <v>0</v>
      </c>
      <c r="AF363" s="113">
        <v>0</v>
      </c>
      <c r="AG363" s="113">
        <v>1200</v>
      </c>
      <c r="AH363" s="113">
        <v>4000</v>
      </c>
      <c r="AI363" s="113">
        <v>20924</v>
      </c>
      <c r="AJ363" s="113">
        <v>0</v>
      </c>
      <c r="AK363" s="113">
        <v>11776</v>
      </c>
      <c r="AL363" s="113">
        <v>0</v>
      </c>
      <c r="AM363" s="113">
        <v>0</v>
      </c>
      <c r="AN363" s="113">
        <v>0</v>
      </c>
      <c r="AO363" s="113">
        <v>0</v>
      </c>
      <c r="AP363" s="113">
        <v>0</v>
      </c>
      <c r="AQ363" s="113">
        <v>0</v>
      </c>
      <c r="AR363" s="113">
        <v>0</v>
      </c>
      <c r="AS363" s="113">
        <v>0</v>
      </c>
      <c r="AT363" s="113">
        <v>0</v>
      </c>
      <c r="AU363" s="113">
        <v>0</v>
      </c>
      <c r="AV363" s="113">
        <v>0</v>
      </c>
      <c r="AW363" s="113">
        <v>0</v>
      </c>
      <c r="AX363" s="113">
        <v>0</v>
      </c>
      <c r="AY363" s="113">
        <v>5040</v>
      </c>
      <c r="AZ363" s="113">
        <v>0</v>
      </c>
      <c r="BA363" s="113">
        <v>208943</v>
      </c>
      <c r="BB363" s="113">
        <v>42940</v>
      </c>
      <c r="BC363" s="113">
        <v>166003</v>
      </c>
    </row>
    <row r="364" spans="1:56" ht="22.5" customHeight="1">
      <c r="A364" s="115"/>
      <c r="B364" s="115"/>
      <c r="C364" s="113" t="s">
        <v>512</v>
      </c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5"/>
      <c r="AY364" s="115"/>
      <c r="AZ364" s="115"/>
      <c r="BA364" s="115"/>
      <c r="BB364" s="115"/>
      <c r="BC364" s="115"/>
    </row>
    <row r="365" spans="1:56" ht="22.5" customHeight="1">
      <c r="A365" s="115"/>
      <c r="B365" s="115">
        <v>172</v>
      </c>
      <c r="C365" s="115" t="s">
        <v>513</v>
      </c>
      <c r="D365" s="115" t="s">
        <v>157</v>
      </c>
      <c r="E365" s="115" t="s">
        <v>175</v>
      </c>
      <c r="F365" s="115" t="s">
        <v>176</v>
      </c>
      <c r="G365" s="115">
        <v>1</v>
      </c>
      <c r="H365" s="115" t="s">
        <v>35</v>
      </c>
      <c r="I365" s="116">
        <v>33787</v>
      </c>
      <c r="J365" s="116">
        <v>24645</v>
      </c>
      <c r="K365" s="115">
        <v>608001043430</v>
      </c>
      <c r="L365" s="115" t="s">
        <v>137</v>
      </c>
      <c r="M365" s="115">
        <v>339</v>
      </c>
      <c r="N365" s="115"/>
      <c r="O365" s="115"/>
      <c r="P365" s="115"/>
      <c r="Q365" s="115"/>
      <c r="R365" s="115"/>
      <c r="S365" s="115"/>
      <c r="T365" s="115"/>
      <c r="U365" s="115" t="s">
        <v>177</v>
      </c>
      <c r="V365" s="115">
        <v>30</v>
      </c>
      <c r="W365" s="115">
        <v>28095</v>
      </c>
      <c r="X365" s="115">
        <v>39676</v>
      </c>
      <c r="Y365" s="115">
        <v>1405</v>
      </c>
      <c r="Z365" s="115">
        <v>3050</v>
      </c>
      <c r="AA365" s="115">
        <v>7909</v>
      </c>
      <c r="AB365" s="115">
        <v>0</v>
      </c>
      <c r="AC365" s="115">
        <v>0</v>
      </c>
      <c r="AD365" s="115">
        <v>1405</v>
      </c>
      <c r="AE365" s="115">
        <v>0</v>
      </c>
      <c r="AF365" s="115">
        <v>0</v>
      </c>
      <c r="AG365" s="115">
        <v>200</v>
      </c>
      <c r="AH365" s="115">
        <v>5000</v>
      </c>
      <c r="AI365" s="115">
        <v>8133</v>
      </c>
      <c r="AJ365" s="115">
        <v>1470</v>
      </c>
      <c r="AK365" s="115">
        <v>11750</v>
      </c>
      <c r="AL365" s="115">
        <v>7837</v>
      </c>
      <c r="AM365" s="115">
        <v>3108</v>
      </c>
      <c r="AN365" s="115">
        <v>0</v>
      </c>
      <c r="AO365" s="115">
        <v>0</v>
      </c>
      <c r="AP365" s="115">
        <v>0</v>
      </c>
      <c r="AQ365" s="115">
        <v>0</v>
      </c>
      <c r="AR365" s="115">
        <v>0</v>
      </c>
      <c r="AS365" s="115">
        <v>0</v>
      </c>
      <c r="AT365" s="115">
        <v>0</v>
      </c>
      <c r="AU365" s="115">
        <v>0</v>
      </c>
      <c r="AV365" s="115">
        <v>0</v>
      </c>
      <c r="AW365" s="115">
        <v>0</v>
      </c>
      <c r="AX365" s="115">
        <v>0</v>
      </c>
      <c r="AY365" s="115">
        <v>840</v>
      </c>
      <c r="AZ365" s="115">
        <v>115</v>
      </c>
      <c r="BA365" s="115">
        <v>81540</v>
      </c>
      <c r="BB365" s="115">
        <v>38453</v>
      </c>
      <c r="BC365" s="115">
        <v>43087</v>
      </c>
      <c r="BD365" s="117">
        <v>42850</v>
      </c>
    </row>
    <row r="366" spans="1:56" ht="22.5" customHeight="1">
      <c r="A366" s="115" t="s">
        <v>139</v>
      </c>
      <c r="B366" s="115">
        <v>358</v>
      </c>
      <c r="C366" s="115" t="s">
        <v>514</v>
      </c>
      <c r="D366" s="115" t="s">
        <v>157</v>
      </c>
      <c r="E366" s="115" t="s">
        <v>196</v>
      </c>
      <c r="F366" s="115" t="s">
        <v>197</v>
      </c>
      <c r="G366" s="115">
        <v>1</v>
      </c>
      <c r="H366" s="115" t="s">
        <v>35</v>
      </c>
      <c r="I366" s="116">
        <v>40749</v>
      </c>
      <c r="J366" s="116">
        <v>32134</v>
      </c>
      <c r="K366" s="115">
        <v>608001004875</v>
      </c>
      <c r="L366" s="115" t="s">
        <v>152</v>
      </c>
      <c r="M366" s="115">
        <v>487</v>
      </c>
      <c r="N366" s="115"/>
      <c r="O366" s="115"/>
      <c r="P366" s="115"/>
      <c r="Q366" s="115"/>
      <c r="R366" s="115"/>
      <c r="S366" s="115"/>
      <c r="T366" s="115"/>
      <c r="U366" s="115" t="s">
        <v>198</v>
      </c>
      <c r="V366" s="115">
        <v>30</v>
      </c>
      <c r="W366" s="115">
        <v>12775</v>
      </c>
      <c r="X366" s="115">
        <v>23058</v>
      </c>
      <c r="Y366" s="115">
        <v>639</v>
      </c>
      <c r="Z366" s="115">
        <v>1533</v>
      </c>
      <c r="AA366" s="115">
        <v>4182</v>
      </c>
      <c r="AB366" s="115">
        <v>0</v>
      </c>
      <c r="AC366" s="115">
        <v>0</v>
      </c>
      <c r="AD366" s="115">
        <v>639</v>
      </c>
      <c r="AE366" s="115">
        <v>0</v>
      </c>
      <c r="AF366" s="115">
        <v>0</v>
      </c>
      <c r="AG366" s="115">
        <v>200</v>
      </c>
      <c r="AH366" s="115">
        <v>1000</v>
      </c>
      <c r="AI366" s="115">
        <v>4300</v>
      </c>
      <c r="AJ366" s="115">
        <v>0</v>
      </c>
      <c r="AK366" s="115">
        <v>750</v>
      </c>
      <c r="AL366" s="115">
        <v>0</v>
      </c>
      <c r="AM366" s="115">
        <v>0</v>
      </c>
      <c r="AN366" s="115">
        <v>0</v>
      </c>
      <c r="AO366" s="115">
        <v>0</v>
      </c>
      <c r="AP366" s="115">
        <v>0</v>
      </c>
      <c r="AQ366" s="115">
        <v>0</v>
      </c>
      <c r="AR366" s="115">
        <v>0</v>
      </c>
      <c r="AS366" s="115">
        <v>0</v>
      </c>
      <c r="AT366" s="115">
        <v>0</v>
      </c>
      <c r="AU366" s="115">
        <v>0</v>
      </c>
      <c r="AV366" s="115">
        <v>0</v>
      </c>
      <c r="AW366" s="115">
        <v>0</v>
      </c>
      <c r="AX366" s="115">
        <v>0</v>
      </c>
      <c r="AY366" s="115">
        <v>840</v>
      </c>
      <c r="AZ366" s="115">
        <v>2</v>
      </c>
      <c r="BA366" s="115">
        <v>42826</v>
      </c>
      <c r="BB366" s="115">
        <v>7092</v>
      </c>
      <c r="BC366" s="115">
        <v>35734</v>
      </c>
      <c r="BD366" s="117">
        <v>42850</v>
      </c>
    </row>
    <row r="367" spans="1:56" ht="22.5" customHeight="1">
      <c r="A367" s="115" t="s">
        <v>139</v>
      </c>
      <c r="B367" s="115">
        <v>348</v>
      </c>
      <c r="C367" s="115" t="s">
        <v>515</v>
      </c>
      <c r="D367" s="115" t="s">
        <v>273</v>
      </c>
      <c r="E367" s="115" t="s">
        <v>281</v>
      </c>
      <c r="F367" s="115" t="s">
        <v>275</v>
      </c>
      <c r="G367" s="115">
        <v>4</v>
      </c>
      <c r="H367" s="115" t="s">
        <v>35</v>
      </c>
      <c r="I367" s="116">
        <v>38777</v>
      </c>
      <c r="J367" s="116">
        <v>29794</v>
      </c>
      <c r="K367" s="115">
        <v>608001058811</v>
      </c>
      <c r="L367" s="115" t="s">
        <v>137</v>
      </c>
      <c r="M367" s="115">
        <v>477</v>
      </c>
      <c r="N367" s="115"/>
      <c r="O367" s="115"/>
      <c r="P367" s="115"/>
      <c r="Q367" s="115"/>
      <c r="R367" s="115"/>
      <c r="S367" s="115"/>
      <c r="T367" s="115"/>
      <c r="U367" s="115" t="s">
        <v>270</v>
      </c>
      <c r="V367" s="115">
        <v>30</v>
      </c>
      <c r="W367" s="115">
        <v>14625</v>
      </c>
      <c r="X367" s="115">
        <v>25852</v>
      </c>
      <c r="Y367" s="115">
        <v>731</v>
      </c>
      <c r="Z367" s="115">
        <v>1755</v>
      </c>
      <c r="AA367" s="115">
        <v>4724</v>
      </c>
      <c r="AB367" s="115">
        <v>0</v>
      </c>
      <c r="AC367" s="115">
        <v>0</v>
      </c>
      <c r="AD367" s="115">
        <v>731</v>
      </c>
      <c r="AE367" s="115">
        <v>0</v>
      </c>
      <c r="AF367" s="115">
        <v>0</v>
      </c>
      <c r="AG367" s="115">
        <v>200</v>
      </c>
      <c r="AH367" s="115">
        <v>1000</v>
      </c>
      <c r="AI367" s="115">
        <v>4857</v>
      </c>
      <c r="AJ367" s="115">
        <v>0</v>
      </c>
      <c r="AK367" s="115">
        <v>2750</v>
      </c>
      <c r="AL367" s="115">
        <v>0</v>
      </c>
      <c r="AM367" s="115">
        <v>0</v>
      </c>
      <c r="AN367" s="115">
        <v>0</v>
      </c>
      <c r="AO367" s="115">
        <v>0</v>
      </c>
      <c r="AP367" s="115">
        <v>0</v>
      </c>
      <c r="AQ367" s="115">
        <v>0</v>
      </c>
      <c r="AR367" s="115">
        <v>0</v>
      </c>
      <c r="AS367" s="115">
        <v>0</v>
      </c>
      <c r="AT367" s="115">
        <v>0</v>
      </c>
      <c r="AU367" s="115">
        <v>0</v>
      </c>
      <c r="AV367" s="115">
        <v>0</v>
      </c>
      <c r="AW367" s="115">
        <v>0</v>
      </c>
      <c r="AX367" s="115">
        <v>0</v>
      </c>
      <c r="AY367" s="115">
        <v>840</v>
      </c>
      <c r="AZ367" s="115">
        <v>17</v>
      </c>
      <c r="BA367" s="115">
        <v>48418</v>
      </c>
      <c r="BB367" s="115">
        <v>9664</v>
      </c>
      <c r="BC367" s="115">
        <v>38754</v>
      </c>
      <c r="BD367" s="117">
        <v>42850</v>
      </c>
    </row>
    <row r="368" spans="1:56" ht="22.5" customHeight="1">
      <c r="A368" s="115" t="s">
        <v>139</v>
      </c>
      <c r="B368" s="115">
        <v>386</v>
      </c>
      <c r="C368" s="115" t="s">
        <v>516</v>
      </c>
      <c r="D368" s="115" t="s">
        <v>273</v>
      </c>
      <c r="E368" s="115" t="s">
        <v>281</v>
      </c>
      <c r="F368" s="115" t="s">
        <v>275</v>
      </c>
      <c r="G368" s="115">
        <v>1</v>
      </c>
      <c r="H368" s="115" t="s">
        <v>35</v>
      </c>
      <c r="I368" s="116">
        <v>41589</v>
      </c>
      <c r="J368" s="116">
        <v>33651</v>
      </c>
      <c r="K368" s="115">
        <v>108000070560</v>
      </c>
      <c r="L368" s="115" t="s">
        <v>152</v>
      </c>
      <c r="M368" s="115">
        <v>515</v>
      </c>
      <c r="N368" s="115"/>
      <c r="O368" s="115"/>
      <c r="P368" s="115"/>
      <c r="Q368" s="115"/>
      <c r="R368" s="115"/>
      <c r="S368" s="115"/>
      <c r="T368" s="115"/>
      <c r="U368" s="115" t="s">
        <v>270</v>
      </c>
      <c r="V368" s="115">
        <v>30</v>
      </c>
      <c r="W368" s="115">
        <v>8235</v>
      </c>
      <c r="X368" s="115">
        <v>14927</v>
      </c>
      <c r="Y368" s="115">
        <v>412</v>
      </c>
      <c r="Z368" s="115">
        <v>988</v>
      </c>
      <c r="AA368" s="115">
        <v>2703</v>
      </c>
      <c r="AB368" s="115">
        <v>0</v>
      </c>
      <c r="AC368" s="115">
        <v>0</v>
      </c>
      <c r="AD368" s="115">
        <v>412</v>
      </c>
      <c r="AE368" s="115">
        <v>0</v>
      </c>
      <c r="AF368" s="115">
        <v>0</v>
      </c>
      <c r="AG368" s="115">
        <v>200</v>
      </c>
      <c r="AH368" s="115">
        <v>0</v>
      </c>
      <c r="AI368" s="115">
        <v>2779</v>
      </c>
      <c r="AJ368" s="115">
        <v>0</v>
      </c>
      <c r="AK368" s="115">
        <v>750</v>
      </c>
      <c r="AL368" s="115">
        <v>0</v>
      </c>
      <c r="AM368" s="115">
        <v>0</v>
      </c>
      <c r="AN368" s="115">
        <v>0</v>
      </c>
      <c r="AO368" s="115">
        <v>0</v>
      </c>
      <c r="AP368" s="115">
        <v>0</v>
      </c>
      <c r="AQ368" s="115">
        <v>0</v>
      </c>
      <c r="AR368" s="115">
        <v>0</v>
      </c>
      <c r="AS368" s="115">
        <v>0</v>
      </c>
      <c r="AT368" s="115">
        <v>0</v>
      </c>
      <c r="AU368" s="115">
        <v>0</v>
      </c>
      <c r="AV368" s="115">
        <v>0</v>
      </c>
      <c r="AW368" s="115">
        <v>0</v>
      </c>
      <c r="AX368" s="115">
        <v>0</v>
      </c>
      <c r="AY368" s="115">
        <v>840</v>
      </c>
      <c r="AZ368" s="115">
        <v>0</v>
      </c>
      <c r="BA368" s="115">
        <v>27677</v>
      </c>
      <c r="BB368" s="115">
        <v>4569</v>
      </c>
      <c r="BC368" s="115">
        <v>23108</v>
      </c>
      <c r="BD368" s="117">
        <v>42850</v>
      </c>
    </row>
    <row r="369" spans="1:56" ht="22.5" customHeight="1">
      <c r="A369" s="115" t="s">
        <v>139</v>
      </c>
      <c r="B369" s="115">
        <v>513</v>
      </c>
      <c r="C369" s="115" t="s">
        <v>517</v>
      </c>
      <c r="D369" s="115" t="s">
        <v>273</v>
      </c>
      <c r="E369" s="115" t="s">
        <v>281</v>
      </c>
      <c r="F369" s="115" t="s">
        <v>275</v>
      </c>
      <c r="G369" s="115">
        <v>1</v>
      </c>
      <c r="H369" s="115" t="s">
        <v>35</v>
      </c>
      <c r="I369" s="116">
        <v>42500</v>
      </c>
      <c r="J369" s="116">
        <v>34565</v>
      </c>
      <c r="K369" s="115">
        <v>108000505742</v>
      </c>
      <c r="L369" s="115" t="s">
        <v>152</v>
      </c>
      <c r="M369" s="115">
        <v>642</v>
      </c>
      <c r="N369" s="115"/>
      <c r="O369" s="115"/>
      <c r="P369" s="115"/>
      <c r="Q369" s="115"/>
      <c r="R369" s="115"/>
      <c r="S369" s="115"/>
      <c r="T369" s="115"/>
      <c r="U369" s="115" t="s">
        <v>270</v>
      </c>
      <c r="V369" s="115">
        <v>18</v>
      </c>
      <c r="W369" s="115">
        <v>4365</v>
      </c>
      <c r="X369" s="115">
        <v>7912</v>
      </c>
      <c r="Y369" s="115">
        <v>218</v>
      </c>
      <c r="Z369" s="115">
        <v>524</v>
      </c>
      <c r="AA369" s="115">
        <v>1433</v>
      </c>
      <c r="AB369" s="115">
        <v>0</v>
      </c>
      <c r="AC369" s="115">
        <v>0</v>
      </c>
      <c r="AD369" s="115">
        <v>218</v>
      </c>
      <c r="AE369" s="115">
        <v>0</v>
      </c>
      <c r="AF369" s="115">
        <v>0</v>
      </c>
      <c r="AG369" s="115">
        <v>200</v>
      </c>
      <c r="AH369" s="115">
        <v>0</v>
      </c>
      <c r="AI369" s="115">
        <v>1473</v>
      </c>
      <c r="AJ369" s="115">
        <v>0</v>
      </c>
      <c r="AK369" s="115">
        <v>0</v>
      </c>
      <c r="AL369" s="115">
        <v>0</v>
      </c>
      <c r="AM369" s="115">
        <v>0</v>
      </c>
      <c r="AN369" s="115">
        <v>0</v>
      </c>
      <c r="AO369" s="115">
        <v>0</v>
      </c>
      <c r="AP369" s="115">
        <v>0</v>
      </c>
      <c r="AQ369" s="115">
        <v>0</v>
      </c>
      <c r="AR369" s="115">
        <v>0</v>
      </c>
      <c r="AS369" s="115">
        <v>0</v>
      </c>
      <c r="AT369" s="115">
        <v>0</v>
      </c>
      <c r="AU369" s="115">
        <v>0</v>
      </c>
      <c r="AV369" s="115">
        <v>0</v>
      </c>
      <c r="AW369" s="115">
        <v>0</v>
      </c>
      <c r="AX369" s="115">
        <v>0</v>
      </c>
      <c r="AY369" s="115">
        <v>840</v>
      </c>
      <c r="AZ369" s="115">
        <v>0</v>
      </c>
      <c r="BA369" s="115">
        <v>14670</v>
      </c>
      <c r="BB369" s="115">
        <v>2513</v>
      </c>
      <c r="BC369" s="115">
        <v>12157</v>
      </c>
      <c r="BD369" s="117">
        <v>42850</v>
      </c>
    </row>
    <row r="370" spans="1:56" ht="22.5" customHeight="1">
      <c r="A370" s="115" t="s">
        <v>139</v>
      </c>
      <c r="B370" s="115">
        <v>271</v>
      </c>
      <c r="C370" s="115" t="s">
        <v>518</v>
      </c>
      <c r="D370" s="115" t="s">
        <v>344</v>
      </c>
      <c r="E370" s="115" t="s">
        <v>361</v>
      </c>
      <c r="F370" s="115" t="s">
        <v>362</v>
      </c>
      <c r="G370" s="115">
        <v>1</v>
      </c>
      <c r="H370" s="115" t="s">
        <v>35</v>
      </c>
      <c r="I370" s="116">
        <v>35279</v>
      </c>
      <c r="J370" s="116">
        <v>26559</v>
      </c>
      <c r="K370" s="115">
        <v>608001049385</v>
      </c>
      <c r="L370" s="115" t="s">
        <v>137</v>
      </c>
      <c r="M370" s="115">
        <v>399</v>
      </c>
      <c r="N370" s="115"/>
      <c r="O370" s="115"/>
      <c r="P370" s="115"/>
      <c r="Q370" s="115"/>
      <c r="R370" s="115"/>
      <c r="S370" s="115"/>
      <c r="T370" s="115"/>
      <c r="U370" s="115" t="s">
        <v>363</v>
      </c>
      <c r="V370" s="115">
        <v>30</v>
      </c>
      <c r="W370" s="115">
        <v>14125</v>
      </c>
      <c r="X370" s="115">
        <v>25097</v>
      </c>
      <c r="Y370" s="115">
        <v>706</v>
      </c>
      <c r="Z370" s="115">
        <v>1695</v>
      </c>
      <c r="AA370" s="115">
        <v>4577</v>
      </c>
      <c r="AB370" s="115">
        <v>0</v>
      </c>
      <c r="AC370" s="115">
        <v>0</v>
      </c>
      <c r="AD370" s="115">
        <v>706</v>
      </c>
      <c r="AE370" s="115">
        <v>0</v>
      </c>
      <c r="AF370" s="115">
        <v>0</v>
      </c>
      <c r="AG370" s="115">
        <v>200</v>
      </c>
      <c r="AH370" s="115">
        <v>1000</v>
      </c>
      <c r="AI370" s="115">
        <v>4707</v>
      </c>
      <c r="AJ370" s="115">
        <v>1569</v>
      </c>
      <c r="AK370" s="115">
        <v>3150</v>
      </c>
      <c r="AL370" s="115">
        <v>4717</v>
      </c>
      <c r="AM370" s="115">
        <v>0</v>
      </c>
      <c r="AN370" s="115">
        <v>0</v>
      </c>
      <c r="AO370" s="115">
        <v>0</v>
      </c>
      <c r="AP370" s="115">
        <v>0</v>
      </c>
      <c r="AQ370" s="115">
        <v>0</v>
      </c>
      <c r="AR370" s="115">
        <v>0</v>
      </c>
      <c r="AS370" s="115">
        <v>0</v>
      </c>
      <c r="AT370" s="115">
        <v>0</v>
      </c>
      <c r="AU370" s="115">
        <v>0</v>
      </c>
      <c r="AV370" s="115">
        <v>0</v>
      </c>
      <c r="AW370" s="115">
        <v>0</v>
      </c>
      <c r="AX370" s="115">
        <v>0</v>
      </c>
      <c r="AY370" s="115">
        <v>840</v>
      </c>
      <c r="AZ370" s="115">
        <v>1481</v>
      </c>
      <c r="BA370" s="115">
        <v>46906</v>
      </c>
      <c r="BB370" s="115">
        <v>17664</v>
      </c>
      <c r="BC370" s="115">
        <v>29242</v>
      </c>
      <c r="BD370" s="117">
        <v>42850</v>
      </c>
    </row>
    <row r="371" spans="1:56" ht="22.5" customHeight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  <c r="AM371" s="115"/>
      <c r="AN371" s="115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5"/>
      <c r="AY371" s="115"/>
      <c r="AZ371" s="115"/>
      <c r="BA371" s="115"/>
      <c r="BB371" s="115"/>
      <c r="BC371" s="115"/>
    </row>
    <row r="372" spans="1:56" s="114" customFormat="1" ht="22.5" customHeight="1">
      <c r="A372" s="113"/>
      <c r="B372" s="113" t="s">
        <v>402</v>
      </c>
      <c r="C372" s="113" t="s">
        <v>139</v>
      </c>
      <c r="D372" s="113" t="s">
        <v>139</v>
      </c>
      <c r="E372" s="113" t="s">
        <v>139</v>
      </c>
      <c r="F372" s="113" t="s">
        <v>139</v>
      </c>
      <c r="G372" s="113" t="s">
        <v>139</v>
      </c>
      <c r="H372" s="113" t="s">
        <v>139</v>
      </c>
      <c r="I372" s="113" t="s">
        <v>139</v>
      </c>
      <c r="J372" s="113" t="s">
        <v>139</v>
      </c>
      <c r="K372" s="113" t="s">
        <v>139</v>
      </c>
      <c r="L372" s="113" t="s">
        <v>139</v>
      </c>
      <c r="M372" s="113" t="s">
        <v>139</v>
      </c>
      <c r="N372" s="113" t="s">
        <v>139</v>
      </c>
      <c r="O372" s="113" t="s">
        <v>139</v>
      </c>
      <c r="P372" s="113" t="s">
        <v>139</v>
      </c>
      <c r="Q372" s="113" t="s">
        <v>139</v>
      </c>
      <c r="R372" s="113" t="s">
        <v>139</v>
      </c>
      <c r="S372" s="113" t="s">
        <v>139</v>
      </c>
      <c r="T372" s="113" t="s">
        <v>139</v>
      </c>
      <c r="U372" s="113" t="s">
        <v>139</v>
      </c>
      <c r="V372" s="113" t="s">
        <v>139</v>
      </c>
      <c r="W372" s="113">
        <v>82220</v>
      </c>
      <c r="X372" s="113">
        <v>136522</v>
      </c>
      <c r="Y372" s="113">
        <v>4111</v>
      </c>
      <c r="Z372" s="113">
        <v>9545</v>
      </c>
      <c r="AA372" s="113">
        <v>25528</v>
      </c>
      <c r="AB372" s="113">
        <v>0</v>
      </c>
      <c r="AC372" s="113">
        <v>0</v>
      </c>
      <c r="AD372" s="113">
        <v>4111</v>
      </c>
      <c r="AE372" s="113">
        <v>0</v>
      </c>
      <c r="AF372" s="113">
        <v>0</v>
      </c>
      <c r="AG372" s="113">
        <v>1200</v>
      </c>
      <c r="AH372" s="113">
        <v>8000</v>
      </c>
      <c r="AI372" s="113">
        <v>26249</v>
      </c>
      <c r="AJ372" s="113">
        <v>3039</v>
      </c>
      <c r="AK372" s="113">
        <v>19150</v>
      </c>
      <c r="AL372" s="113">
        <v>12554</v>
      </c>
      <c r="AM372" s="113">
        <v>3108</v>
      </c>
      <c r="AN372" s="113">
        <v>0</v>
      </c>
      <c r="AO372" s="113">
        <v>0</v>
      </c>
      <c r="AP372" s="113">
        <v>0</v>
      </c>
      <c r="AQ372" s="113">
        <v>0</v>
      </c>
      <c r="AR372" s="113">
        <v>0</v>
      </c>
      <c r="AS372" s="113">
        <v>0</v>
      </c>
      <c r="AT372" s="113">
        <v>0</v>
      </c>
      <c r="AU372" s="113">
        <v>0</v>
      </c>
      <c r="AV372" s="113">
        <v>0</v>
      </c>
      <c r="AW372" s="113">
        <v>0</v>
      </c>
      <c r="AX372" s="113">
        <v>0</v>
      </c>
      <c r="AY372" s="113">
        <v>5040</v>
      </c>
      <c r="AZ372" s="113">
        <v>1615</v>
      </c>
      <c r="BA372" s="113">
        <v>262037</v>
      </c>
      <c r="BB372" s="113">
        <v>79955</v>
      </c>
      <c r="BC372" s="113">
        <v>182082</v>
      </c>
    </row>
    <row r="373" spans="1:56" ht="22.5" customHeight="1">
      <c r="A373" s="115"/>
      <c r="B373" s="115"/>
      <c r="C373" s="113" t="s">
        <v>519</v>
      </c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  <c r="AM373" s="115"/>
      <c r="AN373" s="115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5"/>
      <c r="AY373" s="115"/>
      <c r="AZ373" s="115"/>
      <c r="BA373" s="115"/>
      <c r="BB373" s="115"/>
      <c r="BC373" s="115"/>
    </row>
    <row r="374" spans="1:56" ht="22.5" customHeight="1">
      <c r="A374" s="115"/>
      <c r="B374" s="115">
        <v>199</v>
      </c>
      <c r="C374" s="115" t="s">
        <v>520</v>
      </c>
      <c r="D374" s="115" t="s">
        <v>157</v>
      </c>
      <c r="E374" s="115" t="s">
        <v>175</v>
      </c>
      <c r="F374" s="115" t="s">
        <v>176</v>
      </c>
      <c r="G374" s="115">
        <v>1</v>
      </c>
      <c r="H374" s="115" t="s">
        <v>35</v>
      </c>
      <c r="I374" s="116">
        <v>35004</v>
      </c>
      <c r="J374" s="116">
        <v>26147</v>
      </c>
      <c r="K374" s="115">
        <v>608001048553</v>
      </c>
      <c r="L374" s="115" t="s">
        <v>137</v>
      </c>
      <c r="M374" s="115">
        <v>394</v>
      </c>
      <c r="N374" s="115"/>
      <c r="O374" s="115"/>
      <c r="P374" s="115"/>
      <c r="Q374" s="115"/>
      <c r="R374" s="115"/>
      <c r="S374" s="115"/>
      <c r="T374" s="115"/>
      <c r="U374" s="115" t="s">
        <v>177</v>
      </c>
      <c r="V374" s="115">
        <v>30</v>
      </c>
      <c r="W374" s="115">
        <v>26355</v>
      </c>
      <c r="X374" s="115">
        <v>39676</v>
      </c>
      <c r="Y374" s="115">
        <v>1318</v>
      </c>
      <c r="Z374" s="115">
        <v>3050</v>
      </c>
      <c r="AA374" s="115">
        <v>7706</v>
      </c>
      <c r="AB374" s="115">
        <v>0</v>
      </c>
      <c r="AC374" s="115">
        <v>0</v>
      </c>
      <c r="AD374" s="115">
        <v>1318</v>
      </c>
      <c r="AE374" s="115">
        <v>0</v>
      </c>
      <c r="AF374" s="115">
        <v>0</v>
      </c>
      <c r="AG374" s="115">
        <v>200</v>
      </c>
      <c r="AH374" s="115">
        <v>6000</v>
      </c>
      <c r="AI374" s="115">
        <v>7924</v>
      </c>
      <c r="AJ374" s="115">
        <v>0</v>
      </c>
      <c r="AK374" s="115">
        <v>2150</v>
      </c>
      <c r="AL374" s="115">
        <v>0</v>
      </c>
      <c r="AM374" s="115">
        <v>0</v>
      </c>
      <c r="AN374" s="115">
        <v>0</v>
      </c>
      <c r="AO374" s="115">
        <v>0</v>
      </c>
      <c r="AP374" s="115">
        <v>0</v>
      </c>
      <c r="AQ374" s="115">
        <v>0</v>
      </c>
      <c r="AR374" s="115">
        <v>0</v>
      </c>
      <c r="AS374" s="115">
        <v>0</v>
      </c>
      <c r="AT374" s="115">
        <v>0</v>
      </c>
      <c r="AU374" s="115">
        <v>0</v>
      </c>
      <c r="AV374" s="115">
        <v>0</v>
      </c>
      <c r="AW374" s="115">
        <v>0</v>
      </c>
      <c r="AX374" s="115">
        <v>0</v>
      </c>
      <c r="AY374" s="115">
        <v>840</v>
      </c>
      <c r="AZ374" s="115">
        <v>0</v>
      </c>
      <c r="BA374" s="115">
        <v>79423</v>
      </c>
      <c r="BB374" s="115">
        <v>17114</v>
      </c>
      <c r="BC374" s="115">
        <v>62309</v>
      </c>
      <c r="BD374" s="117">
        <v>42850</v>
      </c>
    </row>
    <row r="375" spans="1:56" ht="22.5" customHeight="1">
      <c r="A375" s="115" t="s">
        <v>139</v>
      </c>
      <c r="B375" s="115">
        <v>170</v>
      </c>
      <c r="C375" s="115" t="s">
        <v>521</v>
      </c>
      <c r="D375" s="115" t="s">
        <v>157</v>
      </c>
      <c r="E375" s="115" t="s">
        <v>196</v>
      </c>
      <c r="F375" s="115" t="s">
        <v>197</v>
      </c>
      <c r="G375" s="115">
        <v>8</v>
      </c>
      <c r="H375" s="115" t="s">
        <v>35</v>
      </c>
      <c r="I375" s="116">
        <v>33787</v>
      </c>
      <c r="J375" s="116">
        <v>23477</v>
      </c>
      <c r="K375" s="115">
        <v>608001021358</v>
      </c>
      <c r="L375" s="115" t="s">
        <v>137</v>
      </c>
      <c r="M375" s="115">
        <v>336</v>
      </c>
      <c r="N375" s="115"/>
      <c r="O375" s="115"/>
      <c r="P375" s="115"/>
      <c r="Q375" s="115"/>
      <c r="R375" s="115"/>
      <c r="S375" s="115"/>
      <c r="T375" s="115"/>
      <c r="U375" s="115" t="s">
        <v>198</v>
      </c>
      <c r="V375" s="115">
        <v>30</v>
      </c>
      <c r="W375" s="115">
        <v>27830</v>
      </c>
      <c r="X375" s="115">
        <v>38397</v>
      </c>
      <c r="Y375" s="115">
        <v>1392</v>
      </c>
      <c r="Z375" s="115">
        <v>3050</v>
      </c>
      <c r="AA375" s="115">
        <v>7729</v>
      </c>
      <c r="AB375" s="115">
        <v>0</v>
      </c>
      <c r="AC375" s="115">
        <v>0</v>
      </c>
      <c r="AD375" s="115">
        <v>1392</v>
      </c>
      <c r="AE375" s="115">
        <v>0</v>
      </c>
      <c r="AF375" s="115">
        <v>0</v>
      </c>
      <c r="AG375" s="115">
        <v>200</v>
      </c>
      <c r="AH375" s="115">
        <v>6000</v>
      </c>
      <c r="AI375" s="115">
        <v>7947</v>
      </c>
      <c r="AJ375" s="115">
        <v>0</v>
      </c>
      <c r="AK375" s="115">
        <v>6450</v>
      </c>
      <c r="AL375" s="115">
        <v>1539</v>
      </c>
      <c r="AM375" s="115">
        <v>1775</v>
      </c>
      <c r="AN375" s="115">
        <v>0</v>
      </c>
      <c r="AO375" s="115">
        <v>256</v>
      </c>
      <c r="AP375" s="115">
        <v>644</v>
      </c>
      <c r="AQ375" s="115">
        <v>0</v>
      </c>
      <c r="AR375" s="115">
        <v>1038</v>
      </c>
      <c r="AS375" s="115">
        <v>0</v>
      </c>
      <c r="AT375" s="115">
        <v>0</v>
      </c>
      <c r="AU375" s="115">
        <v>0</v>
      </c>
      <c r="AV375" s="115">
        <v>0</v>
      </c>
      <c r="AW375" s="115">
        <v>0</v>
      </c>
      <c r="AX375" s="115">
        <v>0</v>
      </c>
      <c r="AY375" s="115">
        <v>840</v>
      </c>
      <c r="AZ375" s="115">
        <v>972</v>
      </c>
      <c r="BA375" s="115">
        <v>79790</v>
      </c>
      <c r="BB375" s="115">
        <v>27661</v>
      </c>
      <c r="BC375" s="115">
        <v>52129</v>
      </c>
      <c r="BD375" s="117">
        <v>42850</v>
      </c>
    </row>
    <row r="376" spans="1:56" ht="22.5" customHeight="1">
      <c r="A376" s="115" t="s">
        <v>139</v>
      </c>
      <c r="B376" s="115">
        <v>419</v>
      </c>
      <c r="C376" s="115" t="s">
        <v>522</v>
      </c>
      <c r="D376" s="115" t="s">
        <v>273</v>
      </c>
      <c r="E376" s="115" t="s">
        <v>281</v>
      </c>
      <c r="F376" s="115" t="s">
        <v>275</v>
      </c>
      <c r="G376" s="115">
        <v>2</v>
      </c>
      <c r="H376" s="115" t="s">
        <v>35</v>
      </c>
      <c r="I376" s="116">
        <v>41614</v>
      </c>
      <c r="J376" s="116">
        <v>34136</v>
      </c>
      <c r="K376" s="115">
        <v>108000085679</v>
      </c>
      <c r="L376" s="115" t="s">
        <v>152</v>
      </c>
      <c r="M376" s="115">
        <v>548</v>
      </c>
      <c r="N376" s="115"/>
      <c r="O376" s="115"/>
      <c r="P376" s="115"/>
      <c r="Q376" s="115"/>
      <c r="R376" s="115"/>
      <c r="S376" s="115"/>
      <c r="T376" s="115"/>
      <c r="U376" s="115" t="s">
        <v>270</v>
      </c>
      <c r="V376" s="115">
        <v>30</v>
      </c>
      <c r="W376" s="115">
        <v>8235</v>
      </c>
      <c r="X376" s="115">
        <v>14927</v>
      </c>
      <c r="Y376" s="115">
        <v>412</v>
      </c>
      <c r="Z376" s="115">
        <v>988</v>
      </c>
      <c r="AA376" s="115">
        <v>2703</v>
      </c>
      <c r="AB376" s="115">
        <v>0</v>
      </c>
      <c r="AC376" s="115">
        <v>0</v>
      </c>
      <c r="AD376" s="115">
        <v>412</v>
      </c>
      <c r="AE376" s="115">
        <v>0</v>
      </c>
      <c r="AF376" s="115">
        <v>0</v>
      </c>
      <c r="AG376" s="115">
        <v>200</v>
      </c>
      <c r="AH376" s="115">
        <v>0</v>
      </c>
      <c r="AI376" s="115">
        <v>2779</v>
      </c>
      <c r="AJ376" s="115">
        <v>0</v>
      </c>
      <c r="AK376" s="115">
        <v>200</v>
      </c>
      <c r="AL376" s="115">
        <v>0</v>
      </c>
      <c r="AM376" s="115">
        <v>0</v>
      </c>
      <c r="AN376" s="115">
        <v>0</v>
      </c>
      <c r="AO376" s="115">
        <v>0</v>
      </c>
      <c r="AP376" s="115">
        <v>0</v>
      </c>
      <c r="AQ376" s="115">
        <v>0</v>
      </c>
      <c r="AR376" s="115">
        <v>0</v>
      </c>
      <c r="AS376" s="115">
        <v>0</v>
      </c>
      <c r="AT376" s="115">
        <v>0</v>
      </c>
      <c r="AU376" s="115">
        <v>0</v>
      </c>
      <c r="AV376" s="115">
        <v>0</v>
      </c>
      <c r="AW376" s="115">
        <v>0</v>
      </c>
      <c r="AX376" s="115">
        <v>0</v>
      </c>
      <c r="AY376" s="115">
        <v>840</v>
      </c>
      <c r="AZ376" s="115">
        <v>0</v>
      </c>
      <c r="BA376" s="115">
        <v>27677</v>
      </c>
      <c r="BB376" s="115">
        <v>4019</v>
      </c>
      <c r="BC376" s="115">
        <v>23658</v>
      </c>
      <c r="BD376" s="117">
        <v>42850</v>
      </c>
    </row>
    <row r="377" spans="1:56" ht="22.5" customHeight="1">
      <c r="A377" s="115" t="s">
        <v>139</v>
      </c>
      <c r="B377" s="115">
        <v>519</v>
      </c>
      <c r="C377" s="115" t="s">
        <v>523</v>
      </c>
      <c r="D377" s="115" t="s">
        <v>273</v>
      </c>
      <c r="E377" s="115" t="s">
        <v>281</v>
      </c>
      <c r="F377" s="115" t="s">
        <v>275</v>
      </c>
      <c r="G377" s="115">
        <v>1</v>
      </c>
      <c r="H377" s="115" t="s">
        <v>35</v>
      </c>
      <c r="I377" s="116">
        <v>42501</v>
      </c>
      <c r="J377" s="116">
        <v>34828</v>
      </c>
      <c r="K377" s="115">
        <v>108000509452</v>
      </c>
      <c r="L377" s="115" t="s">
        <v>152</v>
      </c>
      <c r="M377" s="115">
        <v>648</v>
      </c>
      <c r="N377" s="115"/>
      <c r="O377" s="115"/>
      <c r="P377" s="115"/>
      <c r="Q377" s="115"/>
      <c r="R377" s="115"/>
      <c r="S377" s="115"/>
      <c r="T377" s="115"/>
      <c r="U377" s="115" t="s">
        <v>270</v>
      </c>
      <c r="V377" s="115">
        <v>21</v>
      </c>
      <c r="W377" s="115">
        <v>5093</v>
      </c>
      <c r="X377" s="115">
        <v>9231</v>
      </c>
      <c r="Y377" s="115">
        <v>255</v>
      </c>
      <c r="Z377" s="115">
        <v>611</v>
      </c>
      <c r="AA377" s="115">
        <v>1672</v>
      </c>
      <c r="AB377" s="115">
        <v>0</v>
      </c>
      <c r="AC377" s="115">
        <v>0</v>
      </c>
      <c r="AD377" s="115">
        <v>255</v>
      </c>
      <c r="AE377" s="115">
        <v>0</v>
      </c>
      <c r="AF377" s="115">
        <v>0</v>
      </c>
      <c r="AG377" s="115">
        <v>200</v>
      </c>
      <c r="AH377" s="115">
        <v>0</v>
      </c>
      <c r="AI377" s="115">
        <v>1719</v>
      </c>
      <c r="AJ377" s="115">
        <v>0</v>
      </c>
      <c r="AK377" s="115">
        <v>0</v>
      </c>
      <c r="AL377" s="115">
        <v>0</v>
      </c>
      <c r="AM377" s="115">
        <v>0</v>
      </c>
      <c r="AN377" s="115">
        <v>0</v>
      </c>
      <c r="AO377" s="115">
        <v>0</v>
      </c>
      <c r="AP377" s="115">
        <v>0</v>
      </c>
      <c r="AQ377" s="115">
        <v>0</v>
      </c>
      <c r="AR377" s="115">
        <v>0</v>
      </c>
      <c r="AS377" s="115">
        <v>0</v>
      </c>
      <c r="AT377" s="115">
        <v>0</v>
      </c>
      <c r="AU377" s="115">
        <v>0</v>
      </c>
      <c r="AV377" s="115">
        <v>0</v>
      </c>
      <c r="AW377" s="115">
        <v>0</v>
      </c>
      <c r="AX377" s="115">
        <v>0</v>
      </c>
      <c r="AY377" s="115">
        <v>840</v>
      </c>
      <c r="AZ377" s="115">
        <v>0</v>
      </c>
      <c r="BA377" s="115">
        <v>17117</v>
      </c>
      <c r="BB377" s="115">
        <v>2759</v>
      </c>
      <c r="BC377" s="115">
        <v>14358</v>
      </c>
      <c r="BD377" s="117">
        <v>42850</v>
      </c>
    </row>
    <row r="378" spans="1:56" ht="22.5" customHeight="1">
      <c r="A378" s="115" t="s">
        <v>139</v>
      </c>
      <c r="B378" s="115">
        <v>468</v>
      </c>
      <c r="C378" s="115" t="s">
        <v>524</v>
      </c>
      <c r="D378" s="115" t="s">
        <v>273</v>
      </c>
      <c r="E378" s="115" t="s">
        <v>341</v>
      </c>
      <c r="F378" s="115" t="s">
        <v>342</v>
      </c>
      <c r="G378" s="115">
        <v>11</v>
      </c>
      <c r="H378" s="115" t="s">
        <v>35</v>
      </c>
      <c r="I378" s="116">
        <v>42073</v>
      </c>
      <c r="J378" s="116">
        <v>33214</v>
      </c>
      <c r="K378" s="115">
        <v>108000277511</v>
      </c>
      <c r="L378" s="115" t="s">
        <v>137</v>
      </c>
      <c r="M378" s="115">
        <v>597</v>
      </c>
      <c r="N378" s="115"/>
      <c r="O378" s="115"/>
      <c r="P378" s="115"/>
      <c r="Q378" s="115"/>
      <c r="R378" s="115"/>
      <c r="S378" s="115"/>
      <c r="T378" s="115"/>
      <c r="U378" s="115" t="s">
        <v>270</v>
      </c>
      <c r="V378" s="115">
        <v>0</v>
      </c>
      <c r="W378" s="115">
        <v>0</v>
      </c>
      <c r="X378" s="115">
        <v>0</v>
      </c>
      <c r="Y378" s="115">
        <v>0</v>
      </c>
      <c r="Z378" s="115">
        <v>0</v>
      </c>
      <c r="AA378" s="115">
        <v>0</v>
      </c>
      <c r="AB378" s="115">
        <v>0</v>
      </c>
      <c r="AC378" s="115">
        <v>0</v>
      </c>
      <c r="AD378" s="115">
        <v>0</v>
      </c>
      <c r="AE378" s="115">
        <v>0</v>
      </c>
      <c r="AF378" s="115">
        <v>0</v>
      </c>
      <c r="AG378" s="115">
        <v>0</v>
      </c>
      <c r="AH378" s="115">
        <v>0</v>
      </c>
      <c r="AI378" s="115">
        <v>0</v>
      </c>
      <c r="AJ378" s="115">
        <v>0</v>
      </c>
      <c r="AK378" s="115">
        <v>0</v>
      </c>
      <c r="AL378" s="115">
        <v>0</v>
      </c>
      <c r="AM378" s="115">
        <v>0</v>
      </c>
      <c r="AN378" s="115">
        <v>0</v>
      </c>
      <c r="AO378" s="115">
        <v>0</v>
      </c>
      <c r="AP378" s="115">
        <v>0</v>
      </c>
      <c r="AQ378" s="115">
        <v>0</v>
      </c>
      <c r="AR378" s="115">
        <v>0</v>
      </c>
      <c r="AS378" s="115">
        <v>0</v>
      </c>
      <c r="AT378" s="115">
        <v>0</v>
      </c>
      <c r="AU378" s="115">
        <v>0</v>
      </c>
      <c r="AV378" s="115">
        <v>0</v>
      </c>
      <c r="AW378" s="115">
        <v>0</v>
      </c>
      <c r="AX378" s="115">
        <v>0</v>
      </c>
      <c r="AY378" s="115">
        <v>0</v>
      </c>
      <c r="AZ378" s="115">
        <v>0</v>
      </c>
      <c r="BA378" s="115">
        <v>0</v>
      </c>
      <c r="BB378" s="115">
        <v>0</v>
      </c>
      <c r="BC378" s="115">
        <v>0</v>
      </c>
      <c r="BD378" s="117">
        <v>42850</v>
      </c>
    </row>
    <row r="379" spans="1:56" ht="22.5" customHeight="1">
      <c r="A379" s="115" t="s">
        <v>139</v>
      </c>
      <c r="B379" s="115">
        <v>520</v>
      </c>
      <c r="C379" s="115" t="s">
        <v>525</v>
      </c>
      <c r="D379" s="115" t="s">
        <v>344</v>
      </c>
      <c r="E379" s="115" t="s">
        <v>361</v>
      </c>
      <c r="F379" s="115" t="s">
        <v>362</v>
      </c>
      <c r="G379" s="115">
        <v>1</v>
      </c>
      <c r="H379" s="115" t="s">
        <v>35</v>
      </c>
      <c r="I379" s="116">
        <v>42501</v>
      </c>
      <c r="J379" s="116">
        <v>35292</v>
      </c>
      <c r="K379" s="115">
        <v>108000509418</v>
      </c>
      <c r="L379" s="115" t="s">
        <v>137</v>
      </c>
      <c r="M379" s="115">
        <v>649</v>
      </c>
      <c r="N379" s="115"/>
      <c r="O379" s="115"/>
      <c r="P379" s="115"/>
      <c r="Q379" s="115"/>
      <c r="R379" s="115"/>
      <c r="S379" s="115"/>
      <c r="T379" s="115"/>
      <c r="U379" s="115" t="s">
        <v>363</v>
      </c>
      <c r="V379" s="115">
        <v>12</v>
      </c>
      <c r="W379" s="115">
        <v>2468</v>
      </c>
      <c r="X379" s="115">
        <v>4474</v>
      </c>
      <c r="Y379" s="115">
        <v>123</v>
      </c>
      <c r="Z379" s="115">
        <v>296</v>
      </c>
      <c r="AA379" s="115">
        <v>810</v>
      </c>
      <c r="AB379" s="115">
        <v>0</v>
      </c>
      <c r="AC379" s="115">
        <v>0</v>
      </c>
      <c r="AD379" s="115">
        <v>123</v>
      </c>
      <c r="AE379" s="115">
        <v>0</v>
      </c>
      <c r="AF379" s="115">
        <v>0</v>
      </c>
      <c r="AG379" s="115">
        <v>80</v>
      </c>
      <c r="AH379" s="115">
        <v>0</v>
      </c>
      <c r="AI379" s="115">
        <v>833</v>
      </c>
      <c r="AJ379" s="115">
        <v>0</v>
      </c>
      <c r="AK379" s="115">
        <v>0</v>
      </c>
      <c r="AL379" s="115">
        <v>0</v>
      </c>
      <c r="AM379" s="115">
        <v>0</v>
      </c>
      <c r="AN379" s="115">
        <v>0</v>
      </c>
      <c r="AO379" s="115">
        <v>0</v>
      </c>
      <c r="AP379" s="115">
        <v>0</v>
      </c>
      <c r="AQ379" s="115">
        <v>0</v>
      </c>
      <c r="AR379" s="115">
        <v>0</v>
      </c>
      <c r="AS379" s="115">
        <v>0</v>
      </c>
      <c r="AT379" s="115">
        <v>0</v>
      </c>
      <c r="AU379" s="115">
        <v>0</v>
      </c>
      <c r="AV379" s="115">
        <v>0</v>
      </c>
      <c r="AW379" s="115">
        <v>0</v>
      </c>
      <c r="AX379" s="115">
        <v>0</v>
      </c>
      <c r="AY379" s="115">
        <v>840</v>
      </c>
      <c r="AZ379" s="115">
        <v>0</v>
      </c>
      <c r="BA379" s="115">
        <v>8294</v>
      </c>
      <c r="BB379" s="115">
        <v>1753</v>
      </c>
      <c r="BC379" s="115">
        <v>6541</v>
      </c>
      <c r="BD379" s="117">
        <v>42850</v>
      </c>
    </row>
    <row r="380" spans="1:56" ht="22.5" customHeight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  <c r="AM380" s="115"/>
      <c r="AN380" s="115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5"/>
      <c r="AY380" s="115"/>
      <c r="AZ380" s="115"/>
      <c r="BA380" s="115"/>
      <c r="BB380" s="115"/>
      <c r="BC380" s="115"/>
    </row>
    <row r="381" spans="1:56" s="114" customFormat="1" ht="22.5" customHeight="1">
      <c r="A381" s="113"/>
      <c r="B381" s="113" t="s">
        <v>402</v>
      </c>
      <c r="C381" s="113" t="s">
        <v>139</v>
      </c>
      <c r="D381" s="113" t="s">
        <v>139</v>
      </c>
      <c r="E381" s="113" t="s">
        <v>139</v>
      </c>
      <c r="F381" s="113" t="s">
        <v>139</v>
      </c>
      <c r="G381" s="113" t="s">
        <v>139</v>
      </c>
      <c r="H381" s="113" t="s">
        <v>139</v>
      </c>
      <c r="I381" s="113" t="s">
        <v>139</v>
      </c>
      <c r="J381" s="113" t="s">
        <v>139</v>
      </c>
      <c r="K381" s="113" t="s">
        <v>139</v>
      </c>
      <c r="L381" s="113" t="s">
        <v>139</v>
      </c>
      <c r="M381" s="113" t="s">
        <v>139</v>
      </c>
      <c r="N381" s="113" t="s">
        <v>139</v>
      </c>
      <c r="O381" s="113" t="s">
        <v>139</v>
      </c>
      <c r="P381" s="113" t="s">
        <v>139</v>
      </c>
      <c r="Q381" s="113" t="s">
        <v>139</v>
      </c>
      <c r="R381" s="113" t="s">
        <v>139</v>
      </c>
      <c r="S381" s="113" t="s">
        <v>139</v>
      </c>
      <c r="T381" s="113" t="s">
        <v>139</v>
      </c>
      <c r="U381" s="113" t="s">
        <v>139</v>
      </c>
      <c r="V381" s="113" t="s">
        <v>139</v>
      </c>
      <c r="W381" s="113">
        <v>69981</v>
      </c>
      <c r="X381" s="113">
        <v>106705</v>
      </c>
      <c r="Y381" s="113">
        <v>3500</v>
      </c>
      <c r="Z381" s="113">
        <v>7995</v>
      </c>
      <c r="AA381" s="113">
        <v>20620</v>
      </c>
      <c r="AB381" s="113">
        <v>0</v>
      </c>
      <c r="AC381" s="113">
        <v>0</v>
      </c>
      <c r="AD381" s="113">
        <v>3500</v>
      </c>
      <c r="AE381" s="113">
        <v>0</v>
      </c>
      <c r="AF381" s="113">
        <v>0</v>
      </c>
      <c r="AG381" s="113">
        <v>880</v>
      </c>
      <c r="AH381" s="113">
        <v>12000</v>
      </c>
      <c r="AI381" s="113">
        <v>21202</v>
      </c>
      <c r="AJ381" s="113">
        <v>0</v>
      </c>
      <c r="AK381" s="113">
        <v>8800</v>
      </c>
      <c r="AL381" s="113">
        <v>1539</v>
      </c>
      <c r="AM381" s="113">
        <v>1775</v>
      </c>
      <c r="AN381" s="113">
        <v>0</v>
      </c>
      <c r="AO381" s="113">
        <v>256</v>
      </c>
      <c r="AP381" s="113">
        <v>644</v>
      </c>
      <c r="AQ381" s="113">
        <v>0</v>
      </c>
      <c r="AR381" s="113">
        <v>1038</v>
      </c>
      <c r="AS381" s="113">
        <v>0</v>
      </c>
      <c r="AT381" s="113">
        <v>0</v>
      </c>
      <c r="AU381" s="113">
        <v>0</v>
      </c>
      <c r="AV381" s="113">
        <v>0</v>
      </c>
      <c r="AW381" s="113">
        <v>0</v>
      </c>
      <c r="AX381" s="113">
        <v>0</v>
      </c>
      <c r="AY381" s="113">
        <v>4200</v>
      </c>
      <c r="AZ381" s="113">
        <v>972</v>
      </c>
      <c r="BA381" s="113">
        <v>212301</v>
      </c>
      <c r="BB381" s="113">
        <v>53306</v>
      </c>
      <c r="BC381" s="113">
        <v>158995</v>
      </c>
    </row>
    <row r="382" spans="1:56" ht="22.5" customHeight="1">
      <c r="A382" s="115"/>
      <c r="B382" s="115"/>
      <c r="C382" s="113" t="s">
        <v>526</v>
      </c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5"/>
      <c r="AY382" s="115"/>
      <c r="AZ382" s="115"/>
      <c r="BA382" s="115"/>
      <c r="BB382" s="115"/>
      <c r="BC382" s="115"/>
    </row>
    <row r="383" spans="1:56" ht="22.5" customHeight="1">
      <c r="A383" s="115"/>
      <c r="B383" s="115">
        <v>273</v>
      </c>
      <c r="C383" s="115" t="s">
        <v>527</v>
      </c>
      <c r="D383" s="115" t="s">
        <v>157</v>
      </c>
      <c r="E383" s="115" t="s">
        <v>175</v>
      </c>
      <c r="F383" s="115" t="s">
        <v>176</v>
      </c>
      <c r="G383" s="115">
        <v>3</v>
      </c>
      <c r="H383" s="115" t="s">
        <v>35</v>
      </c>
      <c r="I383" s="116">
        <v>35279</v>
      </c>
      <c r="J383" s="116">
        <v>28104</v>
      </c>
      <c r="K383" s="115">
        <v>608001049498</v>
      </c>
      <c r="L383" s="115" t="s">
        <v>137</v>
      </c>
      <c r="M383" s="115">
        <v>403</v>
      </c>
      <c r="N383" s="115"/>
      <c r="O383" s="115"/>
      <c r="P383" s="115"/>
      <c r="Q383" s="115"/>
      <c r="R383" s="115"/>
      <c r="S383" s="115"/>
      <c r="T383" s="115"/>
      <c r="U383" s="115" t="s">
        <v>177</v>
      </c>
      <c r="V383" s="115">
        <v>30</v>
      </c>
      <c r="W383" s="115">
        <v>22885</v>
      </c>
      <c r="X383" s="115">
        <v>37975</v>
      </c>
      <c r="Y383" s="115">
        <v>1144</v>
      </c>
      <c r="Z383" s="115">
        <v>2746</v>
      </c>
      <c r="AA383" s="115">
        <v>7102</v>
      </c>
      <c r="AB383" s="115">
        <v>0</v>
      </c>
      <c r="AC383" s="115">
        <v>0</v>
      </c>
      <c r="AD383" s="115">
        <v>1144</v>
      </c>
      <c r="AE383" s="115">
        <v>0</v>
      </c>
      <c r="AF383" s="115">
        <v>0</v>
      </c>
      <c r="AG383" s="115">
        <v>200</v>
      </c>
      <c r="AH383" s="115">
        <v>4000</v>
      </c>
      <c r="AI383" s="115">
        <v>7303</v>
      </c>
      <c r="AJ383" s="115">
        <v>0</v>
      </c>
      <c r="AK383" s="115">
        <v>5750</v>
      </c>
      <c r="AL383" s="115">
        <v>6355</v>
      </c>
      <c r="AM383" s="115">
        <v>0</v>
      </c>
      <c r="AN383" s="115">
        <v>0</v>
      </c>
      <c r="AO383" s="115">
        <v>0</v>
      </c>
      <c r="AP383" s="115">
        <v>0</v>
      </c>
      <c r="AQ383" s="115">
        <v>0</v>
      </c>
      <c r="AR383" s="115">
        <v>0</v>
      </c>
      <c r="AS383" s="115">
        <v>0</v>
      </c>
      <c r="AT383" s="115">
        <v>0</v>
      </c>
      <c r="AU383" s="115">
        <v>3838</v>
      </c>
      <c r="AV383" s="115">
        <v>0</v>
      </c>
      <c r="AW383" s="115">
        <v>0</v>
      </c>
      <c r="AX383" s="115">
        <v>0</v>
      </c>
      <c r="AY383" s="115">
        <v>840</v>
      </c>
      <c r="AZ383" s="115">
        <v>28</v>
      </c>
      <c r="BA383" s="115">
        <v>72996</v>
      </c>
      <c r="BB383" s="115">
        <v>28314</v>
      </c>
      <c r="BC383" s="115">
        <v>44682</v>
      </c>
      <c r="BD383" s="117">
        <v>42850</v>
      </c>
    </row>
    <row r="384" spans="1:56" ht="22.5" customHeight="1">
      <c r="A384" s="115" t="s">
        <v>139</v>
      </c>
      <c r="B384" s="115">
        <v>478</v>
      </c>
      <c r="C384" s="115" t="s">
        <v>528</v>
      </c>
      <c r="D384" s="115" t="s">
        <v>237</v>
      </c>
      <c r="E384" s="115" t="s">
        <v>238</v>
      </c>
      <c r="F384" s="115" t="s">
        <v>239</v>
      </c>
      <c r="G384" s="115">
        <v>1</v>
      </c>
      <c r="H384" s="115" t="s">
        <v>35</v>
      </c>
      <c r="I384" s="116">
        <v>42235</v>
      </c>
      <c r="J384" s="116">
        <v>33702</v>
      </c>
      <c r="K384" s="115">
        <v>108000361888</v>
      </c>
      <c r="L384" s="115" t="s">
        <v>152</v>
      </c>
      <c r="M384" s="115">
        <v>607</v>
      </c>
      <c r="N384" s="115"/>
      <c r="O384" s="115"/>
      <c r="P384" s="115"/>
      <c r="Q384" s="115"/>
      <c r="R384" s="115"/>
      <c r="S384" s="115"/>
      <c r="T384" s="115"/>
      <c r="U384" s="115" t="s">
        <v>232</v>
      </c>
      <c r="V384" s="115">
        <v>30</v>
      </c>
      <c r="W384" s="115">
        <v>8560</v>
      </c>
      <c r="X384" s="115">
        <v>15516</v>
      </c>
      <c r="Y384" s="115">
        <v>428</v>
      </c>
      <c r="Z384" s="115">
        <v>1027</v>
      </c>
      <c r="AA384" s="115">
        <v>2810</v>
      </c>
      <c r="AB384" s="115">
        <v>0</v>
      </c>
      <c r="AC384" s="115">
        <v>0</v>
      </c>
      <c r="AD384" s="115">
        <v>428</v>
      </c>
      <c r="AE384" s="115">
        <v>0</v>
      </c>
      <c r="AF384" s="115">
        <v>0</v>
      </c>
      <c r="AG384" s="115">
        <v>200</v>
      </c>
      <c r="AH384" s="115">
        <v>0</v>
      </c>
      <c r="AI384" s="115">
        <v>2889</v>
      </c>
      <c r="AJ384" s="115">
        <v>0</v>
      </c>
      <c r="AK384" s="115">
        <v>250</v>
      </c>
      <c r="AL384" s="115">
        <v>0</v>
      </c>
      <c r="AM384" s="115">
        <v>0</v>
      </c>
      <c r="AN384" s="115">
        <v>0</v>
      </c>
      <c r="AO384" s="115">
        <v>0</v>
      </c>
      <c r="AP384" s="115">
        <v>0</v>
      </c>
      <c r="AQ384" s="115">
        <v>0</v>
      </c>
      <c r="AR384" s="115">
        <v>0</v>
      </c>
      <c r="AS384" s="115">
        <v>0</v>
      </c>
      <c r="AT384" s="115">
        <v>0</v>
      </c>
      <c r="AU384" s="115">
        <v>0</v>
      </c>
      <c r="AV384" s="115">
        <v>0</v>
      </c>
      <c r="AW384" s="115">
        <v>0</v>
      </c>
      <c r="AX384" s="115">
        <v>0</v>
      </c>
      <c r="AY384" s="115">
        <v>840</v>
      </c>
      <c r="AZ384" s="115">
        <v>0</v>
      </c>
      <c r="BA384" s="115">
        <v>28769</v>
      </c>
      <c r="BB384" s="115">
        <v>4179</v>
      </c>
      <c r="BC384" s="115">
        <v>24590</v>
      </c>
      <c r="BD384" s="117">
        <v>42850</v>
      </c>
    </row>
    <row r="385" spans="1:56" ht="22.5" customHeight="1">
      <c r="A385" s="115" t="s">
        <v>139</v>
      </c>
      <c r="B385" s="115">
        <v>477</v>
      </c>
      <c r="C385" s="115" t="s">
        <v>529</v>
      </c>
      <c r="D385" s="115" t="s">
        <v>273</v>
      </c>
      <c r="E385" s="115" t="s">
        <v>281</v>
      </c>
      <c r="F385" s="115" t="s">
        <v>275</v>
      </c>
      <c r="G385" s="115">
        <v>1</v>
      </c>
      <c r="H385" s="115" t="s">
        <v>35</v>
      </c>
      <c r="I385" s="116">
        <v>42186</v>
      </c>
      <c r="J385" s="116">
        <v>33601</v>
      </c>
      <c r="K385" s="115">
        <v>108000346269</v>
      </c>
      <c r="L385" s="115" t="s">
        <v>152</v>
      </c>
      <c r="M385" s="115">
        <v>606</v>
      </c>
      <c r="N385" s="115"/>
      <c r="O385" s="115"/>
      <c r="P385" s="115"/>
      <c r="Q385" s="115"/>
      <c r="R385" s="115"/>
      <c r="S385" s="115"/>
      <c r="T385" s="115"/>
      <c r="U385" s="115" t="s">
        <v>270</v>
      </c>
      <c r="V385" s="115">
        <v>30</v>
      </c>
      <c r="W385" s="115">
        <v>7595</v>
      </c>
      <c r="X385" s="115">
        <v>13767</v>
      </c>
      <c r="Y385" s="115">
        <v>380</v>
      </c>
      <c r="Z385" s="115">
        <v>911</v>
      </c>
      <c r="AA385" s="115">
        <v>2493</v>
      </c>
      <c r="AB385" s="115">
        <v>0</v>
      </c>
      <c r="AC385" s="115">
        <v>0</v>
      </c>
      <c r="AD385" s="115">
        <v>380</v>
      </c>
      <c r="AE385" s="115">
        <v>0</v>
      </c>
      <c r="AF385" s="115">
        <v>0</v>
      </c>
      <c r="AG385" s="115">
        <v>200</v>
      </c>
      <c r="AH385" s="115">
        <v>0</v>
      </c>
      <c r="AI385" s="115">
        <v>2563</v>
      </c>
      <c r="AJ385" s="115">
        <v>0</v>
      </c>
      <c r="AK385" s="115">
        <v>1650</v>
      </c>
      <c r="AL385" s="115">
        <v>0</v>
      </c>
      <c r="AM385" s="115">
        <v>0</v>
      </c>
      <c r="AN385" s="115">
        <v>0</v>
      </c>
      <c r="AO385" s="115">
        <v>0</v>
      </c>
      <c r="AP385" s="115">
        <v>0</v>
      </c>
      <c r="AQ385" s="115">
        <v>0</v>
      </c>
      <c r="AR385" s="115">
        <v>0</v>
      </c>
      <c r="AS385" s="115">
        <v>0</v>
      </c>
      <c r="AT385" s="115">
        <v>0</v>
      </c>
      <c r="AU385" s="115">
        <v>0</v>
      </c>
      <c r="AV385" s="115">
        <v>0</v>
      </c>
      <c r="AW385" s="115">
        <v>0</v>
      </c>
      <c r="AX385" s="115">
        <v>0</v>
      </c>
      <c r="AY385" s="115">
        <v>840</v>
      </c>
      <c r="AZ385" s="115">
        <v>0</v>
      </c>
      <c r="BA385" s="115">
        <v>25526</v>
      </c>
      <c r="BB385" s="115">
        <v>5253</v>
      </c>
      <c r="BC385" s="115">
        <v>20273</v>
      </c>
      <c r="BD385" s="117">
        <v>42850</v>
      </c>
    </row>
    <row r="386" spans="1:56" ht="22.5" customHeight="1">
      <c r="A386" s="115" t="s">
        <v>139</v>
      </c>
      <c r="B386" s="115">
        <v>527</v>
      </c>
      <c r="C386" s="115" t="s">
        <v>530</v>
      </c>
      <c r="D386" s="115" t="s">
        <v>273</v>
      </c>
      <c r="E386" s="115" t="s">
        <v>281</v>
      </c>
      <c r="F386" s="115" t="s">
        <v>275</v>
      </c>
      <c r="G386" s="115">
        <v>1</v>
      </c>
      <c r="H386" s="115" t="s">
        <v>35</v>
      </c>
      <c r="I386" s="116">
        <v>42514</v>
      </c>
      <c r="J386" s="116">
        <v>34284</v>
      </c>
      <c r="K386" s="115">
        <v>108000508448</v>
      </c>
      <c r="L386" s="115" t="s">
        <v>137</v>
      </c>
      <c r="M386" s="115">
        <v>656</v>
      </c>
      <c r="N386" s="115"/>
      <c r="O386" s="115"/>
      <c r="P386" s="115"/>
      <c r="Q386" s="115"/>
      <c r="R386" s="115"/>
      <c r="S386" s="115"/>
      <c r="T386" s="115"/>
      <c r="U386" s="115" t="s">
        <v>270</v>
      </c>
      <c r="V386" s="115">
        <v>29</v>
      </c>
      <c r="W386" s="115">
        <v>7033</v>
      </c>
      <c r="X386" s="115">
        <v>12747</v>
      </c>
      <c r="Y386" s="115">
        <v>352</v>
      </c>
      <c r="Z386" s="115">
        <v>844</v>
      </c>
      <c r="AA386" s="115">
        <v>2308</v>
      </c>
      <c r="AB386" s="115">
        <v>0</v>
      </c>
      <c r="AC386" s="115">
        <v>0</v>
      </c>
      <c r="AD386" s="115">
        <v>352</v>
      </c>
      <c r="AE386" s="115">
        <v>0</v>
      </c>
      <c r="AF386" s="115">
        <v>0</v>
      </c>
      <c r="AG386" s="115">
        <v>200</v>
      </c>
      <c r="AH386" s="115">
        <v>0</v>
      </c>
      <c r="AI386" s="115">
        <v>2374</v>
      </c>
      <c r="AJ386" s="115">
        <v>0</v>
      </c>
      <c r="AK386" s="115">
        <v>0</v>
      </c>
      <c r="AL386" s="115">
        <v>0</v>
      </c>
      <c r="AM386" s="115">
        <v>0</v>
      </c>
      <c r="AN386" s="115">
        <v>0</v>
      </c>
      <c r="AO386" s="115">
        <v>0</v>
      </c>
      <c r="AP386" s="115">
        <v>0</v>
      </c>
      <c r="AQ386" s="115">
        <v>0</v>
      </c>
      <c r="AR386" s="115">
        <v>0</v>
      </c>
      <c r="AS386" s="115">
        <v>0</v>
      </c>
      <c r="AT386" s="115">
        <v>0</v>
      </c>
      <c r="AU386" s="115">
        <v>0</v>
      </c>
      <c r="AV386" s="115">
        <v>0</v>
      </c>
      <c r="AW386" s="115">
        <v>0</v>
      </c>
      <c r="AX386" s="115">
        <v>0</v>
      </c>
      <c r="AY386" s="115">
        <v>840</v>
      </c>
      <c r="AZ386" s="115">
        <v>0</v>
      </c>
      <c r="BA386" s="115">
        <v>23636</v>
      </c>
      <c r="BB386" s="115">
        <v>3414</v>
      </c>
      <c r="BC386" s="115">
        <v>20222</v>
      </c>
      <c r="BD386" s="117">
        <v>42850</v>
      </c>
    </row>
    <row r="387" spans="1:56" ht="22.5" customHeight="1">
      <c r="A387" s="115" t="s">
        <v>139</v>
      </c>
      <c r="B387" s="115">
        <v>578</v>
      </c>
      <c r="C387" s="115" t="s">
        <v>531</v>
      </c>
      <c r="D387" s="115" t="s">
        <v>273</v>
      </c>
      <c r="E387" s="115" t="s">
        <v>281</v>
      </c>
      <c r="F387" s="115" t="s">
        <v>275</v>
      </c>
      <c r="G387" s="115">
        <v>1</v>
      </c>
      <c r="H387" s="115" t="s">
        <v>35</v>
      </c>
      <c r="I387" s="116">
        <v>42779</v>
      </c>
      <c r="J387" s="116">
        <v>33390</v>
      </c>
      <c r="K387" s="115">
        <v>108000673003</v>
      </c>
      <c r="L387" s="115" t="s">
        <v>137</v>
      </c>
      <c r="M387" s="115">
        <v>707</v>
      </c>
      <c r="N387" s="115"/>
      <c r="O387" s="115"/>
      <c r="P387" s="115"/>
      <c r="Q387" s="115"/>
      <c r="R387" s="115"/>
      <c r="S387" s="115"/>
      <c r="T387" s="115"/>
      <c r="U387" s="115" t="s">
        <v>270</v>
      </c>
      <c r="V387" s="115">
        <v>27</v>
      </c>
      <c r="W387" s="115">
        <v>6548</v>
      </c>
      <c r="X387" s="115">
        <v>11868</v>
      </c>
      <c r="Y387" s="115">
        <v>327</v>
      </c>
      <c r="Z387" s="115">
        <v>786</v>
      </c>
      <c r="AA387" s="115">
        <v>2149</v>
      </c>
      <c r="AB387" s="115">
        <v>0</v>
      </c>
      <c r="AC387" s="115">
        <v>0</v>
      </c>
      <c r="AD387" s="115">
        <v>327</v>
      </c>
      <c r="AE387" s="115">
        <v>0</v>
      </c>
      <c r="AF387" s="115">
        <v>0</v>
      </c>
      <c r="AG387" s="115">
        <v>200</v>
      </c>
      <c r="AH387" s="115">
        <v>0</v>
      </c>
      <c r="AI387" s="115">
        <v>2210</v>
      </c>
      <c r="AJ387" s="115">
        <v>0</v>
      </c>
      <c r="AK387" s="115">
        <v>0</v>
      </c>
      <c r="AL387" s="115">
        <v>0</v>
      </c>
      <c r="AM387" s="115">
        <v>0</v>
      </c>
      <c r="AN387" s="115">
        <v>0</v>
      </c>
      <c r="AO387" s="115">
        <v>0</v>
      </c>
      <c r="AP387" s="115">
        <v>0</v>
      </c>
      <c r="AQ387" s="115">
        <v>0</v>
      </c>
      <c r="AR387" s="115">
        <v>0</v>
      </c>
      <c r="AS387" s="115">
        <v>0</v>
      </c>
      <c r="AT387" s="115">
        <v>0</v>
      </c>
      <c r="AU387" s="115">
        <v>0</v>
      </c>
      <c r="AV387" s="115">
        <v>0</v>
      </c>
      <c r="AW387" s="115">
        <v>0</v>
      </c>
      <c r="AX387" s="115">
        <v>0</v>
      </c>
      <c r="AY387" s="115">
        <v>840</v>
      </c>
      <c r="AZ387" s="115">
        <v>0</v>
      </c>
      <c r="BA387" s="115">
        <v>22005</v>
      </c>
      <c r="BB387" s="115">
        <v>3250</v>
      </c>
      <c r="BC387" s="115">
        <v>18755</v>
      </c>
      <c r="BD387" s="117">
        <v>42850</v>
      </c>
    </row>
    <row r="388" spans="1:56" ht="22.5" customHeight="1">
      <c r="A388" s="115" t="s">
        <v>139</v>
      </c>
      <c r="B388" s="115">
        <v>517</v>
      </c>
      <c r="C388" s="115" t="s">
        <v>532</v>
      </c>
      <c r="D388" s="115" t="s">
        <v>344</v>
      </c>
      <c r="E388" s="115" t="s">
        <v>361</v>
      </c>
      <c r="F388" s="115" t="s">
        <v>362</v>
      </c>
      <c r="G388" s="115">
        <v>1</v>
      </c>
      <c r="H388" s="115" t="s">
        <v>35</v>
      </c>
      <c r="I388" s="116">
        <v>42500</v>
      </c>
      <c r="J388" s="116">
        <v>34820</v>
      </c>
      <c r="K388" s="115">
        <v>108000508573</v>
      </c>
      <c r="L388" s="115" t="s">
        <v>137</v>
      </c>
      <c r="M388" s="115">
        <v>646</v>
      </c>
      <c r="N388" s="115"/>
      <c r="O388" s="115"/>
      <c r="P388" s="115"/>
      <c r="Q388" s="115"/>
      <c r="R388" s="115"/>
      <c r="S388" s="115"/>
      <c r="T388" s="115"/>
      <c r="U388" s="115" t="s">
        <v>363</v>
      </c>
      <c r="V388" s="115">
        <v>22</v>
      </c>
      <c r="W388" s="115">
        <v>4525</v>
      </c>
      <c r="X388" s="115">
        <v>8202</v>
      </c>
      <c r="Y388" s="115">
        <v>226</v>
      </c>
      <c r="Z388" s="115">
        <v>543</v>
      </c>
      <c r="AA388" s="115">
        <v>1485</v>
      </c>
      <c r="AB388" s="115">
        <v>0</v>
      </c>
      <c r="AC388" s="115">
        <v>0</v>
      </c>
      <c r="AD388" s="115">
        <v>226</v>
      </c>
      <c r="AE388" s="115">
        <v>0</v>
      </c>
      <c r="AF388" s="115">
        <v>0</v>
      </c>
      <c r="AG388" s="115">
        <v>200</v>
      </c>
      <c r="AH388" s="115">
        <v>0</v>
      </c>
      <c r="AI388" s="115">
        <v>1527</v>
      </c>
      <c r="AJ388" s="115">
        <v>0</v>
      </c>
      <c r="AK388" s="115">
        <v>0</v>
      </c>
      <c r="AL388" s="115">
        <v>0</v>
      </c>
      <c r="AM388" s="115">
        <v>0</v>
      </c>
      <c r="AN388" s="115">
        <v>0</v>
      </c>
      <c r="AO388" s="115">
        <v>0</v>
      </c>
      <c r="AP388" s="115">
        <v>0</v>
      </c>
      <c r="AQ388" s="115">
        <v>0</v>
      </c>
      <c r="AR388" s="115">
        <v>0</v>
      </c>
      <c r="AS388" s="115">
        <v>0</v>
      </c>
      <c r="AT388" s="115">
        <v>0</v>
      </c>
      <c r="AU388" s="115">
        <v>0</v>
      </c>
      <c r="AV388" s="115">
        <v>0</v>
      </c>
      <c r="AW388" s="115">
        <v>0</v>
      </c>
      <c r="AX388" s="115">
        <v>0</v>
      </c>
      <c r="AY388" s="115">
        <v>840</v>
      </c>
      <c r="AZ388" s="115">
        <v>0</v>
      </c>
      <c r="BA388" s="115">
        <v>15207</v>
      </c>
      <c r="BB388" s="115">
        <v>2567</v>
      </c>
      <c r="BC388" s="115">
        <v>12640</v>
      </c>
      <c r="BD388" s="117">
        <v>42850</v>
      </c>
    </row>
    <row r="389" spans="1:56" ht="22.5" customHeight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  <c r="AM389" s="115"/>
      <c r="AN389" s="115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5"/>
      <c r="AY389" s="115"/>
      <c r="AZ389" s="115"/>
      <c r="BA389" s="115"/>
      <c r="BB389" s="115"/>
      <c r="BC389" s="115"/>
    </row>
    <row r="390" spans="1:56" s="114" customFormat="1" ht="22.5" customHeight="1">
      <c r="A390" s="113"/>
      <c r="B390" s="113" t="s">
        <v>402</v>
      </c>
      <c r="C390" s="113" t="s">
        <v>139</v>
      </c>
      <c r="D390" s="113" t="s">
        <v>139</v>
      </c>
      <c r="E390" s="113" t="s">
        <v>139</v>
      </c>
      <c r="F390" s="113" t="s">
        <v>139</v>
      </c>
      <c r="G390" s="113" t="s">
        <v>139</v>
      </c>
      <c r="H390" s="113" t="s">
        <v>139</v>
      </c>
      <c r="I390" s="113" t="s">
        <v>139</v>
      </c>
      <c r="J390" s="113" t="s">
        <v>139</v>
      </c>
      <c r="K390" s="113" t="s">
        <v>139</v>
      </c>
      <c r="L390" s="113" t="s">
        <v>139</v>
      </c>
      <c r="M390" s="113" t="s">
        <v>139</v>
      </c>
      <c r="N390" s="113" t="s">
        <v>139</v>
      </c>
      <c r="O390" s="113" t="s">
        <v>139</v>
      </c>
      <c r="P390" s="113" t="s">
        <v>139</v>
      </c>
      <c r="Q390" s="113" t="s">
        <v>139</v>
      </c>
      <c r="R390" s="113" t="s">
        <v>139</v>
      </c>
      <c r="S390" s="113" t="s">
        <v>139</v>
      </c>
      <c r="T390" s="113" t="s">
        <v>139</v>
      </c>
      <c r="U390" s="113" t="s">
        <v>139</v>
      </c>
      <c r="V390" s="113" t="s">
        <v>139</v>
      </c>
      <c r="W390" s="113">
        <v>57146</v>
      </c>
      <c r="X390" s="113">
        <v>100075</v>
      </c>
      <c r="Y390" s="113">
        <v>2857</v>
      </c>
      <c r="Z390" s="113">
        <v>6857</v>
      </c>
      <c r="AA390" s="113">
        <v>18347</v>
      </c>
      <c r="AB390" s="113">
        <v>0</v>
      </c>
      <c r="AC390" s="113">
        <v>0</v>
      </c>
      <c r="AD390" s="113">
        <v>2857</v>
      </c>
      <c r="AE390" s="113">
        <v>0</v>
      </c>
      <c r="AF390" s="113">
        <v>0</v>
      </c>
      <c r="AG390" s="113">
        <v>1200</v>
      </c>
      <c r="AH390" s="113">
        <v>4000</v>
      </c>
      <c r="AI390" s="113">
        <v>18866</v>
      </c>
      <c r="AJ390" s="113">
        <v>0</v>
      </c>
      <c r="AK390" s="113">
        <v>7650</v>
      </c>
      <c r="AL390" s="113">
        <v>6355</v>
      </c>
      <c r="AM390" s="113">
        <v>0</v>
      </c>
      <c r="AN390" s="113">
        <v>0</v>
      </c>
      <c r="AO390" s="113">
        <v>0</v>
      </c>
      <c r="AP390" s="113">
        <v>0</v>
      </c>
      <c r="AQ390" s="113">
        <v>0</v>
      </c>
      <c r="AR390" s="113">
        <v>0</v>
      </c>
      <c r="AS390" s="113">
        <v>0</v>
      </c>
      <c r="AT390" s="113">
        <v>0</v>
      </c>
      <c r="AU390" s="113">
        <v>3838</v>
      </c>
      <c r="AV390" s="113">
        <v>0</v>
      </c>
      <c r="AW390" s="113">
        <v>0</v>
      </c>
      <c r="AX390" s="113">
        <v>0</v>
      </c>
      <c r="AY390" s="113">
        <v>5040</v>
      </c>
      <c r="AZ390" s="113">
        <v>28</v>
      </c>
      <c r="BA390" s="113">
        <v>188139</v>
      </c>
      <c r="BB390" s="113">
        <v>46977</v>
      </c>
      <c r="BC390" s="113">
        <v>141162</v>
      </c>
    </row>
    <row r="391" spans="1:56" ht="22.5" customHeight="1">
      <c r="A391" s="115"/>
      <c r="B391" s="115"/>
      <c r="C391" s="115" t="s">
        <v>533</v>
      </c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  <c r="AM391" s="115"/>
      <c r="AN391" s="115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5"/>
      <c r="AY391" s="115"/>
      <c r="AZ391" s="115"/>
      <c r="BA391" s="115"/>
      <c r="BB391" s="115"/>
      <c r="BC391" s="115"/>
    </row>
    <row r="392" spans="1:56" ht="22.5" customHeight="1">
      <c r="A392" s="115"/>
      <c r="B392" s="115">
        <v>267</v>
      </c>
      <c r="C392" s="115" t="s">
        <v>534</v>
      </c>
      <c r="D392" s="115" t="s">
        <v>157</v>
      </c>
      <c r="E392" s="115" t="s">
        <v>175</v>
      </c>
      <c r="F392" s="115" t="s">
        <v>176</v>
      </c>
      <c r="G392" s="115">
        <v>10</v>
      </c>
      <c r="H392" s="115" t="s">
        <v>35</v>
      </c>
      <c r="I392" s="116">
        <v>35284</v>
      </c>
      <c r="J392" s="116">
        <v>27697</v>
      </c>
      <c r="K392" s="115">
        <v>608001049329</v>
      </c>
      <c r="L392" s="115" t="s">
        <v>137</v>
      </c>
      <c r="M392" s="115">
        <v>405</v>
      </c>
      <c r="N392" s="115"/>
      <c r="O392" s="115"/>
      <c r="P392" s="115"/>
      <c r="Q392" s="115"/>
      <c r="R392" s="115"/>
      <c r="S392" s="115"/>
      <c r="T392" s="115"/>
      <c r="U392" s="115" t="s">
        <v>177</v>
      </c>
      <c r="V392" s="115">
        <v>30</v>
      </c>
      <c r="W392" s="115">
        <v>25485</v>
      </c>
      <c r="X392" s="115">
        <v>39676</v>
      </c>
      <c r="Y392" s="115">
        <v>1274</v>
      </c>
      <c r="Z392" s="115">
        <v>3050</v>
      </c>
      <c r="AA392" s="115">
        <v>7604</v>
      </c>
      <c r="AB392" s="115">
        <v>0</v>
      </c>
      <c r="AC392" s="115">
        <v>0</v>
      </c>
      <c r="AD392" s="115">
        <v>1274</v>
      </c>
      <c r="AE392" s="115">
        <v>0</v>
      </c>
      <c r="AF392" s="115">
        <v>0</v>
      </c>
      <c r="AG392" s="115">
        <v>200</v>
      </c>
      <c r="AH392" s="115">
        <v>5000</v>
      </c>
      <c r="AI392" s="115">
        <v>7819</v>
      </c>
      <c r="AJ392" s="115">
        <v>4958</v>
      </c>
      <c r="AK392" s="115">
        <v>9950</v>
      </c>
      <c r="AL392" s="115">
        <v>0</v>
      </c>
      <c r="AM392" s="115">
        <v>0</v>
      </c>
      <c r="AN392" s="115">
        <v>0</v>
      </c>
      <c r="AO392" s="115">
        <v>0</v>
      </c>
      <c r="AP392" s="115">
        <v>0</v>
      </c>
      <c r="AQ392" s="115">
        <v>0</v>
      </c>
      <c r="AR392" s="115">
        <v>0</v>
      </c>
      <c r="AS392" s="115">
        <v>0</v>
      </c>
      <c r="AT392" s="115">
        <v>0</v>
      </c>
      <c r="AU392" s="115">
        <v>4482</v>
      </c>
      <c r="AV392" s="115">
        <v>0</v>
      </c>
      <c r="AW392" s="115">
        <v>0</v>
      </c>
      <c r="AX392" s="115">
        <v>0</v>
      </c>
      <c r="AY392" s="115">
        <v>840</v>
      </c>
      <c r="AZ392" s="115">
        <v>1439</v>
      </c>
      <c r="BA392" s="115">
        <v>78363</v>
      </c>
      <c r="BB392" s="115">
        <v>34688</v>
      </c>
      <c r="BC392" s="115">
        <v>43675</v>
      </c>
      <c r="BD392" s="117">
        <v>42850</v>
      </c>
    </row>
    <row r="393" spans="1:56" ht="22.5" customHeight="1">
      <c r="A393" s="115" t="s">
        <v>139</v>
      </c>
      <c r="B393" s="115">
        <v>547</v>
      </c>
      <c r="C393" s="115" t="s">
        <v>535</v>
      </c>
      <c r="D393" s="115" t="s">
        <v>237</v>
      </c>
      <c r="E393" s="115" t="s">
        <v>238</v>
      </c>
      <c r="F393" s="115" t="s">
        <v>239</v>
      </c>
      <c r="G393" s="115">
        <v>1</v>
      </c>
      <c r="H393" s="115" t="s">
        <v>35</v>
      </c>
      <c r="I393" s="116">
        <v>42555</v>
      </c>
      <c r="J393" s="116">
        <v>31306</v>
      </c>
      <c r="K393" s="115">
        <v>108000534536</v>
      </c>
      <c r="L393" s="115" t="s">
        <v>152</v>
      </c>
      <c r="M393" s="115">
        <v>676</v>
      </c>
      <c r="N393" s="115"/>
      <c r="O393" s="115"/>
      <c r="P393" s="115"/>
      <c r="Q393" s="115"/>
      <c r="R393" s="115"/>
      <c r="S393" s="115"/>
      <c r="T393" s="115"/>
      <c r="U393" s="115" t="s">
        <v>232</v>
      </c>
      <c r="V393" s="115">
        <v>30</v>
      </c>
      <c r="W393" s="115">
        <v>8240</v>
      </c>
      <c r="X393" s="115">
        <v>14936</v>
      </c>
      <c r="Y393" s="115">
        <v>412</v>
      </c>
      <c r="Z393" s="115">
        <v>989</v>
      </c>
      <c r="AA393" s="115">
        <v>2705</v>
      </c>
      <c r="AB393" s="115">
        <v>0</v>
      </c>
      <c r="AC393" s="115">
        <v>0</v>
      </c>
      <c r="AD393" s="115">
        <v>412</v>
      </c>
      <c r="AE393" s="115">
        <v>0</v>
      </c>
      <c r="AF393" s="115">
        <v>0</v>
      </c>
      <c r="AG393" s="115">
        <v>200</v>
      </c>
      <c r="AH393" s="115">
        <v>0</v>
      </c>
      <c r="AI393" s="115">
        <v>2781</v>
      </c>
      <c r="AJ393" s="115">
        <v>0</v>
      </c>
      <c r="AK393" s="115">
        <v>0</v>
      </c>
      <c r="AL393" s="115">
        <v>0</v>
      </c>
      <c r="AM393" s="115">
        <v>0</v>
      </c>
      <c r="AN393" s="115">
        <v>0</v>
      </c>
      <c r="AO393" s="115">
        <v>0</v>
      </c>
      <c r="AP393" s="115">
        <v>0</v>
      </c>
      <c r="AQ393" s="115">
        <v>0</v>
      </c>
      <c r="AR393" s="115">
        <v>0</v>
      </c>
      <c r="AS393" s="115">
        <v>0</v>
      </c>
      <c r="AT393" s="115">
        <v>0</v>
      </c>
      <c r="AU393" s="115">
        <v>0</v>
      </c>
      <c r="AV393" s="115">
        <v>0</v>
      </c>
      <c r="AW393" s="115">
        <v>0</v>
      </c>
      <c r="AX393" s="115">
        <v>0</v>
      </c>
      <c r="AY393" s="115">
        <v>840</v>
      </c>
      <c r="AZ393" s="115">
        <v>0</v>
      </c>
      <c r="BA393" s="115">
        <v>27694</v>
      </c>
      <c r="BB393" s="115">
        <v>3821</v>
      </c>
      <c r="BC393" s="115">
        <v>23873</v>
      </c>
      <c r="BD393" s="117">
        <v>42850</v>
      </c>
    </row>
    <row r="394" spans="1:56" ht="22.5" customHeight="1">
      <c r="A394" s="115" t="s">
        <v>139</v>
      </c>
      <c r="B394" s="115">
        <v>415</v>
      </c>
      <c r="C394" s="115" t="s">
        <v>536</v>
      </c>
      <c r="D394" s="115" t="s">
        <v>273</v>
      </c>
      <c r="E394" s="115" t="s">
        <v>281</v>
      </c>
      <c r="F394" s="115" t="s">
        <v>275</v>
      </c>
      <c r="G394" s="115">
        <v>1</v>
      </c>
      <c r="H394" s="115" t="s">
        <v>35</v>
      </c>
      <c r="I394" s="116">
        <v>41610</v>
      </c>
      <c r="J394" s="116">
        <v>32282</v>
      </c>
      <c r="K394" s="115">
        <v>108000084777</v>
      </c>
      <c r="L394" s="115" t="s">
        <v>152</v>
      </c>
      <c r="M394" s="115">
        <v>544</v>
      </c>
      <c r="N394" s="115"/>
      <c r="O394" s="115"/>
      <c r="P394" s="115"/>
      <c r="Q394" s="115"/>
      <c r="R394" s="115"/>
      <c r="S394" s="115"/>
      <c r="T394" s="115"/>
      <c r="U394" s="115" t="s">
        <v>270</v>
      </c>
      <c r="V394" s="115">
        <v>30</v>
      </c>
      <c r="W394" s="115">
        <v>7915</v>
      </c>
      <c r="X394" s="115">
        <v>14347</v>
      </c>
      <c r="Y394" s="115">
        <v>396</v>
      </c>
      <c r="Z394" s="115">
        <v>950</v>
      </c>
      <c r="AA394" s="115">
        <v>2598</v>
      </c>
      <c r="AB394" s="115">
        <v>0</v>
      </c>
      <c r="AC394" s="115">
        <v>0</v>
      </c>
      <c r="AD394" s="115">
        <v>396</v>
      </c>
      <c r="AE394" s="115">
        <v>0</v>
      </c>
      <c r="AF394" s="115">
        <v>0</v>
      </c>
      <c r="AG394" s="115">
        <v>200</v>
      </c>
      <c r="AH394" s="115">
        <v>0</v>
      </c>
      <c r="AI394" s="115">
        <v>2671</v>
      </c>
      <c r="AJ394" s="115">
        <v>0</v>
      </c>
      <c r="AK394" s="115">
        <v>1750</v>
      </c>
      <c r="AL394" s="115">
        <v>0</v>
      </c>
      <c r="AM394" s="115">
        <v>0</v>
      </c>
      <c r="AN394" s="115">
        <v>0</v>
      </c>
      <c r="AO394" s="115">
        <v>0</v>
      </c>
      <c r="AP394" s="115">
        <v>0</v>
      </c>
      <c r="AQ394" s="115">
        <v>0</v>
      </c>
      <c r="AR394" s="115">
        <v>0</v>
      </c>
      <c r="AS394" s="115">
        <v>0</v>
      </c>
      <c r="AT394" s="115">
        <v>0</v>
      </c>
      <c r="AU394" s="115">
        <v>0</v>
      </c>
      <c r="AV394" s="115">
        <v>0</v>
      </c>
      <c r="AW394" s="115">
        <v>0</v>
      </c>
      <c r="AX394" s="115">
        <v>0</v>
      </c>
      <c r="AY394" s="115">
        <v>840</v>
      </c>
      <c r="AZ394" s="115">
        <v>0</v>
      </c>
      <c r="BA394" s="115">
        <v>26602</v>
      </c>
      <c r="BB394" s="115">
        <v>5461</v>
      </c>
      <c r="BC394" s="115">
        <v>21141</v>
      </c>
      <c r="BD394" s="117">
        <v>42850</v>
      </c>
    </row>
    <row r="395" spans="1:56" ht="22.5" customHeight="1">
      <c r="A395" s="115" t="s">
        <v>139</v>
      </c>
      <c r="B395" s="115">
        <v>458</v>
      </c>
      <c r="C395" s="115" t="s">
        <v>537</v>
      </c>
      <c r="D395" s="115" t="s">
        <v>273</v>
      </c>
      <c r="E395" s="115" t="s">
        <v>281</v>
      </c>
      <c r="F395" s="115" t="s">
        <v>275</v>
      </c>
      <c r="G395" s="115">
        <v>1</v>
      </c>
      <c r="H395" s="115" t="s">
        <v>35</v>
      </c>
      <c r="I395" s="116">
        <v>41913</v>
      </c>
      <c r="J395" s="116">
        <v>31798</v>
      </c>
      <c r="K395" s="115">
        <v>108000181034</v>
      </c>
      <c r="L395" s="115" t="s">
        <v>152</v>
      </c>
      <c r="M395" s="115">
        <v>587</v>
      </c>
      <c r="N395" s="115"/>
      <c r="O395" s="115"/>
      <c r="P395" s="115"/>
      <c r="Q395" s="115"/>
      <c r="R395" s="115"/>
      <c r="S395" s="115"/>
      <c r="T395" s="115"/>
      <c r="U395" s="115" t="s">
        <v>270</v>
      </c>
      <c r="V395" s="115">
        <v>30</v>
      </c>
      <c r="W395" s="115">
        <v>7595</v>
      </c>
      <c r="X395" s="115">
        <v>13767</v>
      </c>
      <c r="Y395" s="115">
        <v>380</v>
      </c>
      <c r="Z395" s="115">
        <v>911</v>
      </c>
      <c r="AA395" s="115">
        <v>2493</v>
      </c>
      <c r="AB395" s="115">
        <v>0</v>
      </c>
      <c r="AC395" s="115">
        <v>0</v>
      </c>
      <c r="AD395" s="115">
        <v>380</v>
      </c>
      <c r="AE395" s="115">
        <v>0</v>
      </c>
      <c r="AF395" s="115">
        <v>0</v>
      </c>
      <c r="AG395" s="115">
        <v>200</v>
      </c>
      <c r="AH395" s="115">
        <v>0</v>
      </c>
      <c r="AI395" s="115">
        <v>2563</v>
      </c>
      <c r="AJ395" s="115">
        <v>0</v>
      </c>
      <c r="AK395" s="115">
        <v>200</v>
      </c>
      <c r="AL395" s="115">
        <v>0</v>
      </c>
      <c r="AM395" s="115">
        <v>0</v>
      </c>
      <c r="AN395" s="115">
        <v>0</v>
      </c>
      <c r="AO395" s="115">
        <v>0</v>
      </c>
      <c r="AP395" s="115">
        <v>0</v>
      </c>
      <c r="AQ395" s="115">
        <v>0</v>
      </c>
      <c r="AR395" s="115">
        <v>0</v>
      </c>
      <c r="AS395" s="115">
        <v>0</v>
      </c>
      <c r="AT395" s="115">
        <v>0</v>
      </c>
      <c r="AU395" s="115">
        <v>0</v>
      </c>
      <c r="AV395" s="115">
        <v>0</v>
      </c>
      <c r="AW395" s="115">
        <v>0</v>
      </c>
      <c r="AX395" s="115">
        <v>0</v>
      </c>
      <c r="AY395" s="115">
        <v>840</v>
      </c>
      <c r="AZ395" s="115">
        <v>0</v>
      </c>
      <c r="BA395" s="115">
        <v>25526</v>
      </c>
      <c r="BB395" s="115">
        <v>3803</v>
      </c>
      <c r="BC395" s="115">
        <v>21723</v>
      </c>
      <c r="BD395" s="117">
        <v>42850</v>
      </c>
    </row>
    <row r="396" spans="1:56" ht="22.5" customHeight="1">
      <c r="A396" s="115" t="s">
        <v>139</v>
      </c>
      <c r="B396" s="115">
        <v>528</v>
      </c>
      <c r="C396" s="115" t="s">
        <v>538</v>
      </c>
      <c r="D396" s="115" t="s">
        <v>273</v>
      </c>
      <c r="E396" s="115" t="s">
        <v>281</v>
      </c>
      <c r="F396" s="115" t="s">
        <v>275</v>
      </c>
      <c r="G396" s="115">
        <v>1</v>
      </c>
      <c r="H396" s="115" t="s">
        <v>35</v>
      </c>
      <c r="I396" s="116">
        <v>42521</v>
      </c>
      <c r="J396" s="116">
        <v>33406</v>
      </c>
      <c r="K396" s="115">
        <v>108000509951</v>
      </c>
      <c r="L396" s="115" t="s">
        <v>137</v>
      </c>
      <c r="M396" s="115">
        <v>657</v>
      </c>
      <c r="N396" s="115"/>
      <c r="O396" s="115"/>
      <c r="P396" s="115"/>
      <c r="Q396" s="115"/>
      <c r="R396" s="115"/>
      <c r="S396" s="115"/>
      <c r="T396" s="115"/>
      <c r="U396" s="115" t="s">
        <v>270</v>
      </c>
      <c r="V396" s="115">
        <v>30</v>
      </c>
      <c r="W396" s="115">
        <v>7275</v>
      </c>
      <c r="X396" s="115">
        <v>13187</v>
      </c>
      <c r="Y396" s="115">
        <v>364</v>
      </c>
      <c r="Z396" s="115">
        <v>873</v>
      </c>
      <c r="AA396" s="115">
        <v>2388</v>
      </c>
      <c r="AB396" s="115">
        <v>0</v>
      </c>
      <c r="AC396" s="115">
        <v>0</v>
      </c>
      <c r="AD396" s="115">
        <v>364</v>
      </c>
      <c r="AE396" s="115">
        <v>0</v>
      </c>
      <c r="AF396" s="115">
        <v>0</v>
      </c>
      <c r="AG396" s="115">
        <v>200</v>
      </c>
      <c r="AH396" s="115">
        <v>0</v>
      </c>
      <c r="AI396" s="115">
        <v>2455</v>
      </c>
      <c r="AJ396" s="115">
        <v>0</v>
      </c>
      <c r="AK396" s="115">
        <v>0</v>
      </c>
      <c r="AL396" s="115">
        <v>0</v>
      </c>
      <c r="AM396" s="115">
        <v>0</v>
      </c>
      <c r="AN396" s="115">
        <v>0</v>
      </c>
      <c r="AO396" s="115">
        <v>0</v>
      </c>
      <c r="AP396" s="115">
        <v>0</v>
      </c>
      <c r="AQ396" s="115">
        <v>0</v>
      </c>
      <c r="AR396" s="115">
        <v>0</v>
      </c>
      <c r="AS396" s="115">
        <v>0</v>
      </c>
      <c r="AT396" s="115">
        <v>0</v>
      </c>
      <c r="AU396" s="115">
        <v>0</v>
      </c>
      <c r="AV396" s="115">
        <v>0</v>
      </c>
      <c r="AW396" s="115">
        <v>0</v>
      </c>
      <c r="AX396" s="115">
        <v>0</v>
      </c>
      <c r="AY396" s="115">
        <v>840</v>
      </c>
      <c r="AZ396" s="115">
        <v>0</v>
      </c>
      <c r="BA396" s="115">
        <v>24451</v>
      </c>
      <c r="BB396" s="115">
        <v>3495</v>
      </c>
      <c r="BC396" s="115">
        <v>20956</v>
      </c>
      <c r="BD396" s="117">
        <v>42850</v>
      </c>
    </row>
    <row r="397" spans="1:56" ht="22.5" customHeight="1">
      <c r="A397" s="115" t="s">
        <v>139</v>
      </c>
      <c r="B397" s="115">
        <v>541</v>
      </c>
      <c r="C397" s="115" t="s">
        <v>539</v>
      </c>
      <c r="D397" s="115" t="s">
        <v>344</v>
      </c>
      <c r="E397" s="115" t="s">
        <v>361</v>
      </c>
      <c r="F397" s="115" t="s">
        <v>362</v>
      </c>
      <c r="G397" s="115">
        <v>1</v>
      </c>
      <c r="H397" s="115" t="s">
        <v>35</v>
      </c>
      <c r="I397" s="116">
        <v>42552</v>
      </c>
      <c r="J397" s="116">
        <v>34187</v>
      </c>
      <c r="K397" s="115">
        <v>108000539578</v>
      </c>
      <c r="L397" s="115" t="s">
        <v>137</v>
      </c>
      <c r="M397" s="115">
        <v>670</v>
      </c>
      <c r="N397" s="115"/>
      <c r="O397" s="115"/>
      <c r="P397" s="115"/>
      <c r="Q397" s="115"/>
      <c r="R397" s="115"/>
      <c r="S397" s="115"/>
      <c r="T397" s="115"/>
      <c r="U397" s="115" t="s">
        <v>363</v>
      </c>
      <c r="V397" s="115">
        <v>30</v>
      </c>
      <c r="W397" s="115">
        <v>6170</v>
      </c>
      <c r="X397" s="115">
        <v>11184</v>
      </c>
      <c r="Y397" s="115">
        <v>309</v>
      </c>
      <c r="Z397" s="115">
        <v>740</v>
      </c>
      <c r="AA397" s="115">
        <v>2025</v>
      </c>
      <c r="AB397" s="115">
        <v>0</v>
      </c>
      <c r="AC397" s="115">
        <v>0</v>
      </c>
      <c r="AD397" s="115">
        <v>309</v>
      </c>
      <c r="AE397" s="115">
        <v>0</v>
      </c>
      <c r="AF397" s="115">
        <v>0</v>
      </c>
      <c r="AG397" s="115">
        <v>200</v>
      </c>
      <c r="AH397" s="115">
        <v>0</v>
      </c>
      <c r="AI397" s="115">
        <v>2082</v>
      </c>
      <c r="AJ397" s="115">
        <v>0</v>
      </c>
      <c r="AK397" s="115">
        <v>0</v>
      </c>
      <c r="AL397" s="115">
        <v>0</v>
      </c>
      <c r="AM397" s="115">
        <v>0</v>
      </c>
      <c r="AN397" s="115">
        <v>0</v>
      </c>
      <c r="AO397" s="115">
        <v>0</v>
      </c>
      <c r="AP397" s="115">
        <v>0</v>
      </c>
      <c r="AQ397" s="115">
        <v>0</v>
      </c>
      <c r="AR397" s="115">
        <v>0</v>
      </c>
      <c r="AS397" s="115">
        <v>0</v>
      </c>
      <c r="AT397" s="115">
        <v>0</v>
      </c>
      <c r="AU397" s="115">
        <v>0</v>
      </c>
      <c r="AV397" s="115">
        <v>0</v>
      </c>
      <c r="AW397" s="115">
        <v>0</v>
      </c>
      <c r="AX397" s="115">
        <v>0</v>
      </c>
      <c r="AY397" s="115">
        <v>840</v>
      </c>
      <c r="AZ397" s="115">
        <v>0</v>
      </c>
      <c r="BA397" s="115">
        <v>20737</v>
      </c>
      <c r="BB397" s="115">
        <v>3122</v>
      </c>
      <c r="BC397" s="115">
        <v>17615</v>
      </c>
      <c r="BD397" s="117">
        <v>42850</v>
      </c>
    </row>
    <row r="398" spans="1:56" ht="22.5" customHeight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5"/>
      <c r="AY398" s="115"/>
      <c r="AZ398" s="115"/>
      <c r="BA398" s="115"/>
      <c r="BB398" s="115"/>
      <c r="BC398" s="115"/>
    </row>
    <row r="399" spans="1:56" s="114" customFormat="1" ht="22.5" customHeight="1">
      <c r="A399" s="113"/>
      <c r="B399" s="113" t="s">
        <v>402</v>
      </c>
      <c r="C399" s="113" t="s">
        <v>139</v>
      </c>
      <c r="D399" s="113" t="s">
        <v>139</v>
      </c>
      <c r="E399" s="113" t="s">
        <v>139</v>
      </c>
      <c r="F399" s="113" t="s">
        <v>139</v>
      </c>
      <c r="G399" s="113" t="s">
        <v>139</v>
      </c>
      <c r="H399" s="113" t="s">
        <v>139</v>
      </c>
      <c r="I399" s="113" t="s">
        <v>139</v>
      </c>
      <c r="J399" s="113" t="s">
        <v>139</v>
      </c>
      <c r="K399" s="113" t="s">
        <v>139</v>
      </c>
      <c r="L399" s="113" t="s">
        <v>139</v>
      </c>
      <c r="M399" s="113" t="s">
        <v>139</v>
      </c>
      <c r="N399" s="113" t="s">
        <v>139</v>
      </c>
      <c r="O399" s="113" t="s">
        <v>139</v>
      </c>
      <c r="P399" s="113" t="s">
        <v>139</v>
      </c>
      <c r="Q399" s="113" t="s">
        <v>139</v>
      </c>
      <c r="R399" s="113" t="s">
        <v>139</v>
      </c>
      <c r="S399" s="113" t="s">
        <v>139</v>
      </c>
      <c r="T399" s="113" t="s">
        <v>139</v>
      </c>
      <c r="U399" s="113" t="s">
        <v>139</v>
      </c>
      <c r="V399" s="113" t="s">
        <v>139</v>
      </c>
      <c r="W399" s="113">
        <v>62680</v>
      </c>
      <c r="X399" s="113">
        <v>107097</v>
      </c>
      <c r="Y399" s="113">
        <v>3135</v>
      </c>
      <c r="Z399" s="113">
        <v>7513</v>
      </c>
      <c r="AA399" s="113">
        <v>19813</v>
      </c>
      <c r="AB399" s="113">
        <v>0</v>
      </c>
      <c r="AC399" s="113">
        <v>0</v>
      </c>
      <c r="AD399" s="113">
        <v>3135</v>
      </c>
      <c r="AE399" s="113">
        <v>0</v>
      </c>
      <c r="AF399" s="113">
        <v>0</v>
      </c>
      <c r="AG399" s="113">
        <v>1200</v>
      </c>
      <c r="AH399" s="113">
        <v>5000</v>
      </c>
      <c r="AI399" s="113">
        <v>20371</v>
      </c>
      <c r="AJ399" s="113">
        <v>4958</v>
      </c>
      <c r="AK399" s="113">
        <v>11900</v>
      </c>
      <c r="AL399" s="113">
        <v>0</v>
      </c>
      <c r="AM399" s="113">
        <v>0</v>
      </c>
      <c r="AN399" s="113">
        <v>0</v>
      </c>
      <c r="AO399" s="113">
        <v>0</v>
      </c>
      <c r="AP399" s="113">
        <v>0</v>
      </c>
      <c r="AQ399" s="113">
        <v>0</v>
      </c>
      <c r="AR399" s="113">
        <v>0</v>
      </c>
      <c r="AS399" s="113">
        <v>0</v>
      </c>
      <c r="AT399" s="113">
        <v>0</v>
      </c>
      <c r="AU399" s="113">
        <v>4482</v>
      </c>
      <c r="AV399" s="113">
        <v>0</v>
      </c>
      <c r="AW399" s="113">
        <v>0</v>
      </c>
      <c r="AX399" s="113">
        <v>0</v>
      </c>
      <c r="AY399" s="113">
        <v>5040</v>
      </c>
      <c r="AZ399" s="113">
        <v>1439</v>
      </c>
      <c r="BA399" s="113">
        <v>203373</v>
      </c>
      <c r="BB399" s="113">
        <v>54390</v>
      </c>
      <c r="BC399" s="113">
        <v>148983</v>
      </c>
    </row>
    <row r="400" spans="1:56" ht="22.5" customHeight="1">
      <c r="A400" s="115"/>
      <c r="B400" s="115"/>
      <c r="C400" s="115" t="s">
        <v>540</v>
      </c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5"/>
      <c r="AY400" s="115"/>
      <c r="AZ400" s="115"/>
      <c r="BA400" s="115"/>
      <c r="BB400" s="115"/>
      <c r="BC400" s="115"/>
    </row>
    <row r="401" spans="1:56" ht="22.5" customHeight="1">
      <c r="A401" s="115"/>
      <c r="B401" s="115">
        <v>504</v>
      </c>
      <c r="C401" s="115" t="s">
        <v>541</v>
      </c>
      <c r="D401" s="115" t="s">
        <v>157</v>
      </c>
      <c r="E401" s="115" t="s">
        <v>175</v>
      </c>
      <c r="F401" s="115" t="s">
        <v>176</v>
      </c>
      <c r="G401" s="115">
        <v>1</v>
      </c>
      <c r="H401" s="115" t="s">
        <v>35</v>
      </c>
      <c r="I401" s="116">
        <v>42500</v>
      </c>
      <c r="J401" s="116">
        <v>28452</v>
      </c>
      <c r="K401" s="115">
        <v>108000508618</v>
      </c>
      <c r="L401" s="115" t="s">
        <v>137</v>
      </c>
      <c r="M401" s="115">
        <v>633</v>
      </c>
      <c r="N401" s="115"/>
      <c r="O401" s="115"/>
      <c r="P401" s="115"/>
      <c r="Q401" s="115"/>
      <c r="R401" s="115"/>
      <c r="S401" s="115"/>
      <c r="T401" s="115"/>
      <c r="U401" s="115" t="s">
        <v>177</v>
      </c>
      <c r="V401" s="115">
        <v>30</v>
      </c>
      <c r="W401" s="115">
        <v>12945</v>
      </c>
      <c r="X401" s="115">
        <v>23315</v>
      </c>
      <c r="Y401" s="115">
        <v>647</v>
      </c>
      <c r="Z401" s="115">
        <v>1553</v>
      </c>
      <c r="AA401" s="115">
        <v>4232</v>
      </c>
      <c r="AB401" s="115">
        <v>0</v>
      </c>
      <c r="AC401" s="115">
        <v>0</v>
      </c>
      <c r="AD401" s="115">
        <v>647</v>
      </c>
      <c r="AE401" s="115">
        <v>0</v>
      </c>
      <c r="AF401" s="115">
        <v>0</v>
      </c>
      <c r="AG401" s="115">
        <v>200</v>
      </c>
      <c r="AH401" s="115">
        <v>0</v>
      </c>
      <c r="AI401" s="115">
        <v>4351</v>
      </c>
      <c r="AJ401" s="115">
        <v>0</v>
      </c>
      <c r="AK401" s="115">
        <v>0</v>
      </c>
      <c r="AL401" s="115">
        <v>0</v>
      </c>
      <c r="AM401" s="115">
        <v>0</v>
      </c>
      <c r="AN401" s="115">
        <v>0</v>
      </c>
      <c r="AO401" s="115">
        <v>0</v>
      </c>
      <c r="AP401" s="115">
        <v>0</v>
      </c>
      <c r="AQ401" s="115">
        <v>0</v>
      </c>
      <c r="AR401" s="115">
        <v>0</v>
      </c>
      <c r="AS401" s="115">
        <v>0</v>
      </c>
      <c r="AT401" s="115">
        <v>0</v>
      </c>
      <c r="AU401" s="115">
        <v>0</v>
      </c>
      <c r="AV401" s="115">
        <v>0</v>
      </c>
      <c r="AW401" s="115">
        <v>0</v>
      </c>
      <c r="AX401" s="115">
        <v>0</v>
      </c>
      <c r="AY401" s="115">
        <v>840</v>
      </c>
      <c r="AZ401" s="115">
        <v>0</v>
      </c>
      <c r="BA401" s="115">
        <v>43339</v>
      </c>
      <c r="BB401" s="115">
        <v>5391</v>
      </c>
      <c r="BC401" s="115">
        <v>37948</v>
      </c>
      <c r="BD401" s="117">
        <v>42850</v>
      </c>
    </row>
    <row r="402" spans="1:56" ht="22.5" customHeight="1">
      <c r="A402" s="115" t="s">
        <v>139</v>
      </c>
      <c r="B402" s="115">
        <v>166</v>
      </c>
      <c r="C402" s="115" t="s">
        <v>542</v>
      </c>
      <c r="D402" s="115" t="s">
        <v>157</v>
      </c>
      <c r="E402" s="115" t="s">
        <v>196</v>
      </c>
      <c r="F402" s="115" t="s">
        <v>197</v>
      </c>
      <c r="G402" s="115">
        <v>7</v>
      </c>
      <c r="H402" s="115" t="s">
        <v>35</v>
      </c>
      <c r="I402" s="116">
        <v>33786</v>
      </c>
      <c r="J402" s="116">
        <v>25132</v>
      </c>
      <c r="K402" s="115">
        <v>608001042732</v>
      </c>
      <c r="L402" s="115" t="s">
        <v>137</v>
      </c>
      <c r="M402" s="115">
        <v>330</v>
      </c>
      <c r="N402" s="115"/>
      <c r="O402" s="115"/>
      <c r="P402" s="115"/>
      <c r="Q402" s="115"/>
      <c r="R402" s="115"/>
      <c r="S402" s="115"/>
      <c r="T402" s="115"/>
      <c r="U402" s="115" t="s">
        <v>198</v>
      </c>
      <c r="V402" s="115">
        <v>30</v>
      </c>
      <c r="W402" s="115">
        <v>27830</v>
      </c>
      <c r="X402" s="115">
        <v>38397</v>
      </c>
      <c r="Y402" s="115">
        <v>1392</v>
      </c>
      <c r="Z402" s="115">
        <v>3050</v>
      </c>
      <c r="AA402" s="115">
        <v>7729</v>
      </c>
      <c r="AB402" s="115">
        <v>0</v>
      </c>
      <c r="AC402" s="115">
        <v>0</v>
      </c>
      <c r="AD402" s="115">
        <v>1392</v>
      </c>
      <c r="AE402" s="115">
        <v>0</v>
      </c>
      <c r="AF402" s="115">
        <v>0</v>
      </c>
      <c r="AG402" s="115">
        <v>200</v>
      </c>
      <c r="AH402" s="115">
        <v>6000</v>
      </c>
      <c r="AI402" s="115">
        <v>7947</v>
      </c>
      <c r="AJ402" s="115">
        <v>4230</v>
      </c>
      <c r="AK402" s="115">
        <v>2850</v>
      </c>
      <c r="AL402" s="115">
        <v>6595</v>
      </c>
      <c r="AM402" s="115">
        <v>0</v>
      </c>
      <c r="AN402" s="115">
        <v>0</v>
      </c>
      <c r="AO402" s="115">
        <v>1155</v>
      </c>
      <c r="AP402" s="115">
        <v>0</v>
      </c>
      <c r="AQ402" s="115">
        <v>0</v>
      </c>
      <c r="AR402" s="115">
        <v>0</v>
      </c>
      <c r="AS402" s="115">
        <v>0</v>
      </c>
      <c r="AT402" s="115">
        <v>0</v>
      </c>
      <c r="AU402" s="115">
        <v>4465</v>
      </c>
      <c r="AV402" s="115">
        <v>0</v>
      </c>
      <c r="AW402" s="115">
        <v>0</v>
      </c>
      <c r="AX402" s="115">
        <v>0</v>
      </c>
      <c r="AY402" s="115">
        <v>840</v>
      </c>
      <c r="AZ402" s="115">
        <v>621</v>
      </c>
      <c r="BA402" s="115">
        <v>79790</v>
      </c>
      <c r="BB402" s="115">
        <v>34903</v>
      </c>
      <c r="BC402" s="115">
        <v>44887</v>
      </c>
      <c r="BD402" s="117">
        <v>42850</v>
      </c>
    </row>
    <row r="403" spans="1:56" ht="22.5" customHeight="1">
      <c r="A403" s="115" t="s">
        <v>139</v>
      </c>
      <c r="B403" s="115">
        <v>509</v>
      </c>
      <c r="C403" s="115" t="s">
        <v>543</v>
      </c>
      <c r="D403" s="115" t="s">
        <v>273</v>
      </c>
      <c r="E403" s="115" t="s">
        <v>274</v>
      </c>
      <c r="F403" s="115" t="s">
        <v>275</v>
      </c>
      <c r="G403" s="115">
        <v>1</v>
      </c>
      <c r="H403" s="115" t="s">
        <v>35</v>
      </c>
      <c r="I403" s="116">
        <v>42500</v>
      </c>
      <c r="J403" s="116">
        <v>33547</v>
      </c>
      <c r="K403" s="115">
        <v>108000505516</v>
      </c>
      <c r="L403" s="115" t="s">
        <v>137</v>
      </c>
      <c r="M403" s="115">
        <v>638</v>
      </c>
      <c r="N403" s="115"/>
      <c r="O403" s="115"/>
      <c r="P403" s="115"/>
      <c r="Q403" s="115"/>
      <c r="R403" s="115"/>
      <c r="S403" s="115"/>
      <c r="T403" s="115"/>
      <c r="U403" s="115" t="s">
        <v>270</v>
      </c>
      <c r="V403" s="115">
        <v>30</v>
      </c>
      <c r="W403" s="115">
        <v>7275</v>
      </c>
      <c r="X403" s="115">
        <v>13187</v>
      </c>
      <c r="Y403" s="115">
        <v>364</v>
      </c>
      <c r="Z403" s="115">
        <v>873</v>
      </c>
      <c r="AA403" s="115">
        <v>2388</v>
      </c>
      <c r="AB403" s="115">
        <v>0</v>
      </c>
      <c r="AC403" s="115">
        <v>0</v>
      </c>
      <c r="AD403" s="115">
        <v>364</v>
      </c>
      <c r="AE403" s="115">
        <v>0</v>
      </c>
      <c r="AF403" s="115">
        <v>0</v>
      </c>
      <c r="AG403" s="115">
        <v>200</v>
      </c>
      <c r="AH403" s="115">
        <v>0</v>
      </c>
      <c r="AI403" s="115">
        <v>2455</v>
      </c>
      <c r="AJ403" s="115">
        <v>0</v>
      </c>
      <c r="AK403" s="115">
        <v>0</v>
      </c>
      <c r="AL403" s="115">
        <v>0</v>
      </c>
      <c r="AM403" s="115">
        <v>0</v>
      </c>
      <c r="AN403" s="115">
        <v>0</v>
      </c>
      <c r="AO403" s="115">
        <v>0</v>
      </c>
      <c r="AP403" s="115">
        <v>0</v>
      </c>
      <c r="AQ403" s="115">
        <v>0</v>
      </c>
      <c r="AR403" s="115">
        <v>0</v>
      </c>
      <c r="AS403" s="115">
        <v>0</v>
      </c>
      <c r="AT403" s="115">
        <v>0</v>
      </c>
      <c r="AU403" s="115">
        <v>0</v>
      </c>
      <c r="AV403" s="115">
        <v>0</v>
      </c>
      <c r="AW403" s="115">
        <v>0</v>
      </c>
      <c r="AX403" s="115">
        <v>0</v>
      </c>
      <c r="AY403" s="115">
        <v>840</v>
      </c>
      <c r="AZ403" s="115">
        <v>0</v>
      </c>
      <c r="BA403" s="115">
        <v>24451</v>
      </c>
      <c r="BB403" s="115">
        <v>3495</v>
      </c>
      <c r="BC403" s="115">
        <v>20956</v>
      </c>
      <c r="BD403" s="117">
        <v>42850</v>
      </c>
    </row>
    <row r="404" spans="1:56" ht="22.5" customHeight="1">
      <c r="A404" s="115" t="s">
        <v>139</v>
      </c>
      <c r="B404" s="115">
        <v>391</v>
      </c>
      <c r="C404" s="115" t="s">
        <v>544</v>
      </c>
      <c r="D404" s="115" t="s">
        <v>273</v>
      </c>
      <c r="E404" s="115" t="s">
        <v>281</v>
      </c>
      <c r="F404" s="115" t="s">
        <v>275</v>
      </c>
      <c r="G404" s="115">
        <v>1</v>
      </c>
      <c r="H404" s="115" t="s">
        <v>35</v>
      </c>
      <c r="I404" s="116">
        <v>41589</v>
      </c>
      <c r="J404" s="116">
        <v>30150</v>
      </c>
      <c r="K404" s="115">
        <v>108000072772</v>
      </c>
      <c r="L404" s="115" t="s">
        <v>137</v>
      </c>
      <c r="M404" s="115">
        <v>520</v>
      </c>
      <c r="N404" s="115"/>
      <c r="O404" s="115"/>
      <c r="P404" s="115"/>
      <c r="Q404" s="115"/>
      <c r="R404" s="115"/>
      <c r="S404" s="115"/>
      <c r="T404" s="115"/>
      <c r="U404" s="115" t="s">
        <v>270</v>
      </c>
      <c r="V404" s="115">
        <v>30</v>
      </c>
      <c r="W404" s="115">
        <v>8235</v>
      </c>
      <c r="X404" s="115">
        <v>14927</v>
      </c>
      <c r="Y404" s="115">
        <v>412</v>
      </c>
      <c r="Z404" s="115">
        <v>988</v>
      </c>
      <c r="AA404" s="115">
        <v>2703</v>
      </c>
      <c r="AB404" s="115">
        <v>0</v>
      </c>
      <c r="AC404" s="115">
        <v>0</v>
      </c>
      <c r="AD404" s="115">
        <v>412</v>
      </c>
      <c r="AE404" s="115">
        <v>0</v>
      </c>
      <c r="AF404" s="115">
        <v>0</v>
      </c>
      <c r="AG404" s="115">
        <v>200</v>
      </c>
      <c r="AH404" s="115">
        <v>0</v>
      </c>
      <c r="AI404" s="115">
        <v>2779</v>
      </c>
      <c r="AJ404" s="115">
        <v>0</v>
      </c>
      <c r="AK404" s="115">
        <v>200</v>
      </c>
      <c r="AL404" s="115">
        <v>0</v>
      </c>
      <c r="AM404" s="115">
        <v>0</v>
      </c>
      <c r="AN404" s="115">
        <v>0</v>
      </c>
      <c r="AO404" s="115">
        <v>0</v>
      </c>
      <c r="AP404" s="115">
        <v>0</v>
      </c>
      <c r="AQ404" s="115">
        <v>0</v>
      </c>
      <c r="AR404" s="115">
        <v>0</v>
      </c>
      <c r="AS404" s="115">
        <v>0</v>
      </c>
      <c r="AT404" s="115">
        <v>0</v>
      </c>
      <c r="AU404" s="115">
        <v>0</v>
      </c>
      <c r="AV404" s="115">
        <v>0</v>
      </c>
      <c r="AW404" s="115">
        <v>0</v>
      </c>
      <c r="AX404" s="115">
        <v>0</v>
      </c>
      <c r="AY404" s="115">
        <v>840</v>
      </c>
      <c r="AZ404" s="115">
        <v>0</v>
      </c>
      <c r="BA404" s="115">
        <v>27677</v>
      </c>
      <c r="BB404" s="115">
        <v>4019</v>
      </c>
      <c r="BC404" s="115">
        <v>23658</v>
      </c>
      <c r="BD404" s="117">
        <v>42850</v>
      </c>
    </row>
    <row r="405" spans="1:56" ht="22.5" customHeight="1">
      <c r="A405" s="115" t="s">
        <v>139</v>
      </c>
      <c r="B405" s="115">
        <v>576</v>
      </c>
      <c r="C405" s="115" t="s">
        <v>545</v>
      </c>
      <c r="D405" s="115" t="s">
        <v>273</v>
      </c>
      <c r="E405" s="115" t="s">
        <v>281</v>
      </c>
      <c r="F405" s="115" t="s">
        <v>275</v>
      </c>
      <c r="G405" s="115">
        <v>1</v>
      </c>
      <c r="H405" s="115" t="s">
        <v>35</v>
      </c>
      <c r="I405" s="116">
        <v>42773</v>
      </c>
      <c r="J405" s="116">
        <v>34783</v>
      </c>
      <c r="K405" s="115">
        <v>108000672577</v>
      </c>
      <c r="L405" s="115" t="s">
        <v>137</v>
      </c>
      <c r="M405" s="115">
        <v>705</v>
      </c>
      <c r="N405" s="115"/>
      <c r="O405" s="115"/>
      <c r="P405" s="115"/>
      <c r="Q405" s="115"/>
      <c r="R405" s="115"/>
      <c r="S405" s="115"/>
      <c r="T405" s="115"/>
      <c r="U405" s="115" t="s">
        <v>270</v>
      </c>
      <c r="V405" s="115">
        <v>22</v>
      </c>
      <c r="W405" s="115">
        <v>5335</v>
      </c>
      <c r="X405" s="115">
        <v>9671</v>
      </c>
      <c r="Y405" s="115">
        <v>267</v>
      </c>
      <c r="Z405" s="115">
        <v>640</v>
      </c>
      <c r="AA405" s="115">
        <v>1751</v>
      </c>
      <c r="AB405" s="115">
        <v>0</v>
      </c>
      <c r="AC405" s="115">
        <v>0</v>
      </c>
      <c r="AD405" s="115">
        <v>267</v>
      </c>
      <c r="AE405" s="115">
        <v>0</v>
      </c>
      <c r="AF405" s="115">
        <v>0</v>
      </c>
      <c r="AG405" s="115">
        <v>200</v>
      </c>
      <c r="AH405" s="115">
        <v>0</v>
      </c>
      <c r="AI405" s="115">
        <v>1801</v>
      </c>
      <c r="AJ405" s="115">
        <v>0</v>
      </c>
      <c r="AK405" s="115">
        <v>0</v>
      </c>
      <c r="AL405" s="115">
        <v>0</v>
      </c>
      <c r="AM405" s="115">
        <v>0</v>
      </c>
      <c r="AN405" s="115">
        <v>0</v>
      </c>
      <c r="AO405" s="115">
        <v>0</v>
      </c>
      <c r="AP405" s="115">
        <v>0</v>
      </c>
      <c r="AQ405" s="115">
        <v>0</v>
      </c>
      <c r="AR405" s="115">
        <v>0</v>
      </c>
      <c r="AS405" s="115">
        <v>0</v>
      </c>
      <c r="AT405" s="115">
        <v>0</v>
      </c>
      <c r="AU405" s="115">
        <v>0</v>
      </c>
      <c r="AV405" s="115">
        <v>0</v>
      </c>
      <c r="AW405" s="115">
        <v>0</v>
      </c>
      <c r="AX405" s="115">
        <v>0</v>
      </c>
      <c r="AY405" s="115">
        <v>840</v>
      </c>
      <c r="AZ405" s="115">
        <v>0</v>
      </c>
      <c r="BA405" s="115">
        <v>17931</v>
      </c>
      <c r="BB405" s="115">
        <v>2841</v>
      </c>
      <c r="BC405" s="115">
        <v>15090</v>
      </c>
      <c r="BD405" s="117">
        <v>42850</v>
      </c>
    </row>
    <row r="406" spans="1:56" ht="22.5" customHeight="1">
      <c r="A406" s="115" t="s">
        <v>139</v>
      </c>
      <c r="B406" s="115">
        <v>329</v>
      </c>
      <c r="C406" s="115" t="s">
        <v>546</v>
      </c>
      <c r="D406" s="115" t="s">
        <v>344</v>
      </c>
      <c r="E406" s="115" t="s">
        <v>361</v>
      </c>
      <c r="F406" s="115" t="s">
        <v>362</v>
      </c>
      <c r="G406" s="115">
        <v>1</v>
      </c>
      <c r="H406" s="115" t="s">
        <v>35</v>
      </c>
      <c r="I406" s="116">
        <v>37306</v>
      </c>
      <c r="J406" s="116">
        <v>26054</v>
      </c>
      <c r="K406" s="115">
        <v>608001054769</v>
      </c>
      <c r="L406" s="115" t="s">
        <v>137</v>
      </c>
      <c r="M406" s="115">
        <v>458</v>
      </c>
      <c r="N406" s="115"/>
      <c r="O406" s="115"/>
      <c r="P406" s="115"/>
      <c r="Q406" s="115"/>
      <c r="R406" s="115"/>
      <c r="S406" s="115"/>
      <c r="T406" s="115"/>
      <c r="U406" s="115" t="s">
        <v>363</v>
      </c>
      <c r="V406" s="115">
        <v>30</v>
      </c>
      <c r="W406" s="115">
        <v>11230</v>
      </c>
      <c r="X406" s="115">
        <v>20356</v>
      </c>
      <c r="Y406" s="115">
        <v>562</v>
      </c>
      <c r="Z406" s="115">
        <v>1348</v>
      </c>
      <c r="AA406" s="115">
        <v>3686</v>
      </c>
      <c r="AB406" s="115">
        <v>0</v>
      </c>
      <c r="AC406" s="115">
        <v>0</v>
      </c>
      <c r="AD406" s="115">
        <v>562</v>
      </c>
      <c r="AE406" s="115">
        <v>0</v>
      </c>
      <c r="AF406" s="115">
        <v>0</v>
      </c>
      <c r="AG406" s="115">
        <v>200</v>
      </c>
      <c r="AH406" s="115">
        <v>0</v>
      </c>
      <c r="AI406" s="115">
        <v>3790</v>
      </c>
      <c r="AJ406" s="115">
        <v>0</v>
      </c>
      <c r="AK406" s="115">
        <v>8400</v>
      </c>
      <c r="AL406" s="115">
        <v>4222</v>
      </c>
      <c r="AM406" s="115">
        <v>0</v>
      </c>
      <c r="AN406" s="115">
        <v>0</v>
      </c>
      <c r="AO406" s="115">
        <v>740</v>
      </c>
      <c r="AP406" s="115">
        <v>0</v>
      </c>
      <c r="AQ406" s="115">
        <v>0</v>
      </c>
      <c r="AR406" s="115">
        <v>0</v>
      </c>
      <c r="AS406" s="115">
        <v>1142</v>
      </c>
      <c r="AT406" s="115">
        <v>0</v>
      </c>
      <c r="AU406" s="115">
        <v>0</v>
      </c>
      <c r="AV406" s="115">
        <v>0</v>
      </c>
      <c r="AW406" s="115">
        <v>0</v>
      </c>
      <c r="AX406" s="115">
        <v>0</v>
      </c>
      <c r="AY406" s="115">
        <v>840</v>
      </c>
      <c r="AZ406" s="115">
        <v>1202</v>
      </c>
      <c r="BA406" s="115">
        <v>37744</v>
      </c>
      <c r="BB406" s="115">
        <v>20536</v>
      </c>
      <c r="BC406" s="115">
        <v>17208</v>
      </c>
      <c r="BD406" s="117">
        <v>42850</v>
      </c>
    </row>
    <row r="407" spans="1:56" ht="22.5" customHeight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  <c r="AM407" s="115"/>
      <c r="AN407" s="115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5"/>
      <c r="AY407" s="115"/>
      <c r="AZ407" s="115"/>
      <c r="BA407" s="115"/>
      <c r="BB407" s="115"/>
      <c r="BC407" s="115"/>
    </row>
    <row r="408" spans="1:56" s="114" customFormat="1" ht="22.5" customHeight="1">
      <c r="A408" s="113"/>
      <c r="B408" s="113" t="s">
        <v>402</v>
      </c>
      <c r="C408" s="113" t="s">
        <v>139</v>
      </c>
      <c r="D408" s="113" t="s">
        <v>139</v>
      </c>
      <c r="E408" s="113" t="s">
        <v>139</v>
      </c>
      <c r="F408" s="113" t="s">
        <v>139</v>
      </c>
      <c r="G408" s="113" t="s">
        <v>139</v>
      </c>
      <c r="H408" s="113" t="s">
        <v>139</v>
      </c>
      <c r="I408" s="113" t="s">
        <v>139</v>
      </c>
      <c r="J408" s="113" t="s">
        <v>139</v>
      </c>
      <c r="K408" s="113" t="s">
        <v>139</v>
      </c>
      <c r="L408" s="113" t="s">
        <v>139</v>
      </c>
      <c r="M408" s="113" t="s">
        <v>139</v>
      </c>
      <c r="N408" s="113" t="s">
        <v>139</v>
      </c>
      <c r="O408" s="113" t="s">
        <v>139</v>
      </c>
      <c r="P408" s="113" t="s">
        <v>139</v>
      </c>
      <c r="Q408" s="113" t="s">
        <v>139</v>
      </c>
      <c r="R408" s="113" t="s">
        <v>139</v>
      </c>
      <c r="S408" s="113" t="s">
        <v>139</v>
      </c>
      <c r="T408" s="113" t="s">
        <v>139</v>
      </c>
      <c r="U408" s="113" t="s">
        <v>139</v>
      </c>
      <c r="V408" s="113" t="s">
        <v>139</v>
      </c>
      <c r="W408" s="113">
        <v>72850</v>
      </c>
      <c r="X408" s="113">
        <v>119853</v>
      </c>
      <c r="Y408" s="113">
        <v>3644</v>
      </c>
      <c r="Z408" s="113">
        <v>8452</v>
      </c>
      <c r="AA408" s="113">
        <v>22489</v>
      </c>
      <c r="AB408" s="113">
        <v>0</v>
      </c>
      <c r="AC408" s="113">
        <v>0</v>
      </c>
      <c r="AD408" s="113">
        <v>3644</v>
      </c>
      <c r="AE408" s="113">
        <v>0</v>
      </c>
      <c r="AF408" s="113">
        <v>0</v>
      </c>
      <c r="AG408" s="113">
        <v>1200</v>
      </c>
      <c r="AH408" s="113">
        <v>6000</v>
      </c>
      <c r="AI408" s="113">
        <v>23123</v>
      </c>
      <c r="AJ408" s="113">
        <v>4230</v>
      </c>
      <c r="AK408" s="113">
        <v>11450</v>
      </c>
      <c r="AL408" s="113">
        <v>10817</v>
      </c>
      <c r="AM408" s="113">
        <v>0</v>
      </c>
      <c r="AN408" s="113">
        <v>0</v>
      </c>
      <c r="AO408" s="113">
        <v>1895</v>
      </c>
      <c r="AP408" s="113">
        <v>0</v>
      </c>
      <c r="AQ408" s="113">
        <v>0</v>
      </c>
      <c r="AR408" s="113">
        <v>0</v>
      </c>
      <c r="AS408" s="113">
        <v>1142</v>
      </c>
      <c r="AT408" s="113">
        <v>0</v>
      </c>
      <c r="AU408" s="113">
        <v>4465</v>
      </c>
      <c r="AV408" s="113">
        <v>0</v>
      </c>
      <c r="AW408" s="113">
        <v>0</v>
      </c>
      <c r="AX408" s="113">
        <v>0</v>
      </c>
      <c r="AY408" s="113">
        <v>5040</v>
      </c>
      <c r="AZ408" s="113">
        <v>1823</v>
      </c>
      <c r="BA408" s="113">
        <v>230932</v>
      </c>
      <c r="BB408" s="113">
        <v>71185</v>
      </c>
      <c r="BC408" s="113">
        <v>159747</v>
      </c>
    </row>
    <row r="409" spans="1:56" ht="22.5" customHeight="1">
      <c r="A409" s="115"/>
      <c r="B409" s="115"/>
      <c r="C409" s="113" t="s">
        <v>547</v>
      </c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15"/>
      <c r="BA409" s="115"/>
      <c r="BB409" s="115"/>
      <c r="BC409" s="115"/>
    </row>
    <row r="410" spans="1:56" ht="22.5" customHeight="1">
      <c r="A410" s="115"/>
      <c r="B410" s="115">
        <v>299</v>
      </c>
      <c r="C410" s="115" t="s">
        <v>548</v>
      </c>
      <c r="D410" s="115" t="s">
        <v>157</v>
      </c>
      <c r="E410" s="115" t="s">
        <v>175</v>
      </c>
      <c r="F410" s="115" t="s">
        <v>176</v>
      </c>
      <c r="G410" s="115">
        <v>1</v>
      </c>
      <c r="H410" s="115" t="s">
        <v>35</v>
      </c>
      <c r="I410" s="116">
        <v>36192</v>
      </c>
      <c r="J410" s="116">
        <v>25895</v>
      </c>
      <c r="K410" s="115">
        <v>608001051917</v>
      </c>
      <c r="L410" s="115" t="s">
        <v>137</v>
      </c>
      <c r="M410" s="115">
        <v>428</v>
      </c>
      <c r="N410" s="115"/>
      <c r="O410" s="115"/>
      <c r="P410" s="115"/>
      <c r="Q410" s="115"/>
      <c r="R410" s="115"/>
      <c r="S410" s="115"/>
      <c r="T410" s="115"/>
      <c r="U410" s="115" t="s">
        <v>177</v>
      </c>
      <c r="V410" s="115">
        <v>30</v>
      </c>
      <c r="W410" s="115">
        <v>23750</v>
      </c>
      <c r="X410" s="115">
        <v>38759</v>
      </c>
      <c r="Y410" s="115">
        <v>1188</v>
      </c>
      <c r="Z410" s="115">
        <v>2850</v>
      </c>
      <c r="AA410" s="115">
        <v>7295</v>
      </c>
      <c r="AB410" s="115">
        <v>0</v>
      </c>
      <c r="AC410" s="115">
        <v>0</v>
      </c>
      <c r="AD410" s="115">
        <v>1188</v>
      </c>
      <c r="AE410" s="115">
        <v>0</v>
      </c>
      <c r="AF410" s="115">
        <v>0</v>
      </c>
      <c r="AG410" s="115">
        <v>200</v>
      </c>
      <c r="AH410" s="115">
        <v>5000</v>
      </c>
      <c r="AI410" s="115">
        <v>7501</v>
      </c>
      <c r="AJ410" s="115">
        <v>0</v>
      </c>
      <c r="AK410" s="115">
        <v>3750</v>
      </c>
      <c r="AL410" s="115">
        <v>6420</v>
      </c>
      <c r="AM410" s="115">
        <v>0</v>
      </c>
      <c r="AN410" s="115">
        <v>0</v>
      </c>
      <c r="AO410" s="115">
        <v>0</v>
      </c>
      <c r="AP410" s="115">
        <v>0</v>
      </c>
      <c r="AQ410" s="115">
        <v>0</v>
      </c>
      <c r="AR410" s="115">
        <v>0</v>
      </c>
      <c r="AS410" s="115">
        <v>0</v>
      </c>
      <c r="AT410" s="115">
        <v>0</v>
      </c>
      <c r="AU410" s="115">
        <v>0</v>
      </c>
      <c r="AV410" s="115">
        <v>0</v>
      </c>
      <c r="AW410" s="115">
        <v>0</v>
      </c>
      <c r="AX410" s="115">
        <v>0</v>
      </c>
      <c r="AY410" s="115">
        <v>840</v>
      </c>
      <c r="AZ410" s="115">
        <v>1</v>
      </c>
      <c r="BA410" s="115">
        <v>75030</v>
      </c>
      <c r="BB410" s="115">
        <v>23712</v>
      </c>
      <c r="BC410" s="115">
        <v>51318</v>
      </c>
      <c r="BD410" s="117">
        <v>42850</v>
      </c>
    </row>
    <row r="411" spans="1:56" ht="22.5" customHeight="1">
      <c r="A411" s="115" t="s">
        <v>139</v>
      </c>
      <c r="B411" s="115">
        <v>159</v>
      </c>
      <c r="C411" s="115" t="s">
        <v>549</v>
      </c>
      <c r="D411" s="115" t="s">
        <v>157</v>
      </c>
      <c r="E411" s="115" t="s">
        <v>196</v>
      </c>
      <c r="F411" s="115" t="s">
        <v>197</v>
      </c>
      <c r="G411" s="115">
        <v>1</v>
      </c>
      <c r="H411" s="115" t="s">
        <v>35</v>
      </c>
      <c r="I411" s="116">
        <v>33786</v>
      </c>
      <c r="J411" s="116">
        <v>23798</v>
      </c>
      <c r="K411" s="115">
        <v>608001045336</v>
      </c>
      <c r="L411" s="115" t="s">
        <v>137</v>
      </c>
      <c r="M411" s="115">
        <v>323</v>
      </c>
      <c r="N411" s="115"/>
      <c r="O411" s="115"/>
      <c r="P411" s="115"/>
      <c r="Q411" s="115"/>
      <c r="R411" s="115"/>
      <c r="S411" s="115"/>
      <c r="T411" s="115"/>
      <c r="U411" s="115" t="s">
        <v>198</v>
      </c>
      <c r="V411" s="115">
        <v>30</v>
      </c>
      <c r="W411" s="115">
        <v>27830</v>
      </c>
      <c r="X411" s="115">
        <v>38397</v>
      </c>
      <c r="Y411" s="115">
        <v>1392</v>
      </c>
      <c r="Z411" s="115">
        <v>3050</v>
      </c>
      <c r="AA411" s="115">
        <v>7729</v>
      </c>
      <c r="AB411" s="115">
        <v>0</v>
      </c>
      <c r="AC411" s="115">
        <v>0</v>
      </c>
      <c r="AD411" s="115">
        <v>1392</v>
      </c>
      <c r="AE411" s="115">
        <v>0</v>
      </c>
      <c r="AF411" s="115">
        <v>0</v>
      </c>
      <c r="AG411" s="115">
        <v>200</v>
      </c>
      <c r="AH411" s="115">
        <v>6000</v>
      </c>
      <c r="AI411" s="115">
        <v>7947</v>
      </c>
      <c r="AJ411" s="115">
        <v>0</v>
      </c>
      <c r="AK411" s="115">
        <v>1350</v>
      </c>
      <c r="AL411" s="115">
        <v>3440</v>
      </c>
      <c r="AM411" s="115">
        <v>0</v>
      </c>
      <c r="AN411" s="115">
        <v>0</v>
      </c>
      <c r="AO411" s="115">
        <v>0</v>
      </c>
      <c r="AP411" s="115">
        <v>0</v>
      </c>
      <c r="AQ411" s="115">
        <v>0</v>
      </c>
      <c r="AR411" s="115">
        <v>0</v>
      </c>
      <c r="AS411" s="115">
        <v>0</v>
      </c>
      <c r="AT411" s="115">
        <v>0</v>
      </c>
      <c r="AU411" s="115">
        <v>0</v>
      </c>
      <c r="AV411" s="115">
        <v>0</v>
      </c>
      <c r="AW411" s="115">
        <v>0</v>
      </c>
      <c r="AX411" s="115">
        <v>0</v>
      </c>
      <c r="AY411" s="115">
        <v>840</v>
      </c>
      <c r="AZ411" s="115">
        <v>0</v>
      </c>
      <c r="BA411" s="115">
        <v>79790</v>
      </c>
      <c r="BB411" s="115">
        <v>19777</v>
      </c>
      <c r="BC411" s="115">
        <v>60013</v>
      </c>
      <c r="BD411" s="117">
        <v>42850</v>
      </c>
    </row>
    <row r="412" spans="1:56" ht="22.5" customHeight="1">
      <c r="A412" s="115" t="s">
        <v>139</v>
      </c>
      <c r="B412" s="115">
        <v>525</v>
      </c>
      <c r="C412" s="115" t="s">
        <v>550</v>
      </c>
      <c r="D412" s="115" t="s">
        <v>273</v>
      </c>
      <c r="E412" s="115" t="s">
        <v>281</v>
      </c>
      <c r="F412" s="115" t="s">
        <v>275</v>
      </c>
      <c r="G412" s="115">
        <v>1</v>
      </c>
      <c r="H412" s="115" t="s">
        <v>35</v>
      </c>
      <c r="I412" s="116">
        <v>42509</v>
      </c>
      <c r="J412" s="116">
        <v>33455</v>
      </c>
      <c r="K412" s="115">
        <v>108000505673</v>
      </c>
      <c r="L412" s="115" t="s">
        <v>137</v>
      </c>
      <c r="M412" s="115">
        <v>654</v>
      </c>
      <c r="N412" s="115"/>
      <c r="O412" s="115"/>
      <c r="P412" s="115"/>
      <c r="Q412" s="115"/>
      <c r="R412" s="115"/>
      <c r="S412" s="115"/>
      <c r="T412" s="115"/>
      <c r="U412" s="115" t="s">
        <v>270</v>
      </c>
      <c r="V412" s="115">
        <v>29</v>
      </c>
      <c r="W412" s="115">
        <v>7033</v>
      </c>
      <c r="X412" s="115">
        <v>12747</v>
      </c>
      <c r="Y412" s="115">
        <v>352</v>
      </c>
      <c r="Z412" s="115">
        <v>844</v>
      </c>
      <c r="AA412" s="115">
        <v>2308</v>
      </c>
      <c r="AB412" s="115">
        <v>0</v>
      </c>
      <c r="AC412" s="115">
        <v>0</v>
      </c>
      <c r="AD412" s="115">
        <v>352</v>
      </c>
      <c r="AE412" s="115">
        <v>0</v>
      </c>
      <c r="AF412" s="115">
        <v>0</v>
      </c>
      <c r="AG412" s="115">
        <v>200</v>
      </c>
      <c r="AH412" s="115">
        <v>0</v>
      </c>
      <c r="AI412" s="115">
        <v>2374</v>
      </c>
      <c r="AJ412" s="115">
        <v>0</v>
      </c>
      <c r="AK412" s="115">
        <v>0</v>
      </c>
      <c r="AL412" s="115">
        <v>0</v>
      </c>
      <c r="AM412" s="115">
        <v>0</v>
      </c>
      <c r="AN412" s="115">
        <v>0</v>
      </c>
      <c r="AO412" s="115">
        <v>0</v>
      </c>
      <c r="AP412" s="115">
        <v>0</v>
      </c>
      <c r="AQ412" s="115">
        <v>0</v>
      </c>
      <c r="AR412" s="115">
        <v>0</v>
      </c>
      <c r="AS412" s="115">
        <v>0</v>
      </c>
      <c r="AT412" s="115">
        <v>0</v>
      </c>
      <c r="AU412" s="115">
        <v>0</v>
      </c>
      <c r="AV412" s="115">
        <v>0</v>
      </c>
      <c r="AW412" s="115">
        <v>0</v>
      </c>
      <c r="AX412" s="115">
        <v>0</v>
      </c>
      <c r="AY412" s="115">
        <v>840</v>
      </c>
      <c r="AZ412" s="115">
        <v>0</v>
      </c>
      <c r="BA412" s="115">
        <v>23636</v>
      </c>
      <c r="BB412" s="115">
        <v>3414</v>
      </c>
      <c r="BC412" s="115">
        <v>20222</v>
      </c>
      <c r="BD412" s="117">
        <v>42850</v>
      </c>
    </row>
    <row r="413" spans="1:56" ht="22.5" customHeight="1">
      <c r="A413" s="115" t="s">
        <v>139</v>
      </c>
      <c r="B413" s="115">
        <v>544</v>
      </c>
      <c r="C413" s="115" t="s">
        <v>551</v>
      </c>
      <c r="D413" s="115" t="s">
        <v>273</v>
      </c>
      <c r="E413" s="115" t="s">
        <v>281</v>
      </c>
      <c r="F413" s="115" t="s">
        <v>275</v>
      </c>
      <c r="G413" s="115">
        <v>1</v>
      </c>
      <c r="H413" s="115" t="s">
        <v>35</v>
      </c>
      <c r="I413" s="116">
        <v>42559</v>
      </c>
      <c r="J413" s="116">
        <v>34578</v>
      </c>
      <c r="K413" s="115">
        <v>108000538406</v>
      </c>
      <c r="L413" s="115" t="s">
        <v>137</v>
      </c>
      <c r="M413" s="115">
        <v>673</v>
      </c>
      <c r="N413" s="115"/>
      <c r="O413" s="115"/>
      <c r="P413" s="115"/>
      <c r="Q413" s="115"/>
      <c r="R413" s="115"/>
      <c r="S413" s="115"/>
      <c r="T413" s="115"/>
      <c r="U413" s="115" t="s">
        <v>270</v>
      </c>
      <c r="V413" s="115">
        <v>30</v>
      </c>
      <c r="W413" s="115">
        <v>7275</v>
      </c>
      <c r="X413" s="115">
        <v>13187</v>
      </c>
      <c r="Y413" s="115">
        <v>364</v>
      </c>
      <c r="Z413" s="115">
        <v>873</v>
      </c>
      <c r="AA413" s="115">
        <v>2388</v>
      </c>
      <c r="AB413" s="115">
        <v>0</v>
      </c>
      <c r="AC413" s="115">
        <v>0</v>
      </c>
      <c r="AD413" s="115">
        <v>364</v>
      </c>
      <c r="AE413" s="115">
        <v>0</v>
      </c>
      <c r="AF413" s="115">
        <v>0</v>
      </c>
      <c r="AG413" s="115">
        <v>200</v>
      </c>
      <c r="AH413" s="115">
        <v>0</v>
      </c>
      <c r="AI413" s="115">
        <v>2455</v>
      </c>
      <c r="AJ413" s="115">
        <v>0</v>
      </c>
      <c r="AK413" s="115">
        <v>0</v>
      </c>
      <c r="AL413" s="115">
        <v>0</v>
      </c>
      <c r="AM413" s="115">
        <v>0</v>
      </c>
      <c r="AN413" s="115">
        <v>0</v>
      </c>
      <c r="AO413" s="115">
        <v>0</v>
      </c>
      <c r="AP413" s="115">
        <v>0</v>
      </c>
      <c r="AQ413" s="115">
        <v>0</v>
      </c>
      <c r="AR413" s="115">
        <v>0</v>
      </c>
      <c r="AS413" s="115">
        <v>0</v>
      </c>
      <c r="AT413" s="115">
        <v>0</v>
      </c>
      <c r="AU413" s="115">
        <v>0</v>
      </c>
      <c r="AV413" s="115">
        <v>0</v>
      </c>
      <c r="AW413" s="115">
        <v>0</v>
      </c>
      <c r="AX413" s="115">
        <v>0</v>
      </c>
      <c r="AY413" s="115">
        <v>840</v>
      </c>
      <c r="AZ413" s="115">
        <v>0</v>
      </c>
      <c r="BA413" s="115">
        <v>24451</v>
      </c>
      <c r="BB413" s="115">
        <v>3495</v>
      </c>
      <c r="BC413" s="115">
        <v>20956</v>
      </c>
      <c r="BD413" s="117">
        <v>42850</v>
      </c>
    </row>
    <row r="414" spans="1:56" ht="22.5" customHeight="1">
      <c r="A414" s="115" t="s">
        <v>139</v>
      </c>
      <c r="B414" s="115">
        <v>560</v>
      </c>
      <c r="C414" s="115" t="s">
        <v>552</v>
      </c>
      <c r="D414" s="115" t="s">
        <v>273</v>
      </c>
      <c r="E414" s="115" t="s">
        <v>281</v>
      </c>
      <c r="F414" s="115" t="s">
        <v>275</v>
      </c>
      <c r="G414" s="115">
        <v>1</v>
      </c>
      <c r="H414" s="115" t="s">
        <v>35</v>
      </c>
      <c r="I414" s="116">
        <v>42628</v>
      </c>
      <c r="J414" s="116">
        <v>35217</v>
      </c>
      <c r="K414" s="115">
        <v>108000577138</v>
      </c>
      <c r="L414" s="115" t="s">
        <v>137</v>
      </c>
      <c r="M414" s="115">
        <v>689</v>
      </c>
      <c r="N414" s="115"/>
      <c r="O414" s="115"/>
      <c r="P414" s="115"/>
      <c r="Q414" s="115"/>
      <c r="R414" s="115"/>
      <c r="S414" s="115"/>
      <c r="T414" s="115"/>
      <c r="U414" s="115" t="s">
        <v>270</v>
      </c>
      <c r="V414" s="115">
        <v>30</v>
      </c>
      <c r="W414" s="115">
        <v>7275</v>
      </c>
      <c r="X414" s="115">
        <v>13187</v>
      </c>
      <c r="Y414" s="115">
        <v>364</v>
      </c>
      <c r="Z414" s="115">
        <v>873</v>
      </c>
      <c r="AA414" s="115">
        <v>2388</v>
      </c>
      <c r="AB414" s="115">
        <v>0</v>
      </c>
      <c r="AC414" s="115">
        <v>0</v>
      </c>
      <c r="AD414" s="115">
        <v>364</v>
      </c>
      <c r="AE414" s="115">
        <v>0</v>
      </c>
      <c r="AF414" s="115">
        <v>0</v>
      </c>
      <c r="AG414" s="115">
        <v>200</v>
      </c>
      <c r="AH414" s="115">
        <v>0</v>
      </c>
      <c r="AI414" s="115">
        <v>2455</v>
      </c>
      <c r="AJ414" s="115">
        <v>0</v>
      </c>
      <c r="AK414" s="115">
        <v>0</v>
      </c>
      <c r="AL414" s="115">
        <v>0</v>
      </c>
      <c r="AM414" s="115">
        <v>0</v>
      </c>
      <c r="AN414" s="115">
        <v>0</v>
      </c>
      <c r="AO414" s="115">
        <v>0</v>
      </c>
      <c r="AP414" s="115">
        <v>0</v>
      </c>
      <c r="AQ414" s="115">
        <v>0</v>
      </c>
      <c r="AR414" s="115">
        <v>0</v>
      </c>
      <c r="AS414" s="115">
        <v>0</v>
      </c>
      <c r="AT414" s="115">
        <v>0</v>
      </c>
      <c r="AU414" s="115">
        <v>0</v>
      </c>
      <c r="AV414" s="115">
        <v>0</v>
      </c>
      <c r="AW414" s="115">
        <v>0</v>
      </c>
      <c r="AX414" s="115">
        <v>0</v>
      </c>
      <c r="AY414" s="115">
        <v>840</v>
      </c>
      <c r="AZ414" s="115">
        <v>0</v>
      </c>
      <c r="BA414" s="115">
        <v>24451</v>
      </c>
      <c r="BB414" s="115">
        <v>3495</v>
      </c>
      <c r="BC414" s="115">
        <v>20956</v>
      </c>
      <c r="BD414" s="117">
        <v>42850</v>
      </c>
    </row>
    <row r="415" spans="1:56" ht="22.5" customHeight="1">
      <c r="A415" s="115" t="s">
        <v>139</v>
      </c>
      <c r="B415" s="115">
        <v>515</v>
      </c>
      <c r="C415" s="115" t="s">
        <v>553</v>
      </c>
      <c r="D415" s="115" t="s">
        <v>344</v>
      </c>
      <c r="E415" s="115" t="s">
        <v>361</v>
      </c>
      <c r="F415" s="115" t="s">
        <v>362</v>
      </c>
      <c r="G415" s="115">
        <v>1</v>
      </c>
      <c r="H415" s="115" t="s">
        <v>35</v>
      </c>
      <c r="I415" s="116">
        <v>42500</v>
      </c>
      <c r="J415" s="116">
        <v>33794</v>
      </c>
      <c r="K415" s="115">
        <v>108000509441</v>
      </c>
      <c r="L415" s="115" t="s">
        <v>137</v>
      </c>
      <c r="M415" s="115">
        <v>644</v>
      </c>
      <c r="N415" s="115"/>
      <c r="O415" s="115"/>
      <c r="P415" s="115"/>
      <c r="Q415" s="115"/>
      <c r="R415" s="115"/>
      <c r="S415" s="115"/>
      <c r="T415" s="115"/>
      <c r="U415" s="115" t="s">
        <v>363</v>
      </c>
      <c r="V415" s="115">
        <v>30</v>
      </c>
      <c r="W415" s="115">
        <v>6170</v>
      </c>
      <c r="X415" s="115">
        <v>11184</v>
      </c>
      <c r="Y415" s="115">
        <v>309</v>
      </c>
      <c r="Z415" s="115">
        <v>740</v>
      </c>
      <c r="AA415" s="115">
        <v>2025</v>
      </c>
      <c r="AB415" s="115">
        <v>0</v>
      </c>
      <c r="AC415" s="115">
        <v>0</v>
      </c>
      <c r="AD415" s="115">
        <v>309</v>
      </c>
      <c r="AE415" s="115">
        <v>0</v>
      </c>
      <c r="AF415" s="115">
        <v>0</v>
      </c>
      <c r="AG415" s="115">
        <v>200</v>
      </c>
      <c r="AH415" s="115">
        <v>0</v>
      </c>
      <c r="AI415" s="115">
        <v>2082</v>
      </c>
      <c r="AJ415" s="115">
        <v>0</v>
      </c>
      <c r="AK415" s="115">
        <v>0</v>
      </c>
      <c r="AL415" s="115">
        <v>0</v>
      </c>
      <c r="AM415" s="115">
        <v>0</v>
      </c>
      <c r="AN415" s="115">
        <v>0</v>
      </c>
      <c r="AO415" s="115">
        <v>0</v>
      </c>
      <c r="AP415" s="115">
        <v>0</v>
      </c>
      <c r="AQ415" s="115">
        <v>0</v>
      </c>
      <c r="AR415" s="115">
        <v>0</v>
      </c>
      <c r="AS415" s="115">
        <v>0</v>
      </c>
      <c r="AT415" s="115">
        <v>0</v>
      </c>
      <c r="AU415" s="115">
        <v>0</v>
      </c>
      <c r="AV415" s="115">
        <v>0</v>
      </c>
      <c r="AW415" s="115">
        <v>0</v>
      </c>
      <c r="AX415" s="115">
        <v>0</v>
      </c>
      <c r="AY415" s="115">
        <v>840</v>
      </c>
      <c r="AZ415" s="115">
        <v>0</v>
      </c>
      <c r="BA415" s="115">
        <v>20737</v>
      </c>
      <c r="BB415" s="115">
        <v>3122</v>
      </c>
      <c r="BC415" s="115">
        <v>17615</v>
      </c>
      <c r="BD415" s="117">
        <v>42850</v>
      </c>
    </row>
    <row r="416" spans="1:56" ht="22.5" customHeight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5"/>
      <c r="AY416" s="115"/>
      <c r="AZ416" s="115"/>
      <c r="BA416" s="115"/>
      <c r="BB416" s="115"/>
      <c r="BC416" s="115"/>
    </row>
    <row r="417" spans="1:56" s="114" customFormat="1" ht="22.5" customHeight="1">
      <c r="A417" s="113"/>
      <c r="B417" s="113" t="s">
        <v>402</v>
      </c>
      <c r="C417" s="113" t="s">
        <v>139</v>
      </c>
      <c r="D417" s="113" t="s">
        <v>139</v>
      </c>
      <c r="E417" s="113" t="s">
        <v>139</v>
      </c>
      <c r="F417" s="113" t="s">
        <v>139</v>
      </c>
      <c r="G417" s="113" t="s">
        <v>139</v>
      </c>
      <c r="H417" s="113" t="s">
        <v>139</v>
      </c>
      <c r="I417" s="113" t="s">
        <v>139</v>
      </c>
      <c r="J417" s="113" t="s">
        <v>139</v>
      </c>
      <c r="K417" s="113" t="s">
        <v>139</v>
      </c>
      <c r="L417" s="113" t="s">
        <v>139</v>
      </c>
      <c r="M417" s="113" t="s">
        <v>139</v>
      </c>
      <c r="N417" s="113" t="s">
        <v>139</v>
      </c>
      <c r="O417" s="113" t="s">
        <v>139</v>
      </c>
      <c r="P417" s="113" t="s">
        <v>139</v>
      </c>
      <c r="Q417" s="113" t="s">
        <v>139</v>
      </c>
      <c r="R417" s="113" t="s">
        <v>139</v>
      </c>
      <c r="S417" s="113" t="s">
        <v>139</v>
      </c>
      <c r="T417" s="113" t="s">
        <v>139</v>
      </c>
      <c r="U417" s="113" t="s">
        <v>139</v>
      </c>
      <c r="V417" s="113" t="s">
        <v>139</v>
      </c>
      <c r="W417" s="113">
        <v>79333</v>
      </c>
      <c r="X417" s="113">
        <v>127461</v>
      </c>
      <c r="Y417" s="113">
        <v>3969</v>
      </c>
      <c r="Z417" s="113">
        <v>9230</v>
      </c>
      <c r="AA417" s="113">
        <v>24133</v>
      </c>
      <c r="AB417" s="113">
        <v>0</v>
      </c>
      <c r="AC417" s="113">
        <v>0</v>
      </c>
      <c r="AD417" s="113">
        <v>3969</v>
      </c>
      <c r="AE417" s="113">
        <v>0</v>
      </c>
      <c r="AF417" s="113">
        <v>0</v>
      </c>
      <c r="AG417" s="113">
        <v>1200</v>
      </c>
      <c r="AH417" s="113">
        <v>11000</v>
      </c>
      <c r="AI417" s="113">
        <v>24814</v>
      </c>
      <c r="AJ417" s="113">
        <v>0</v>
      </c>
      <c r="AK417" s="113">
        <v>5100</v>
      </c>
      <c r="AL417" s="113">
        <v>9860</v>
      </c>
      <c r="AM417" s="113">
        <v>0</v>
      </c>
      <c r="AN417" s="113">
        <v>0</v>
      </c>
      <c r="AO417" s="113">
        <v>0</v>
      </c>
      <c r="AP417" s="113">
        <v>0</v>
      </c>
      <c r="AQ417" s="113">
        <v>0</v>
      </c>
      <c r="AR417" s="113">
        <v>0</v>
      </c>
      <c r="AS417" s="113">
        <v>0</v>
      </c>
      <c r="AT417" s="113">
        <v>0</v>
      </c>
      <c r="AU417" s="113">
        <v>0</v>
      </c>
      <c r="AV417" s="113">
        <v>0</v>
      </c>
      <c r="AW417" s="113">
        <v>0</v>
      </c>
      <c r="AX417" s="113">
        <v>0</v>
      </c>
      <c r="AY417" s="113">
        <v>5040</v>
      </c>
      <c r="AZ417" s="113">
        <v>1</v>
      </c>
      <c r="BA417" s="113">
        <v>248095</v>
      </c>
      <c r="BB417" s="113">
        <v>57015</v>
      </c>
      <c r="BC417" s="113">
        <v>191080</v>
      </c>
    </row>
    <row r="418" spans="1:56" ht="22.5" customHeight="1">
      <c r="A418" s="115"/>
      <c r="B418" s="115"/>
      <c r="C418" s="113" t="s">
        <v>554</v>
      </c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5"/>
      <c r="AY418" s="115"/>
      <c r="AZ418" s="115"/>
      <c r="BA418" s="115"/>
      <c r="BB418" s="115"/>
      <c r="BC418" s="115"/>
    </row>
    <row r="419" spans="1:56" ht="22.5" customHeight="1">
      <c r="A419" s="115"/>
      <c r="B419" s="115">
        <v>152</v>
      </c>
      <c r="C419" s="115" t="s">
        <v>555</v>
      </c>
      <c r="D419" s="115" t="s">
        <v>157</v>
      </c>
      <c r="E419" s="115" t="s">
        <v>175</v>
      </c>
      <c r="F419" s="115" t="s">
        <v>176</v>
      </c>
      <c r="G419" s="115">
        <v>1</v>
      </c>
      <c r="H419" s="115" t="s">
        <v>35</v>
      </c>
      <c r="I419" s="116">
        <v>33276</v>
      </c>
      <c r="J419" s="116">
        <v>25186</v>
      </c>
      <c r="K419" s="115">
        <v>608001042299</v>
      </c>
      <c r="L419" s="115" t="s">
        <v>152</v>
      </c>
      <c r="M419" s="115">
        <v>312</v>
      </c>
      <c r="N419" s="115"/>
      <c r="O419" s="115"/>
      <c r="P419" s="115"/>
      <c r="Q419" s="115"/>
      <c r="R419" s="115"/>
      <c r="S419" s="115"/>
      <c r="T419" s="115"/>
      <c r="U419" s="115" t="s">
        <v>177</v>
      </c>
      <c r="V419" s="115">
        <v>30</v>
      </c>
      <c r="W419" s="115">
        <v>29840</v>
      </c>
      <c r="X419" s="115">
        <v>39676</v>
      </c>
      <c r="Y419" s="115">
        <v>1492</v>
      </c>
      <c r="Z419" s="115">
        <v>3050</v>
      </c>
      <c r="AA419" s="115">
        <v>8113</v>
      </c>
      <c r="AB419" s="115">
        <v>0</v>
      </c>
      <c r="AC419" s="115">
        <v>0</v>
      </c>
      <c r="AD419" s="115">
        <v>1492</v>
      </c>
      <c r="AE419" s="115">
        <v>0</v>
      </c>
      <c r="AF419" s="115">
        <v>0</v>
      </c>
      <c r="AG419" s="115">
        <v>200</v>
      </c>
      <c r="AH419" s="115">
        <v>7000</v>
      </c>
      <c r="AI419" s="115">
        <v>8342</v>
      </c>
      <c r="AJ419" s="115">
        <v>0</v>
      </c>
      <c r="AK419" s="115">
        <v>2050</v>
      </c>
      <c r="AL419" s="115">
        <v>0</v>
      </c>
      <c r="AM419" s="115">
        <v>0</v>
      </c>
      <c r="AN419" s="115">
        <v>0</v>
      </c>
      <c r="AO419" s="115">
        <v>0</v>
      </c>
      <c r="AP419" s="115">
        <v>0</v>
      </c>
      <c r="AQ419" s="115">
        <v>0</v>
      </c>
      <c r="AR419" s="115">
        <v>0</v>
      </c>
      <c r="AS419" s="115">
        <v>0</v>
      </c>
      <c r="AT419" s="115">
        <v>0</v>
      </c>
      <c r="AU419" s="115">
        <v>0</v>
      </c>
      <c r="AV419" s="115">
        <v>0</v>
      </c>
      <c r="AW419" s="115">
        <v>0</v>
      </c>
      <c r="AX419" s="115">
        <v>0</v>
      </c>
      <c r="AY419" s="115">
        <v>840</v>
      </c>
      <c r="AZ419" s="115">
        <v>0</v>
      </c>
      <c r="BA419" s="115">
        <v>83663</v>
      </c>
      <c r="BB419" s="115">
        <v>18432</v>
      </c>
      <c r="BC419" s="115">
        <v>65231</v>
      </c>
      <c r="BD419" s="117">
        <v>42850</v>
      </c>
    </row>
    <row r="420" spans="1:56" ht="22.5" customHeight="1">
      <c r="A420" s="115" t="s">
        <v>139</v>
      </c>
      <c r="B420" s="115">
        <v>165</v>
      </c>
      <c r="C420" s="115" t="s">
        <v>556</v>
      </c>
      <c r="D420" s="115" t="s">
        <v>157</v>
      </c>
      <c r="E420" s="115" t="s">
        <v>196</v>
      </c>
      <c r="F420" s="115" t="s">
        <v>197</v>
      </c>
      <c r="G420" s="115">
        <v>1</v>
      </c>
      <c r="H420" s="115" t="s">
        <v>35</v>
      </c>
      <c r="I420" s="116">
        <v>33786</v>
      </c>
      <c r="J420" s="116">
        <v>25056</v>
      </c>
      <c r="K420" s="115">
        <v>608001041126</v>
      </c>
      <c r="L420" s="115" t="s">
        <v>152</v>
      </c>
      <c r="M420" s="115">
        <v>329</v>
      </c>
      <c r="N420" s="115"/>
      <c r="O420" s="115"/>
      <c r="P420" s="115"/>
      <c r="Q420" s="115"/>
      <c r="R420" s="115"/>
      <c r="S420" s="115"/>
      <c r="T420" s="115"/>
      <c r="U420" s="115" t="s">
        <v>198</v>
      </c>
      <c r="V420" s="115">
        <v>30</v>
      </c>
      <c r="W420" s="115">
        <v>27830</v>
      </c>
      <c r="X420" s="115">
        <v>38397</v>
      </c>
      <c r="Y420" s="115">
        <v>1392</v>
      </c>
      <c r="Z420" s="115">
        <v>3050</v>
      </c>
      <c r="AA420" s="115">
        <v>7729</v>
      </c>
      <c r="AB420" s="115">
        <v>0</v>
      </c>
      <c r="AC420" s="115">
        <v>0</v>
      </c>
      <c r="AD420" s="115">
        <v>1392</v>
      </c>
      <c r="AE420" s="115">
        <v>0</v>
      </c>
      <c r="AF420" s="115">
        <v>0</v>
      </c>
      <c r="AG420" s="115">
        <v>200</v>
      </c>
      <c r="AH420" s="115">
        <v>5000</v>
      </c>
      <c r="AI420" s="115">
        <v>7947</v>
      </c>
      <c r="AJ420" s="115">
        <v>0</v>
      </c>
      <c r="AK420" s="115">
        <v>850</v>
      </c>
      <c r="AL420" s="115">
        <v>12310</v>
      </c>
      <c r="AM420" s="115">
        <v>0</v>
      </c>
      <c r="AN420" s="115">
        <v>0</v>
      </c>
      <c r="AO420" s="115">
        <v>0</v>
      </c>
      <c r="AP420" s="115">
        <v>0</v>
      </c>
      <c r="AQ420" s="115">
        <v>0</v>
      </c>
      <c r="AR420" s="115">
        <v>0</v>
      </c>
      <c r="AS420" s="115">
        <v>0</v>
      </c>
      <c r="AT420" s="115">
        <v>0</v>
      </c>
      <c r="AU420" s="115">
        <v>4434</v>
      </c>
      <c r="AV420" s="115">
        <v>0</v>
      </c>
      <c r="AW420" s="115">
        <v>0</v>
      </c>
      <c r="AX420" s="115">
        <v>0</v>
      </c>
      <c r="AY420" s="115">
        <v>840</v>
      </c>
      <c r="AZ420" s="115">
        <v>536</v>
      </c>
      <c r="BA420" s="115">
        <v>79790</v>
      </c>
      <c r="BB420" s="115">
        <v>32117</v>
      </c>
      <c r="BC420" s="115">
        <v>47673</v>
      </c>
      <c r="BD420" s="117">
        <v>42850</v>
      </c>
    </row>
    <row r="421" spans="1:56" ht="22.5" customHeight="1">
      <c r="A421" s="115" t="s">
        <v>139</v>
      </c>
      <c r="B421" s="115">
        <v>526</v>
      </c>
      <c r="C421" s="115" t="s">
        <v>557</v>
      </c>
      <c r="D421" s="115" t="s">
        <v>273</v>
      </c>
      <c r="E421" s="115" t="s">
        <v>281</v>
      </c>
      <c r="F421" s="115" t="s">
        <v>275</v>
      </c>
      <c r="G421" s="115">
        <v>1</v>
      </c>
      <c r="H421" s="115" t="s">
        <v>35</v>
      </c>
      <c r="I421" s="116">
        <v>42509</v>
      </c>
      <c r="J421" s="116">
        <v>31476</v>
      </c>
      <c r="K421" s="115">
        <v>108000504839</v>
      </c>
      <c r="L421" s="115" t="s">
        <v>152</v>
      </c>
      <c r="M421" s="115">
        <v>655</v>
      </c>
      <c r="N421" s="115"/>
      <c r="O421" s="115"/>
      <c r="P421" s="115"/>
      <c r="Q421" s="115"/>
      <c r="R421" s="115"/>
      <c r="S421" s="115"/>
      <c r="T421" s="115"/>
      <c r="U421" s="115" t="s">
        <v>270</v>
      </c>
      <c r="V421" s="115">
        <v>28</v>
      </c>
      <c r="W421" s="115">
        <v>6790</v>
      </c>
      <c r="X421" s="115">
        <v>12308</v>
      </c>
      <c r="Y421" s="115">
        <v>339</v>
      </c>
      <c r="Z421" s="115">
        <v>815</v>
      </c>
      <c r="AA421" s="115">
        <v>2229</v>
      </c>
      <c r="AB421" s="115">
        <v>0</v>
      </c>
      <c r="AC421" s="115">
        <v>0</v>
      </c>
      <c r="AD421" s="115">
        <v>339</v>
      </c>
      <c r="AE421" s="115">
        <v>0</v>
      </c>
      <c r="AF421" s="115">
        <v>0</v>
      </c>
      <c r="AG421" s="115">
        <v>200</v>
      </c>
      <c r="AH421" s="115">
        <v>0</v>
      </c>
      <c r="AI421" s="115">
        <v>2292</v>
      </c>
      <c r="AJ421" s="115">
        <v>0</v>
      </c>
      <c r="AK421" s="115">
        <v>0</v>
      </c>
      <c r="AL421" s="115">
        <v>0</v>
      </c>
      <c r="AM421" s="115">
        <v>0</v>
      </c>
      <c r="AN421" s="115">
        <v>0</v>
      </c>
      <c r="AO421" s="115">
        <v>0</v>
      </c>
      <c r="AP421" s="115">
        <v>0</v>
      </c>
      <c r="AQ421" s="115">
        <v>0</v>
      </c>
      <c r="AR421" s="115">
        <v>0</v>
      </c>
      <c r="AS421" s="115">
        <v>0</v>
      </c>
      <c r="AT421" s="115">
        <v>0</v>
      </c>
      <c r="AU421" s="115">
        <v>0</v>
      </c>
      <c r="AV421" s="115">
        <v>0</v>
      </c>
      <c r="AW421" s="115">
        <v>0</v>
      </c>
      <c r="AX421" s="115">
        <v>0</v>
      </c>
      <c r="AY421" s="115">
        <v>840</v>
      </c>
      <c r="AZ421" s="115">
        <v>0</v>
      </c>
      <c r="BA421" s="115">
        <v>22820</v>
      </c>
      <c r="BB421" s="115">
        <v>3332</v>
      </c>
      <c r="BC421" s="115">
        <v>19488</v>
      </c>
      <c r="BD421" s="117">
        <v>42850</v>
      </c>
    </row>
    <row r="422" spans="1:56" ht="22.5" customHeight="1">
      <c r="A422" s="115" t="s">
        <v>139</v>
      </c>
      <c r="B422" s="115">
        <v>543</v>
      </c>
      <c r="C422" s="115" t="s">
        <v>558</v>
      </c>
      <c r="D422" s="115" t="s">
        <v>273</v>
      </c>
      <c r="E422" s="115" t="s">
        <v>281</v>
      </c>
      <c r="F422" s="115" t="s">
        <v>275</v>
      </c>
      <c r="G422" s="115">
        <v>1</v>
      </c>
      <c r="H422" s="115" t="s">
        <v>35</v>
      </c>
      <c r="I422" s="116">
        <v>42556</v>
      </c>
      <c r="J422" s="116">
        <v>32007</v>
      </c>
      <c r="K422" s="115">
        <v>108000540200</v>
      </c>
      <c r="L422" s="115" t="s">
        <v>152</v>
      </c>
      <c r="M422" s="115">
        <v>672</v>
      </c>
      <c r="N422" s="115"/>
      <c r="O422" s="115"/>
      <c r="P422" s="115"/>
      <c r="Q422" s="115"/>
      <c r="R422" s="115"/>
      <c r="S422" s="115"/>
      <c r="T422" s="115"/>
      <c r="U422" s="115" t="s">
        <v>270</v>
      </c>
      <c r="V422" s="115">
        <v>30</v>
      </c>
      <c r="W422" s="115">
        <v>7275</v>
      </c>
      <c r="X422" s="115">
        <v>13187</v>
      </c>
      <c r="Y422" s="115">
        <v>364</v>
      </c>
      <c r="Z422" s="115">
        <v>873</v>
      </c>
      <c r="AA422" s="115">
        <v>2388</v>
      </c>
      <c r="AB422" s="115">
        <v>0</v>
      </c>
      <c r="AC422" s="115">
        <v>0</v>
      </c>
      <c r="AD422" s="115">
        <v>364</v>
      </c>
      <c r="AE422" s="115">
        <v>0</v>
      </c>
      <c r="AF422" s="115">
        <v>0</v>
      </c>
      <c r="AG422" s="115">
        <v>200</v>
      </c>
      <c r="AH422" s="115">
        <v>0</v>
      </c>
      <c r="AI422" s="115">
        <v>2455</v>
      </c>
      <c r="AJ422" s="115">
        <v>0</v>
      </c>
      <c r="AK422" s="115">
        <v>0</v>
      </c>
      <c r="AL422" s="115">
        <v>0</v>
      </c>
      <c r="AM422" s="115">
        <v>0</v>
      </c>
      <c r="AN422" s="115">
        <v>0</v>
      </c>
      <c r="AO422" s="115">
        <v>0</v>
      </c>
      <c r="AP422" s="115">
        <v>0</v>
      </c>
      <c r="AQ422" s="115">
        <v>0</v>
      </c>
      <c r="AR422" s="115">
        <v>0</v>
      </c>
      <c r="AS422" s="115">
        <v>0</v>
      </c>
      <c r="AT422" s="115">
        <v>0</v>
      </c>
      <c r="AU422" s="115">
        <v>0</v>
      </c>
      <c r="AV422" s="115">
        <v>0</v>
      </c>
      <c r="AW422" s="115">
        <v>0</v>
      </c>
      <c r="AX422" s="115">
        <v>0</v>
      </c>
      <c r="AY422" s="115">
        <v>840</v>
      </c>
      <c r="AZ422" s="115">
        <v>0</v>
      </c>
      <c r="BA422" s="115">
        <v>24451</v>
      </c>
      <c r="BB422" s="115">
        <v>3495</v>
      </c>
      <c r="BC422" s="115">
        <v>20956</v>
      </c>
      <c r="BD422" s="117">
        <v>42850</v>
      </c>
    </row>
    <row r="423" spans="1:56" ht="22.5" customHeight="1">
      <c r="A423" s="115" t="s">
        <v>139</v>
      </c>
      <c r="B423" s="115">
        <v>545</v>
      </c>
      <c r="C423" s="115" t="s">
        <v>559</v>
      </c>
      <c r="D423" s="115" t="s">
        <v>273</v>
      </c>
      <c r="E423" s="115" t="s">
        <v>281</v>
      </c>
      <c r="F423" s="115" t="s">
        <v>275</v>
      </c>
      <c r="G423" s="115">
        <v>1</v>
      </c>
      <c r="H423" s="115" t="s">
        <v>35</v>
      </c>
      <c r="I423" s="116">
        <v>42565</v>
      </c>
      <c r="J423" s="116">
        <v>33122</v>
      </c>
      <c r="K423" s="115">
        <v>108000538348</v>
      </c>
      <c r="L423" s="115" t="s">
        <v>137</v>
      </c>
      <c r="M423" s="115">
        <v>674</v>
      </c>
      <c r="N423" s="115"/>
      <c r="O423" s="115"/>
      <c r="P423" s="115"/>
      <c r="Q423" s="115"/>
      <c r="R423" s="115"/>
      <c r="S423" s="115"/>
      <c r="T423" s="115"/>
      <c r="U423" s="115" t="s">
        <v>270</v>
      </c>
      <c r="V423" s="115">
        <v>30</v>
      </c>
      <c r="W423" s="115">
        <v>7275</v>
      </c>
      <c r="X423" s="115">
        <v>13187</v>
      </c>
      <c r="Y423" s="115">
        <v>364</v>
      </c>
      <c r="Z423" s="115">
        <v>873</v>
      </c>
      <c r="AA423" s="115">
        <v>2388</v>
      </c>
      <c r="AB423" s="115">
        <v>0</v>
      </c>
      <c r="AC423" s="115">
        <v>0</v>
      </c>
      <c r="AD423" s="115">
        <v>364</v>
      </c>
      <c r="AE423" s="115">
        <v>0</v>
      </c>
      <c r="AF423" s="115">
        <v>0</v>
      </c>
      <c r="AG423" s="115">
        <v>200</v>
      </c>
      <c r="AH423" s="115">
        <v>0</v>
      </c>
      <c r="AI423" s="115">
        <v>2455</v>
      </c>
      <c r="AJ423" s="115">
        <v>0</v>
      </c>
      <c r="AK423" s="115">
        <v>0</v>
      </c>
      <c r="AL423" s="115">
        <v>0</v>
      </c>
      <c r="AM423" s="115">
        <v>0</v>
      </c>
      <c r="AN423" s="115">
        <v>0</v>
      </c>
      <c r="AO423" s="115">
        <v>0</v>
      </c>
      <c r="AP423" s="115">
        <v>0</v>
      </c>
      <c r="AQ423" s="115">
        <v>0</v>
      </c>
      <c r="AR423" s="115">
        <v>0</v>
      </c>
      <c r="AS423" s="115">
        <v>0</v>
      </c>
      <c r="AT423" s="115">
        <v>0</v>
      </c>
      <c r="AU423" s="115">
        <v>0</v>
      </c>
      <c r="AV423" s="115">
        <v>0</v>
      </c>
      <c r="AW423" s="115">
        <v>0</v>
      </c>
      <c r="AX423" s="115">
        <v>0</v>
      </c>
      <c r="AY423" s="115">
        <v>840</v>
      </c>
      <c r="AZ423" s="115">
        <v>0</v>
      </c>
      <c r="BA423" s="115">
        <v>24451</v>
      </c>
      <c r="BB423" s="115">
        <v>3495</v>
      </c>
      <c r="BC423" s="115">
        <v>20956</v>
      </c>
      <c r="BD423" s="117">
        <v>42850</v>
      </c>
    </row>
    <row r="424" spans="1:56" ht="22.5" customHeight="1">
      <c r="A424" s="115" t="s">
        <v>139</v>
      </c>
      <c r="B424" s="115">
        <v>542</v>
      </c>
      <c r="C424" s="115" t="s">
        <v>560</v>
      </c>
      <c r="D424" s="115" t="s">
        <v>344</v>
      </c>
      <c r="E424" s="115" t="s">
        <v>361</v>
      </c>
      <c r="F424" s="115" t="s">
        <v>362</v>
      </c>
      <c r="G424" s="115">
        <v>1</v>
      </c>
      <c r="H424" s="115" t="s">
        <v>35</v>
      </c>
      <c r="I424" s="116">
        <v>42552</v>
      </c>
      <c r="J424" s="116">
        <v>34869</v>
      </c>
      <c r="K424" s="115">
        <v>108000538144</v>
      </c>
      <c r="L424" s="115" t="s">
        <v>137</v>
      </c>
      <c r="M424" s="115">
        <v>671</v>
      </c>
      <c r="N424" s="115"/>
      <c r="O424" s="115"/>
      <c r="P424" s="115"/>
      <c r="Q424" s="115"/>
      <c r="R424" s="115"/>
      <c r="S424" s="115"/>
      <c r="T424" s="115"/>
      <c r="U424" s="115" t="s">
        <v>363</v>
      </c>
      <c r="V424" s="115">
        <v>23</v>
      </c>
      <c r="W424" s="115">
        <v>4730</v>
      </c>
      <c r="X424" s="115">
        <v>8574</v>
      </c>
      <c r="Y424" s="115">
        <v>237</v>
      </c>
      <c r="Z424" s="115">
        <v>568</v>
      </c>
      <c r="AA424" s="115">
        <v>1553</v>
      </c>
      <c r="AB424" s="115">
        <v>0</v>
      </c>
      <c r="AC424" s="115">
        <v>0</v>
      </c>
      <c r="AD424" s="115">
        <v>237</v>
      </c>
      <c r="AE424" s="115">
        <v>0</v>
      </c>
      <c r="AF424" s="115">
        <v>0</v>
      </c>
      <c r="AG424" s="115">
        <v>200</v>
      </c>
      <c r="AH424" s="115">
        <v>0</v>
      </c>
      <c r="AI424" s="115">
        <v>1597</v>
      </c>
      <c r="AJ424" s="115">
        <v>0</v>
      </c>
      <c r="AK424" s="115">
        <v>0</v>
      </c>
      <c r="AL424" s="115">
        <v>0</v>
      </c>
      <c r="AM424" s="115">
        <v>0</v>
      </c>
      <c r="AN424" s="115">
        <v>0</v>
      </c>
      <c r="AO424" s="115">
        <v>0</v>
      </c>
      <c r="AP424" s="115">
        <v>0</v>
      </c>
      <c r="AQ424" s="115">
        <v>0</v>
      </c>
      <c r="AR424" s="115">
        <v>0</v>
      </c>
      <c r="AS424" s="115">
        <v>0</v>
      </c>
      <c r="AT424" s="115">
        <v>0</v>
      </c>
      <c r="AU424" s="115">
        <v>0</v>
      </c>
      <c r="AV424" s="115">
        <v>0</v>
      </c>
      <c r="AW424" s="115">
        <v>0</v>
      </c>
      <c r="AX424" s="115">
        <v>0</v>
      </c>
      <c r="AY424" s="115">
        <v>840</v>
      </c>
      <c r="AZ424" s="115">
        <v>0</v>
      </c>
      <c r="BA424" s="115">
        <v>15899</v>
      </c>
      <c r="BB424" s="115">
        <v>2637</v>
      </c>
      <c r="BC424" s="115">
        <v>13262</v>
      </c>
      <c r="BD424" s="117">
        <v>42850</v>
      </c>
    </row>
    <row r="425" spans="1:56" ht="22.5" customHeight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  <c r="AM425" s="115"/>
      <c r="AN425" s="115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5"/>
      <c r="AY425" s="115"/>
      <c r="AZ425" s="115"/>
      <c r="BA425" s="115"/>
      <c r="BB425" s="115"/>
      <c r="BC425" s="115"/>
    </row>
    <row r="426" spans="1:56" s="114" customFormat="1" ht="22.5" customHeight="1">
      <c r="A426" s="113"/>
      <c r="B426" s="113" t="s">
        <v>402</v>
      </c>
      <c r="C426" s="113" t="s">
        <v>139</v>
      </c>
      <c r="D426" s="113" t="s">
        <v>139</v>
      </c>
      <c r="E426" s="113" t="s">
        <v>139</v>
      </c>
      <c r="F426" s="113" t="s">
        <v>139</v>
      </c>
      <c r="G426" s="113" t="s">
        <v>139</v>
      </c>
      <c r="H426" s="113" t="s">
        <v>139</v>
      </c>
      <c r="I426" s="113" t="s">
        <v>139</v>
      </c>
      <c r="J426" s="113" t="s">
        <v>139</v>
      </c>
      <c r="K426" s="113" t="s">
        <v>139</v>
      </c>
      <c r="L426" s="113" t="s">
        <v>139</v>
      </c>
      <c r="M426" s="113" t="s">
        <v>139</v>
      </c>
      <c r="N426" s="113" t="s">
        <v>139</v>
      </c>
      <c r="O426" s="113" t="s">
        <v>139</v>
      </c>
      <c r="P426" s="113" t="s">
        <v>139</v>
      </c>
      <c r="Q426" s="113" t="s">
        <v>139</v>
      </c>
      <c r="R426" s="113" t="s">
        <v>139</v>
      </c>
      <c r="S426" s="113" t="s">
        <v>139</v>
      </c>
      <c r="T426" s="113" t="s">
        <v>139</v>
      </c>
      <c r="U426" s="113" t="s">
        <v>139</v>
      </c>
      <c r="V426" s="113" t="s">
        <v>139</v>
      </c>
      <c r="W426" s="113">
        <v>83740</v>
      </c>
      <c r="X426" s="113">
        <v>125329</v>
      </c>
      <c r="Y426" s="113">
        <v>4188</v>
      </c>
      <c r="Z426" s="113">
        <v>9229</v>
      </c>
      <c r="AA426" s="113">
        <v>24400</v>
      </c>
      <c r="AB426" s="113">
        <v>0</v>
      </c>
      <c r="AC426" s="113">
        <v>0</v>
      </c>
      <c r="AD426" s="113">
        <v>4188</v>
      </c>
      <c r="AE426" s="113">
        <v>0</v>
      </c>
      <c r="AF426" s="113">
        <v>0</v>
      </c>
      <c r="AG426" s="113">
        <v>1200</v>
      </c>
      <c r="AH426" s="113">
        <v>12000</v>
      </c>
      <c r="AI426" s="113">
        <v>25088</v>
      </c>
      <c r="AJ426" s="113">
        <v>0</v>
      </c>
      <c r="AK426" s="113">
        <v>2900</v>
      </c>
      <c r="AL426" s="113">
        <v>12310</v>
      </c>
      <c r="AM426" s="113">
        <v>0</v>
      </c>
      <c r="AN426" s="113">
        <v>0</v>
      </c>
      <c r="AO426" s="113">
        <v>0</v>
      </c>
      <c r="AP426" s="113">
        <v>0</v>
      </c>
      <c r="AQ426" s="113">
        <v>0</v>
      </c>
      <c r="AR426" s="113">
        <v>0</v>
      </c>
      <c r="AS426" s="113">
        <v>0</v>
      </c>
      <c r="AT426" s="113">
        <v>0</v>
      </c>
      <c r="AU426" s="113">
        <v>4434</v>
      </c>
      <c r="AV426" s="113">
        <v>0</v>
      </c>
      <c r="AW426" s="113">
        <v>0</v>
      </c>
      <c r="AX426" s="113">
        <v>0</v>
      </c>
      <c r="AY426" s="113">
        <v>5040</v>
      </c>
      <c r="AZ426" s="113">
        <v>536</v>
      </c>
      <c r="BA426" s="113">
        <v>251074</v>
      </c>
      <c r="BB426" s="113">
        <v>63508</v>
      </c>
      <c r="BC426" s="113">
        <v>187566</v>
      </c>
    </row>
    <row r="427" spans="1:56" ht="22.5" customHeight="1">
      <c r="A427" s="115"/>
      <c r="B427" s="115"/>
      <c r="C427" s="115" t="s">
        <v>561</v>
      </c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  <c r="AM427" s="115"/>
      <c r="AN427" s="115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5"/>
      <c r="AY427" s="115"/>
      <c r="AZ427" s="115"/>
      <c r="BA427" s="115"/>
      <c r="BB427" s="115"/>
      <c r="BC427" s="115"/>
    </row>
    <row r="428" spans="1:56" ht="22.5" customHeight="1">
      <c r="A428" s="115"/>
      <c r="B428" s="115">
        <v>198</v>
      </c>
      <c r="C428" s="115" t="s">
        <v>562</v>
      </c>
      <c r="D428" s="115" t="s">
        <v>157</v>
      </c>
      <c r="E428" s="115" t="s">
        <v>175</v>
      </c>
      <c r="F428" s="115" t="s">
        <v>176</v>
      </c>
      <c r="G428" s="115">
        <v>1</v>
      </c>
      <c r="H428" s="115" t="s">
        <v>35</v>
      </c>
      <c r="I428" s="116">
        <v>34901</v>
      </c>
      <c r="J428" s="116">
        <v>27272</v>
      </c>
      <c r="K428" s="115">
        <v>608001048348</v>
      </c>
      <c r="L428" s="115" t="s">
        <v>137</v>
      </c>
      <c r="M428" s="115">
        <v>393</v>
      </c>
      <c r="N428" s="115"/>
      <c r="O428" s="115"/>
      <c r="P428" s="115"/>
      <c r="Q428" s="115"/>
      <c r="R428" s="115"/>
      <c r="S428" s="115"/>
      <c r="T428" s="115"/>
      <c r="U428" s="115" t="s">
        <v>177</v>
      </c>
      <c r="V428" s="115">
        <v>30</v>
      </c>
      <c r="W428" s="115">
        <v>27225</v>
      </c>
      <c r="X428" s="115">
        <v>39676</v>
      </c>
      <c r="Y428" s="115">
        <v>1361</v>
      </c>
      <c r="Z428" s="115">
        <v>3050</v>
      </c>
      <c r="AA428" s="115">
        <v>7807</v>
      </c>
      <c r="AB428" s="115">
        <v>0</v>
      </c>
      <c r="AC428" s="115">
        <v>0</v>
      </c>
      <c r="AD428" s="115">
        <v>1361</v>
      </c>
      <c r="AE428" s="115">
        <v>0</v>
      </c>
      <c r="AF428" s="115">
        <v>0</v>
      </c>
      <c r="AG428" s="115">
        <v>200</v>
      </c>
      <c r="AH428" s="115">
        <v>6000</v>
      </c>
      <c r="AI428" s="115">
        <v>8028</v>
      </c>
      <c r="AJ428" s="115">
        <v>0</v>
      </c>
      <c r="AK428" s="115">
        <v>3650</v>
      </c>
      <c r="AL428" s="115">
        <v>0</v>
      </c>
      <c r="AM428" s="115">
        <v>0</v>
      </c>
      <c r="AN428" s="115">
        <v>0</v>
      </c>
      <c r="AO428" s="115">
        <v>0</v>
      </c>
      <c r="AP428" s="115">
        <v>0</v>
      </c>
      <c r="AQ428" s="115">
        <v>0</v>
      </c>
      <c r="AR428" s="115">
        <v>0</v>
      </c>
      <c r="AS428" s="115">
        <v>0</v>
      </c>
      <c r="AT428" s="115">
        <v>0</v>
      </c>
      <c r="AU428" s="115">
        <v>1688</v>
      </c>
      <c r="AV428" s="115">
        <v>0</v>
      </c>
      <c r="AW428" s="115">
        <v>0</v>
      </c>
      <c r="AX428" s="115">
        <v>0</v>
      </c>
      <c r="AY428" s="115">
        <v>840</v>
      </c>
      <c r="AZ428" s="115">
        <v>281</v>
      </c>
      <c r="BA428" s="115">
        <v>80480</v>
      </c>
      <c r="BB428" s="115">
        <v>20687</v>
      </c>
      <c r="BC428" s="115">
        <v>59793</v>
      </c>
      <c r="BD428" s="117">
        <v>42850</v>
      </c>
    </row>
    <row r="429" spans="1:56" ht="22.5" customHeight="1">
      <c r="A429" s="115" t="s">
        <v>139</v>
      </c>
      <c r="B429" s="115">
        <v>167</v>
      </c>
      <c r="C429" s="115" t="s">
        <v>563</v>
      </c>
      <c r="D429" s="115" t="s">
        <v>157</v>
      </c>
      <c r="E429" s="115" t="s">
        <v>196</v>
      </c>
      <c r="F429" s="115" t="s">
        <v>197</v>
      </c>
      <c r="G429" s="115">
        <v>2</v>
      </c>
      <c r="H429" s="115" t="s">
        <v>35</v>
      </c>
      <c r="I429" s="116">
        <v>33786</v>
      </c>
      <c r="J429" s="116">
        <v>25386</v>
      </c>
      <c r="K429" s="115">
        <v>608001042776</v>
      </c>
      <c r="L429" s="115" t="s">
        <v>152</v>
      </c>
      <c r="M429" s="115">
        <v>332</v>
      </c>
      <c r="N429" s="115"/>
      <c r="O429" s="115"/>
      <c r="P429" s="115"/>
      <c r="Q429" s="115"/>
      <c r="R429" s="115"/>
      <c r="S429" s="115"/>
      <c r="T429" s="115"/>
      <c r="U429" s="115" t="s">
        <v>198</v>
      </c>
      <c r="V429" s="115">
        <v>30</v>
      </c>
      <c r="W429" s="115">
        <v>27830</v>
      </c>
      <c r="X429" s="115">
        <v>38397</v>
      </c>
      <c r="Y429" s="115">
        <v>1392</v>
      </c>
      <c r="Z429" s="115">
        <v>3050</v>
      </c>
      <c r="AA429" s="115">
        <v>7729</v>
      </c>
      <c r="AB429" s="115">
        <v>0</v>
      </c>
      <c r="AC429" s="115">
        <v>0</v>
      </c>
      <c r="AD429" s="115">
        <v>1392</v>
      </c>
      <c r="AE429" s="115">
        <v>0</v>
      </c>
      <c r="AF429" s="115">
        <v>0</v>
      </c>
      <c r="AG429" s="115">
        <v>200</v>
      </c>
      <c r="AH429" s="115">
        <v>6000</v>
      </c>
      <c r="AI429" s="115">
        <v>7947</v>
      </c>
      <c r="AJ429" s="115">
        <v>0</v>
      </c>
      <c r="AK429" s="115">
        <v>350</v>
      </c>
      <c r="AL429" s="115">
        <v>0</v>
      </c>
      <c r="AM429" s="115">
        <v>0</v>
      </c>
      <c r="AN429" s="115">
        <v>0</v>
      </c>
      <c r="AO429" s="115">
        <v>0</v>
      </c>
      <c r="AP429" s="115">
        <v>0</v>
      </c>
      <c r="AQ429" s="115">
        <v>0</v>
      </c>
      <c r="AR429" s="115">
        <v>0</v>
      </c>
      <c r="AS429" s="115">
        <v>0</v>
      </c>
      <c r="AT429" s="115">
        <v>0</v>
      </c>
      <c r="AU429" s="115">
        <v>0</v>
      </c>
      <c r="AV429" s="115">
        <v>0</v>
      </c>
      <c r="AW429" s="115">
        <v>0</v>
      </c>
      <c r="AX429" s="115">
        <v>0</v>
      </c>
      <c r="AY429" s="115">
        <v>840</v>
      </c>
      <c r="AZ429" s="115">
        <v>0</v>
      </c>
      <c r="BA429" s="115">
        <v>79790</v>
      </c>
      <c r="BB429" s="115">
        <v>15337</v>
      </c>
      <c r="BC429" s="115">
        <v>64453</v>
      </c>
      <c r="BD429" s="117">
        <v>42850</v>
      </c>
    </row>
    <row r="430" spans="1:56" ht="0.75" customHeight="1">
      <c r="A430" s="115" t="s">
        <v>139</v>
      </c>
      <c r="B430" s="115">
        <v>185</v>
      </c>
      <c r="C430" s="115" t="s">
        <v>564</v>
      </c>
      <c r="D430" s="115" t="s">
        <v>157</v>
      </c>
      <c r="E430" s="115" t="s">
        <v>196</v>
      </c>
      <c r="F430" s="115" t="s">
        <v>197</v>
      </c>
      <c r="G430" s="115">
        <v>1</v>
      </c>
      <c r="H430" s="115" t="s">
        <v>35</v>
      </c>
      <c r="I430" s="116">
        <v>33794</v>
      </c>
      <c r="J430" s="116">
        <v>23627</v>
      </c>
      <c r="K430" s="115">
        <v>608001043349</v>
      </c>
      <c r="L430" s="115" t="s">
        <v>152</v>
      </c>
      <c r="M430" s="115">
        <v>353</v>
      </c>
      <c r="N430" s="115"/>
      <c r="O430" s="115"/>
      <c r="P430" s="115"/>
      <c r="Q430" s="115"/>
      <c r="R430" s="115"/>
      <c r="S430" s="115"/>
      <c r="T430" s="115"/>
      <c r="U430" s="115" t="s">
        <v>198</v>
      </c>
      <c r="V430" s="115">
        <v>0</v>
      </c>
      <c r="W430" s="115">
        <v>0</v>
      </c>
      <c r="X430" s="115">
        <v>0</v>
      </c>
      <c r="Y430" s="115">
        <v>0</v>
      </c>
      <c r="Z430" s="115">
        <v>0</v>
      </c>
      <c r="AA430" s="115">
        <v>0</v>
      </c>
      <c r="AB430" s="115">
        <v>0</v>
      </c>
      <c r="AC430" s="115">
        <v>0</v>
      </c>
      <c r="AD430" s="115">
        <v>0</v>
      </c>
      <c r="AE430" s="115">
        <v>0</v>
      </c>
      <c r="AF430" s="115">
        <v>0</v>
      </c>
      <c r="AG430" s="115">
        <v>0</v>
      </c>
      <c r="AH430" s="115">
        <v>0</v>
      </c>
      <c r="AI430" s="115">
        <v>0</v>
      </c>
      <c r="AJ430" s="115">
        <v>0</v>
      </c>
      <c r="AK430" s="115">
        <v>0</v>
      </c>
      <c r="AL430" s="115">
        <v>0</v>
      </c>
      <c r="AM430" s="115">
        <v>0</v>
      </c>
      <c r="AN430" s="115">
        <v>0</v>
      </c>
      <c r="AO430" s="115">
        <v>0</v>
      </c>
      <c r="AP430" s="115">
        <v>0</v>
      </c>
      <c r="AQ430" s="115">
        <v>0</v>
      </c>
      <c r="AR430" s="115">
        <v>0</v>
      </c>
      <c r="AS430" s="115">
        <v>0</v>
      </c>
      <c r="AT430" s="115">
        <v>0</v>
      </c>
      <c r="AU430" s="115">
        <v>0</v>
      </c>
      <c r="AV430" s="115">
        <v>0</v>
      </c>
      <c r="AW430" s="115">
        <v>0</v>
      </c>
      <c r="AX430" s="115">
        <v>0</v>
      </c>
      <c r="AY430" s="115">
        <v>0</v>
      </c>
      <c r="AZ430" s="115">
        <v>0</v>
      </c>
      <c r="BA430" s="115">
        <v>0</v>
      </c>
      <c r="BB430" s="115">
        <v>0</v>
      </c>
      <c r="BC430" s="115">
        <v>0</v>
      </c>
      <c r="BD430" s="117">
        <v>42850</v>
      </c>
    </row>
    <row r="431" spans="1:56" ht="22.5" customHeight="1">
      <c r="A431" s="115" t="s">
        <v>139</v>
      </c>
      <c r="B431" s="115">
        <v>290</v>
      </c>
      <c r="C431" s="115" t="s">
        <v>565</v>
      </c>
      <c r="D431" s="115" t="s">
        <v>273</v>
      </c>
      <c r="E431" s="115" t="s">
        <v>274</v>
      </c>
      <c r="F431" s="115" t="s">
        <v>275</v>
      </c>
      <c r="G431" s="115">
        <v>1</v>
      </c>
      <c r="H431" s="115" t="s">
        <v>35</v>
      </c>
      <c r="I431" s="116">
        <v>35478</v>
      </c>
      <c r="J431" s="116">
        <v>27873</v>
      </c>
      <c r="K431" s="115">
        <v>608001050594</v>
      </c>
      <c r="L431" s="115" t="s">
        <v>137</v>
      </c>
      <c r="M431" s="115">
        <v>420</v>
      </c>
      <c r="N431" s="115"/>
      <c r="O431" s="115"/>
      <c r="P431" s="115"/>
      <c r="Q431" s="115"/>
      <c r="R431" s="115"/>
      <c r="S431" s="115"/>
      <c r="T431" s="115"/>
      <c r="U431" s="115" t="s">
        <v>276</v>
      </c>
      <c r="V431" s="115">
        <v>30</v>
      </c>
      <c r="W431" s="115">
        <v>21350</v>
      </c>
      <c r="X431" s="115">
        <v>36010</v>
      </c>
      <c r="Y431" s="115">
        <v>1068</v>
      </c>
      <c r="Z431" s="115">
        <v>2562</v>
      </c>
      <c r="AA431" s="115">
        <v>6694</v>
      </c>
      <c r="AB431" s="115">
        <v>0</v>
      </c>
      <c r="AC431" s="115">
        <v>0</v>
      </c>
      <c r="AD431" s="115">
        <v>1068</v>
      </c>
      <c r="AE431" s="115">
        <v>0</v>
      </c>
      <c r="AF431" s="115">
        <v>0</v>
      </c>
      <c r="AG431" s="115">
        <v>200</v>
      </c>
      <c r="AH431" s="115">
        <v>2000</v>
      </c>
      <c r="AI431" s="115">
        <v>6883</v>
      </c>
      <c r="AJ431" s="115">
        <v>84</v>
      </c>
      <c r="AK431" s="115">
        <v>10061</v>
      </c>
      <c r="AL431" s="115">
        <v>0</v>
      </c>
      <c r="AM431" s="115">
        <v>0</v>
      </c>
      <c r="AN431" s="115">
        <v>0</v>
      </c>
      <c r="AO431" s="115">
        <v>0</v>
      </c>
      <c r="AP431" s="115">
        <v>0</v>
      </c>
      <c r="AQ431" s="115">
        <v>0</v>
      </c>
      <c r="AR431" s="115">
        <v>0</v>
      </c>
      <c r="AS431" s="115">
        <v>0</v>
      </c>
      <c r="AT431" s="115">
        <v>0</v>
      </c>
      <c r="AU431" s="115">
        <v>0</v>
      </c>
      <c r="AV431" s="115">
        <v>0</v>
      </c>
      <c r="AW431" s="115">
        <v>0</v>
      </c>
      <c r="AX431" s="115">
        <v>0</v>
      </c>
      <c r="AY431" s="115">
        <v>840</v>
      </c>
      <c r="AZ431" s="115">
        <v>1456</v>
      </c>
      <c r="BA431" s="115">
        <v>68752</v>
      </c>
      <c r="BB431" s="115">
        <v>21524</v>
      </c>
      <c r="BC431" s="115">
        <v>47228</v>
      </c>
      <c r="BD431" s="117">
        <v>42850</v>
      </c>
    </row>
    <row r="432" spans="1:56" ht="0.75" customHeight="1">
      <c r="A432" s="115" t="s">
        <v>139</v>
      </c>
      <c r="B432" s="115">
        <v>330</v>
      </c>
      <c r="C432" s="115" t="s">
        <v>566</v>
      </c>
      <c r="D432" s="115" t="s">
        <v>273</v>
      </c>
      <c r="E432" s="115" t="s">
        <v>281</v>
      </c>
      <c r="F432" s="115" t="s">
        <v>275</v>
      </c>
      <c r="G432" s="115">
        <v>1</v>
      </c>
      <c r="H432" s="115" t="s">
        <v>35</v>
      </c>
      <c r="I432" s="116">
        <v>37307</v>
      </c>
      <c r="J432" s="116">
        <v>25267</v>
      </c>
      <c r="K432" s="115">
        <v>608001055627</v>
      </c>
      <c r="L432" s="115" t="s">
        <v>137</v>
      </c>
      <c r="M432" s="115">
        <v>459</v>
      </c>
      <c r="N432" s="115"/>
      <c r="O432" s="115"/>
      <c r="P432" s="115"/>
      <c r="Q432" s="115"/>
      <c r="R432" s="115"/>
      <c r="S432" s="115"/>
      <c r="T432" s="115"/>
      <c r="U432" s="115" t="s">
        <v>270</v>
      </c>
      <c r="V432" s="115">
        <v>0</v>
      </c>
      <c r="W432" s="115">
        <v>0</v>
      </c>
      <c r="X432" s="115">
        <v>0</v>
      </c>
      <c r="Y432" s="115">
        <v>0</v>
      </c>
      <c r="Z432" s="115">
        <v>0</v>
      </c>
      <c r="AA432" s="115">
        <v>0</v>
      </c>
      <c r="AB432" s="115">
        <v>0</v>
      </c>
      <c r="AC432" s="115">
        <v>0</v>
      </c>
      <c r="AD432" s="115">
        <v>0</v>
      </c>
      <c r="AE432" s="115">
        <v>0</v>
      </c>
      <c r="AF432" s="115">
        <v>0</v>
      </c>
      <c r="AG432" s="115">
        <v>0</v>
      </c>
      <c r="AH432" s="115">
        <v>0</v>
      </c>
      <c r="AI432" s="115">
        <v>0</v>
      </c>
      <c r="AJ432" s="115">
        <v>0</v>
      </c>
      <c r="AK432" s="115">
        <v>0</v>
      </c>
      <c r="AL432" s="115">
        <v>0</v>
      </c>
      <c r="AM432" s="115">
        <v>0</v>
      </c>
      <c r="AN432" s="115">
        <v>0</v>
      </c>
      <c r="AO432" s="115">
        <v>0</v>
      </c>
      <c r="AP432" s="115">
        <v>0</v>
      </c>
      <c r="AQ432" s="115">
        <v>0</v>
      </c>
      <c r="AR432" s="115">
        <v>0</v>
      </c>
      <c r="AS432" s="115">
        <v>0</v>
      </c>
      <c r="AT432" s="115">
        <v>0</v>
      </c>
      <c r="AU432" s="115">
        <v>0</v>
      </c>
      <c r="AV432" s="115">
        <v>0</v>
      </c>
      <c r="AW432" s="115">
        <v>0</v>
      </c>
      <c r="AX432" s="115">
        <v>0</v>
      </c>
      <c r="AY432" s="115">
        <v>0</v>
      </c>
      <c r="AZ432" s="115">
        <v>0</v>
      </c>
      <c r="BA432" s="115">
        <v>0</v>
      </c>
      <c r="BB432" s="115">
        <v>0</v>
      </c>
      <c r="BC432" s="115">
        <v>0</v>
      </c>
      <c r="BD432" s="117">
        <v>42850</v>
      </c>
    </row>
    <row r="433" spans="1:56" ht="22.5" customHeight="1">
      <c r="A433" s="115" t="s">
        <v>139</v>
      </c>
      <c r="B433" s="115">
        <v>427</v>
      </c>
      <c r="C433" s="115" t="s">
        <v>567</v>
      </c>
      <c r="D433" s="115" t="s">
        <v>273</v>
      </c>
      <c r="E433" s="115" t="s">
        <v>281</v>
      </c>
      <c r="F433" s="115" t="s">
        <v>275</v>
      </c>
      <c r="G433" s="115">
        <v>1</v>
      </c>
      <c r="H433" s="115" t="s">
        <v>35</v>
      </c>
      <c r="I433" s="116">
        <v>41632</v>
      </c>
      <c r="J433" s="116">
        <v>32619</v>
      </c>
      <c r="K433" s="115">
        <v>108000087075</v>
      </c>
      <c r="L433" s="115" t="s">
        <v>152</v>
      </c>
      <c r="M433" s="115">
        <v>556</v>
      </c>
      <c r="N433" s="115"/>
      <c r="O433" s="115"/>
      <c r="P433" s="115"/>
      <c r="Q433" s="115" t="s">
        <v>235</v>
      </c>
      <c r="R433" s="116">
        <v>42826</v>
      </c>
      <c r="S433" s="115"/>
      <c r="T433" s="115"/>
      <c r="U433" s="115" t="s">
        <v>270</v>
      </c>
      <c r="V433" s="115">
        <v>30</v>
      </c>
      <c r="W433" s="115">
        <v>7915</v>
      </c>
      <c r="X433" s="115">
        <v>14347</v>
      </c>
      <c r="Y433" s="115">
        <v>396</v>
      </c>
      <c r="Z433" s="115">
        <v>950</v>
      </c>
      <c r="AA433" s="115">
        <v>2598</v>
      </c>
      <c r="AB433" s="115">
        <v>0</v>
      </c>
      <c r="AC433" s="115">
        <v>0</v>
      </c>
      <c r="AD433" s="115">
        <v>396</v>
      </c>
      <c r="AE433" s="115">
        <v>0</v>
      </c>
      <c r="AF433" s="115">
        <v>0</v>
      </c>
      <c r="AG433" s="115">
        <v>200</v>
      </c>
      <c r="AH433" s="115">
        <v>0</v>
      </c>
      <c r="AI433" s="115">
        <v>2671</v>
      </c>
      <c r="AJ433" s="115">
        <v>0</v>
      </c>
      <c r="AK433" s="115">
        <v>2250</v>
      </c>
      <c r="AL433" s="115">
        <v>0</v>
      </c>
      <c r="AM433" s="115">
        <v>0</v>
      </c>
      <c r="AN433" s="115">
        <v>0</v>
      </c>
      <c r="AO433" s="115">
        <v>0</v>
      </c>
      <c r="AP433" s="115">
        <v>0</v>
      </c>
      <c r="AQ433" s="115">
        <v>0</v>
      </c>
      <c r="AR433" s="115">
        <v>0</v>
      </c>
      <c r="AS433" s="115">
        <v>0</v>
      </c>
      <c r="AT433" s="115">
        <v>0</v>
      </c>
      <c r="AU433" s="115">
        <v>0</v>
      </c>
      <c r="AV433" s="115">
        <v>0</v>
      </c>
      <c r="AW433" s="115">
        <v>0</v>
      </c>
      <c r="AX433" s="115">
        <v>0</v>
      </c>
      <c r="AY433" s="115">
        <v>840</v>
      </c>
      <c r="AZ433" s="115">
        <v>1030</v>
      </c>
      <c r="BA433" s="115">
        <v>26602</v>
      </c>
      <c r="BB433" s="115">
        <v>6991</v>
      </c>
      <c r="BC433" s="115">
        <v>19611</v>
      </c>
      <c r="BD433" s="117">
        <v>42850</v>
      </c>
    </row>
    <row r="434" spans="1:56" ht="22.5" customHeight="1">
      <c r="A434" s="115" t="s">
        <v>139</v>
      </c>
      <c r="B434" s="115">
        <v>538</v>
      </c>
      <c r="C434" s="115" t="s">
        <v>568</v>
      </c>
      <c r="D434" s="115" t="s">
        <v>273</v>
      </c>
      <c r="E434" s="115" t="s">
        <v>281</v>
      </c>
      <c r="F434" s="115" t="s">
        <v>275</v>
      </c>
      <c r="G434" s="115">
        <v>1</v>
      </c>
      <c r="H434" s="115" t="s">
        <v>35</v>
      </c>
      <c r="I434" s="116">
        <v>42552</v>
      </c>
      <c r="J434" s="116">
        <v>33019</v>
      </c>
      <c r="K434" s="115">
        <v>108000536850</v>
      </c>
      <c r="L434" s="115" t="s">
        <v>137</v>
      </c>
      <c r="M434" s="115">
        <v>667</v>
      </c>
      <c r="N434" s="115"/>
      <c r="O434" s="115"/>
      <c r="P434" s="115"/>
      <c r="Q434" s="115"/>
      <c r="R434" s="115"/>
      <c r="S434" s="115"/>
      <c r="T434" s="115"/>
      <c r="U434" s="115" t="s">
        <v>270</v>
      </c>
      <c r="V434" s="115">
        <v>30</v>
      </c>
      <c r="W434" s="115">
        <v>7275</v>
      </c>
      <c r="X434" s="115">
        <v>13187</v>
      </c>
      <c r="Y434" s="115">
        <v>364</v>
      </c>
      <c r="Z434" s="115">
        <v>873</v>
      </c>
      <c r="AA434" s="115">
        <v>2388</v>
      </c>
      <c r="AB434" s="115">
        <v>0</v>
      </c>
      <c r="AC434" s="115">
        <v>0</v>
      </c>
      <c r="AD434" s="115">
        <v>364</v>
      </c>
      <c r="AE434" s="115">
        <v>0</v>
      </c>
      <c r="AF434" s="115">
        <v>0</v>
      </c>
      <c r="AG434" s="115">
        <v>200</v>
      </c>
      <c r="AH434" s="115">
        <v>0</v>
      </c>
      <c r="AI434" s="115">
        <v>2455</v>
      </c>
      <c r="AJ434" s="115">
        <v>0</v>
      </c>
      <c r="AK434" s="115">
        <v>0</v>
      </c>
      <c r="AL434" s="115">
        <v>0</v>
      </c>
      <c r="AM434" s="115">
        <v>0</v>
      </c>
      <c r="AN434" s="115">
        <v>0</v>
      </c>
      <c r="AO434" s="115">
        <v>0</v>
      </c>
      <c r="AP434" s="115">
        <v>0</v>
      </c>
      <c r="AQ434" s="115">
        <v>0</v>
      </c>
      <c r="AR434" s="115">
        <v>0</v>
      </c>
      <c r="AS434" s="115">
        <v>0</v>
      </c>
      <c r="AT434" s="115">
        <v>0</v>
      </c>
      <c r="AU434" s="115">
        <v>0</v>
      </c>
      <c r="AV434" s="115">
        <v>0</v>
      </c>
      <c r="AW434" s="115">
        <v>0</v>
      </c>
      <c r="AX434" s="115">
        <v>0</v>
      </c>
      <c r="AY434" s="115">
        <v>840</v>
      </c>
      <c r="AZ434" s="115">
        <v>0</v>
      </c>
      <c r="BA434" s="115">
        <v>24451</v>
      </c>
      <c r="BB434" s="115">
        <v>3495</v>
      </c>
      <c r="BC434" s="115">
        <v>20956</v>
      </c>
      <c r="BD434" s="117">
        <v>42850</v>
      </c>
    </row>
    <row r="435" spans="1:56" ht="22.5" customHeight="1">
      <c r="A435" s="115" t="s">
        <v>139</v>
      </c>
      <c r="B435" s="115">
        <v>247</v>
      </c>
      <c r="C435" s="115" t="s">
        <v>569</v>
      </c>
      <c r="D435" s="115" t="s">
        <v>344</v>
      </c>
      <c r="E435" s="115" t="s">
        <v>345</v>
      </c>
      <c r="F435" s="115" t="s">
        <v>346</v>
      </c>
      <c r="G435" s="115">
        <v>5</v>
      </c>
      <c r="H435" s="115" t="s">
        <v>35</v>
      </c>
      <c r="I435" s="116">
        <v>33270</v>
      </c>
      <c r="J435" s="116">
        <v>24591</v>
      </c>
      <c r="K435" s="115">
        <v>608001043203</v>
      </c>
      <c r="L435" s="115" t="s">
        <v>137</v>
      </c>
      <c r="M435" s="115">
        <v>307</v>
      </c>
      <c r="N435" s="115"/>
      <c r="O435" s="115"/>
      <c r="P435" s="115"/>
      <c r="Q435" s="115"/>
      <c r="R435" s="115"/>
      <c r="S435" s="115"/>
      <c r="T435" s="115"/>
      <c r="U435" s="115" t="s">
        <v>347</v>
      </c>
      <c r="V435" s="115">
        <v>30</v>
      </c>
      <c r="W435" s="115">
        <v>17605</v>
      </c>
      <c r="X435" s="115">
        <v>29289</v>
      </c>
      <c r="Y435" s="115">
        <v>880</v>
      </c>
      <c r="Z435" s="115">
        <v>2113</v>
      </c>
      <c r="AA435" s="115">
        <v>5473</v>
      </c>
      <c r="AB435" s="115">
        <v>0</v>
      </c>
      <c r="AC435" s="115">
        <v>0</v>
      </c>
      <c r="AD435" s="115">
        <v>880</v>
      </c>
      <c r="AE435" s="115">
        <v>0</v>
      </c>
      <c r="AF435" s="115">
        <v>0</v>
      </c>
      <c r="AG435" s="115">
        <v>200</v>
      </c>
      <c r="AH435" s="115">
        <v>1000</v>
      </c>
      <c r="AI435" s="115">
        <v>5627</v>
      </c>
      <c r="AJ435" s="115">
        <v>576</v>
      </c>
      <c r="AK435" s="115">
        <v>5250</v>
      </c>
      <c r="AL435" s="115">
        <v>3329</v>
      </c>
      <c r="AM435" s="115">
        <v>226</v>
      </c>
      <c r="AN435" s="115">
        <v>0</v>
      </c>
      <c r="AO435" s="115">
        <v>575</v>
      </c>
      <c r="AP435" s="115">
        <v>133</v>
      </c>
      <c r="AQ435" s="115">
        <v>0</v>
      </c>
      <c r="AR435" s="115">
        <v>1142</v>
      </c>
      <c r="AS435" s="115">
        <v>0</v>
      </c>
      <c r="AT435" s="115">
        <v>0</v>
      </c>
      <c r="AU435" s="115">
        <v>0</v>
      </c>
      <c r="AV435" s="115">
        <v>0</v>
      </c>
      <c r="AW435" s="115">
        <v>0</v>
      </c>
      <c r="AX435" s="115">
        <v>0</v>
      </c>
      <c r="AY435" s="115">
        <v>840</v>
      </c>
      <c r="AZ435" s="115">
        <v>711</v>
      </c>
      <c r="BA435" s="115">
        <v>56240</v>
      </c>
      <c r="BB435" s="115">
        <v>19609</v>
      </c>
      <c r="BC435" s="115">
        <v>36631</v>
      </c>
      <c r="BD435" s="117">
        <v>42850</v>
      </c>
    </row>
    <row r="436" spans="1:56" ht="22.5" customHeight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5"/>
      <c r="AY436" s="115"/>
      <c r="AZ436" s="115"/>
      <c r="BA436" s="115"/>
      <c r="BB436" s="115"/>
      <c r="BC436" s="115"/>
    </row>
    <row r="437" spans="1:56" s="114" customFormat="1" ht="22.5" customHeight="1">
      <c r="A437" s="113"/>
      <c r="B437" s="113" t="s">
        <v>402</v>
      </c>
      <c r="C437" s="113" t="s">
        <v>139</v>
      </c>
      <c r="D437" s="113" t="s">
        <v>139</v>
      </c>
      <c r="E437" s="113" t="s">
        <v>139</v>
      </c>
      <c r="F437" s="113" t="s">
        <v>139</v>
      </c>
      <c r="G437" s="113" t="s">
        <v>139</v>
      </c>
      <c r="H437" s="113" t="s">
        <v>139</v>
      </c>
      <c r="I437" s="113" t="s">
        <v>139</v>
      </c>
      <c r="J437" s="113" t="s">
        <v>139</v>
      </c>
      <c r="K437" s="113" t="s">
        <v>139</v>
      </c>
      <c r="L437" s="113" t="s">
        <v>139</v>
      </c>
      <c r="M437" s="113" t="s">
        <v>139</v>
      </c>
      <c r="N437" s="113" t="s">
        <v>139</v>
      </c>
      <c r="O437" s="113" t="s">
        <v>139</v>
      </c>
      <c r="P437" s="113" t="s">
        <v>139</v>
      </c>
      <c r="Q437" s="113" t="s">
        <v>139</v>
      </c>
      <c r="R437" s="113" t="s">
        <v>139</v>
      </c>
      <c r="S437" s="113" t="s">
        <v>139</v>
      </c>
      <c r="T437" s="113" t="s">
        <v>139</v>
      </c>
      <c r="U437" s="113" t="s">
        <v>139</v>
      </c>
      <c r="V437" s="113" t="s">
        <v>139</v>
      </c>
      <c r="W437" s="113">
        <v>109200</v>
      </c>
      <c r="X437" s="113">
        <v>170906</v>
      </c>
      <c r="Y437" s="113">
        <v>5461</v>
      </c>
      <c r="Z437" s="113">
        <v>12598</v>
      </c>
      <c r="AA437" s="113">
        <v>32689</v>
      </c>
      <c r="AB437" s="113">
        <v>0</v>
      </c>
      <c r="AC437" s="113">
        <v>0</v>
      </c>
      <c r="AD437" s="113">
        <v>5461</v>
      </c>
      <c r="AE437" s="113">
        <v>0</v>
      </c>
      <c r="AF437" s="113">
        <v>0</v>
      </c>
      <c r="AG437" s="113">
        <v>1200</v>
      </c>
      <c r="AH437" s="113">
        <v>15000</v>
      </c>
      <c r="AI437" s="113">
        <v>33611</v>
      </c>
      <c r="AJ437" s="113">
        <v>660</v>
      </c>
      <c r="AK437" s="113">
        <v>21561</v>
      </c>
      <c r="AL437" s="113">
        <v>3329</v>
      </c>
      <c r="AM437" s="113">
        <v>226</v>
      </c>
      <c r="AN437" s="113">
        <v>0</v>
      </c>
      <c r="AO437" s="113">
        <v>575</v>
      </c>
      <c r="AP437" s="113">
        <v>133</v>
      </c>
      <c r="AQ437" s="113">
        <v>0</v>
      </c>
      <c r="AR437" s="113">
        <v>1142</v>
      </c>
      <c r="AS437" s="113">
        <v>0</v>
      </c>
      <c r="AT437" s="113">
        <v>0</v>
      </c>
      <c r="AU437" s="113">
        <v>1688</v>
      </c>
      <c r="AV437" s="113">
        <v>0</v>
      </c>
      <c r="AW437" s="113">
        <v>0</v>
      </c>
      <c r="AX437" s="113">
        <v>0</v>
      </c>
      <c r="AY437" s="113">
        <v>5040</v>
      </c>
      <c r="AZ437" s="113">
        <v>3478</v>
      </c>
      <c r="BA437" s="113">
        <v>336315</v>
      </c>
      <c r="BB437" s="113">
        <v>87643</v>
      </c>
      <c r="BC437" s="113">
        <v>248672</v>
      </c>
    </row>
    <row r="438" spans="1:56" ht="22.5" customHeight="1">
      <c r="A438" s="115"/>
      <c r="B438" s="115"/>
      <c r="C438" s="113" t="s">
        <v>570</v>
      </c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  <c r="AM438" s="115"/>
      <c r="AN438" s="115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5"/>
      <c r="AY438" s="115"/>
      <c r="AZ438" s="115"/>
      <c r="BA438" s="115"/>
      <c r="BB438" s="115"/>
      <c r="BC438" s="115"/>
    </row>
    <row r="439" spans="1:56" ht="22.5" customHeight="1">
      <c r="A439" s="115"/>
      <c r="B439" s="115">
        <v>546</v>
      </c>
      <c r="C439" s="115" t="s">
        <v>571</v>
      </c>
      <c r="D439" s="115" t="s">
        <v>157</v>
      </c>
      <c r="E439" s="115" t="s">
        <v>175</v>
      </c>
      <c r="F439" s="115" t="s">
        <v>176</v>
      </c>
      <c r="G439" s="115">
        <v>1</v>
      </c>
      <c r="H439" s="115" t="s">
        <v>35</v>
      </c>
      <c r="I439" s="116">
        <v>42566</v>
      </c>
      <c r="J439" s="116">
        <v>30476</v>
      </c>
      <c r="K439" s="115">
        <v>108000542300</v>
      </c>
      <c r="L439" s="115" t="s">
        <v>137</v>
      </c>
      <c r="M439" s="115">
        <v>675</v>
      </c>
      <c r="N439" s="115"/>
      <c r="O439" s="115"/>
      <c r="P439" s="115"/>
      <c r="Q439" s="115"/>
      <c r="R439" s="115"/>
      <c r="S439" s="115"/>
      <c r="T439" s="115"/>
      <c r="U439" s="115" t="s">
        <v>177</v>
      </c>
      <c r="V439" s="115">
        <v>30</v>
      </c>
      <c r="W439" s="115">
        <v>12945</v>
      </c>
      <c r="X439" s="115">
        <v>23315</v>
      </c>
      <c r="Y439" s="115">
        <v>647</v>
      </c>
      <c r="Z439" s="115">
        <v>1553</v>
      </c>
      <c r="AA439" s="115">
        <v>4232</v>
      </c>
      <c r="AB439" s="115">
        <v>0</v>
      </c>
      <c r="AC439" s="115">
        <v>0</v>
      </c>
      <c r="AD439" s="115">
        <v>647</v>
      </c>
      <c r="AE439" s="115">
        <v>0</v>
      </c>
      <c r="AF439" s="115">
        <v>0</v>
      </c>
      <c r="AG439" s="115">
        <v>200</v>
      </c>
      <c r="AH439" s="115">
        <v>0</v>
      </c>
      <c r="AI439" s="115">
        <v>4351</v>
      </c>
      <c r="AJ439" s="115">
        <v>0</v>
      </c>
      <c r="AK439" s="115">
        <v>0</v>
      </c>
      <c r="AL439" s="115">
        <v>0</v>
      </c>
      <c r="AM439" s="115">
        <v>0</v>
      </c>
      <c r="AN439" s="115">
        <v>0</v>
      </c>
      <c r="AO439" s="115">
        <v>0</v>
      </c>
      <c r="AP439" s="115">
        <v>0</v>
      </c>
      <c r="AQ439" s="115">
        <v>0</v>
      </c>
      <c r="AR439" s="115">
        <v>0</v>
      </c>
      <c r="AS439" s="115">
        <v>0</v>
      </c>
      <c r="AT439" s="115">
        <v>0</v>
      </c>
      <c r="AU439" s="115">
        <v>0</v>
      </c>
      <c r="AV439" s="115">
        <v>0</v>
      </c>
      <c r="AW439" s="115">
        <v>0</v>
      </c>
      <c r="AX439" s="115">
        <v>0</v>
      </c>
      <c r="AY439" s="115">
        <v>840</v>
      </c>
      <c r="AZ439" s="115">
        <v>0</v>
      </c>
      <c r="BA439" s="115">
        <v>43339</v>
      </c>
      <c r="BB439" s="115">
        <v>5391</v>
      </c>
      <c r="BC439" s="115">
        <v>37948</v>
      </c>
      <c r="BD439" s="117">
        <v>42850</v>
      </c>
    </row>
    <row r="440" spans="1:56" ht="22.5" customHeight="1">
      <c r="A440" s="115" t="s">
        <v>139</v>
      </c>
      <c r="B440" s="115">
        <v>335</v>
      </c>
      <c r="C440" s="115" t="s">
        <v>572</v>
      </c>
      <c r="D440" s="115" t="s">
        <v>157</v>
      </c>
      <c r="E440" s="115" t="s">
        <v>196</v>
      </c>
      <c r="F440" s="115" t="s">
        <v>197</v>
      </c>
      <c r="G440" s="115">
        <v>1</v>
      </c>
      <c r="H440" s="115" t="s">
        <v>35</v>
      </c>
      <c r="I440" s="116">
        <v>37838</v>
      </c>
      <c r="J440" s="116">
        <v>27310</v>
      </c>
      <c r="K440" s="115">
        <v>608001057261</v>
      </c>
      <c r="L440" s="115" t="s">
        <v>137</v>
      </c>
      <c r="M440" s="115">
        <v>464</v>
      </c>
      <c r="N440" s="115"/>
      <c r="O440" s="115"/>
      <c r="P440" s="115"/>
      <c r="Q440" s="115"/>
      <c r="R440" s="115"/>
      <c r="S440" s="115"/>
      <c r="T440" s="115"/>
      <c r="U440" s="115" t="s">
        <v>198</v>
      </c>
      <c r="V440" s="115">
        <v>30</v>
      </c>
      <c r="W440" s="115">
        <v>17625</v>
      </c>
      <c r="X440" s="115">
        <v>30384</v>
      </c>
      <c r="Y440" s="115">
        <v>881</v>
      </c>
      <c r="Z440" s="115">
        <v>2115</v>
      </c>
      <c r="AA440" s="115">
        <v>5603</v>
      </c>
      <c r="AB440" s="115">
        <v>0</v>
      </c>
      <c r="AC440" s="115">
        <v>0</v>
      </c>
      <c r="AD440" s="115">
        <v>881</v>
      </c>
      <c r="AE440" s="115">
        <v>0</v>
      </c>
      <c r="AF440" s="115">
        <v>0</v>
      </c>
      <c r="AG440" s="115">
        <v>200</v>
      </c>
      <c r="AH440" s="115">
        <v>1000</v>
      </c>
      <c r="AI440" s="115">
        <v>5761</v>
      </c>
      <c r="AJ440" s="115">
        <v>255</v>
      </c>
      <c r="AK440" s="115">
        <v>350</v>
      </c>
      <c r="AL440" s="115">
        <v>14383</v>
      </c>
      <c r="AM440" s="115">
        <v>0</v>
      </c>
      <c r="AN440" s="115">
        <v>0</v>
      </c>
      <c r="AO440" s="115">
        <v>0</v>
      </c>
      <c r="AP440" s="115">
        <v>0</v>
      </c>
      <c r="AQ440" s="115">
        <v>0</v>
      </c>
      <c r="AR440" s="115">
        <v>0</v>
      </c>
      <c r="AS440" s="115">
        <v>0</v>
      </c>
      <c r="AT440" s="115">
        <v>0</v>
      </c>
      <c r="AU440" s="115">
        <v>0</v>
      </c>
      <c r="AV440" s="115">
        <v>0</v>
      </c>
      <c r="AW440" s="115">
        <v>0</v>
      </c>
      <c r="AX440" s="115">
        <v>0</v>
      </c>
      <c r="AY440" s="115">
        <v>840</v>
      </c>
      <c r="AZ440" s="115">
        <v>0</v>
      </c>
      <c r="BA440" s="115">
        <v>57489</v>
      </c>
      <c r="BB440" s="115">
        <v>22789</v>
      </c>
      <c r="BC440" s="115">
        <v>34700</v>
      </c>
      <c r="BD440" s="117">
        <v>42850</v>
      </c>
    </row>
    <row r="441" spans="1:56" ht="22.5" customHeight="1">
      <c r="A441" s="115" t="s">
        <v>139</v>
      </c>
      <c r="B441" s="115">
        <v>393</v>
      </c>
      <c r="C441" s="115" t="s">
        <v>573</v>
      </c>
      <c r="D441" s="115" t="s">
        <v>273</v>
      </c>
      <c r="E441" s="115" t="s">
        <v>281</v>
      </c>
      <c r="F441" s="115" t="s">
        <v>275</v>
      </c>
      <c r="G441" s="115">
        <v>2</v>
      </c>
      <c r="H441" s="115" t="s">
        <v>35</v>
      </c>
      <c r="I441" s="116">
        <v>41589</v>
      </c>
      <c r="J441" s="116">
        <v>33083</v>
      </c>
      <c r="K441" s="115">
        <v>108000070989</v>
      </c>
      <c r="L441" s="115" t="s">
        <v>137</v>
      </c>
      <c r="M441" s="115">
        <v>522</v>
      </c>
      <c r="N441" s="115"/>
      <c r="O441" s="115"/>
      <c r="P441" s="115"/>
      <c r="Q441" s="115"/>
      <c r="R441" s="115"/>
      <c r="S441" s="115"/>
      <c r="T441" s="115"/>
      <c r="U441" s="115" t="s">
        <v>270</v>
      </c>
      <c r="V441" s="115">
        <v>30</v>
      </c>
      <c r="W441" s="115">
        <v>8235</v>
      </c>
      <c r="X441" s="115">
        <v>14927</v>
      </c>
      <c r="Y441" s="115">
        <v>412</v>
      </c>
      <c r="Z441" s="115">
        <v>988</v>
      </c>
      <c r="AA441" s="115">
        <v>2703</v>
      </c>
      <c r="AB441" s="115">
        <v>0</v>
      </c>
      <c r="AC441" s="115">
        <v>0</v>
      </c>
      <c r="AD441" s="115">
        <v>412</v>
      </c>
      <c r="AE441" s="115">
        <v>0</v>
      </c>
      <c r="AF441" s="115">
        <v>0</v>
      </c>
      <c r="AG441" s="115">
        <v>200</v>
      </c>
      <c r="AH441" s="115">
        <v>0</v>
      </c>
      <c r="AI441" s="115">
        <v>2779</v>
      </c>
      <c r="AJ441" s="115">
        <v>0</v>
      </c>
      <c r="AK441" s="115">
        <v>200</v>
      </c>
      <c r="AL441" s="115">
        <v>0</v>
      </c>
      <c r="AM441" s="115">
        <v>0</v>
      </c>
      <c r="AN441" s="115">
        <v>0</v>
      </c>
      <c r="AO441" s="115">
        <v>0</v>
      </c>
      <c r="AP441" s="115">
        <v>0</v>
      </c>
      <c r="AQ441" s="115">
        <v>0</v>
      </c>
      <c r="AR441" s="115">
        <v>0</v>
      </c>
      <c r="AS441" s="115">
        <v>0</v>
      </c>
      <c r="AT441" s="115">
        <v>0</v>
      </c>
      <c r="AU441" s="115">
        <v>0</v>
      </c>
      <c r="AV441" s="115">
        <v>0</v>
      </c>
      <c r="AW441" s="115">
        <v>0</v>
      </c>
      <c r="AX441" s="115">
        <v>0</v>
      </c>
      <c r="AY441" s="115">
        <v>840</v>
      </c>
      <c r="AZ441" s="115">
        <v>0</v>
      </c>
      <c r="BA441" s="115">
        <v>27677</v>
      </c>
      <c r="BB441" s="115">
        <v>4019</v>
      </c>
      <c r="BC441" s="115">
        <v>23658</v>
      </c>
      <c r="BD441" s="117">
        <v>42850</v>
      </c>
    </row>
    <row r="442" spans="1:56" ht="22.5" customHeight="1">
      <c r="A442" s="115" t="s">
        <v>139</v>
      </c>
      <c r="B442" s="115">
        <v>562</v>
      </c>
      <c r="C442" s="115" t="s">
        <v>574</v>
      </c>
      <c r="D442" s="115" t="s">
        <v>273</v>
      </c>
      <c r="E442" s="115" t="s">
        <v>281</v>
      </c>
      <c r="F442" s="115" t="s">
        <v>275</v>
      </c>
      <c r="G442" s="115">
        <v>1</v>
      </c>
      <c r="H442" s="115" t="s">
        <v>35</v>
      </c>
      <c r="I442" s="116">
        <v>42629</v>
      </c>
      <c r="J442" s="116">
        <v>34098</v>
      </c>
      <c r="K442" s="115">
        <v>108000576815</v>
      </c>
      <c r="L442" s="115" t="s">
        <v>137</v>
      </c>
      <c r="M442" s="115">
        <v>691</v>
      </c>
      <c r="N442" s="115"/>
      <c r="O442" s="115"/>
      <c r="P442" s="115"/>
      <c r="Q442" s="115"/>
      <c r="R442" s="115"/>
      <c r="S442" s="115"/>
      <c r="T442" s="115"/>
      <c r="U442" s="115" t="s">
        <v>270</v>
      </c>
      <c r="V442" s="115">
        <v>30</v>
      </c>
      <c r="W442" s="115">
        <v>7275</v>
      </c>
      <c r="X442" s="115">
        <v>13187</v>
      </c>
      <c r="Y442" s="115">
        <v>364</v>
      </c>
      <c r="Z442" s="115">
        <v>873</v>
      </c>
      <c r="AA442" s="115">
        <v>2388</v>
      </c>
      <c r="AB442" s="115">
        <v>0</v>
      </c>
      <c r="AC442" s="115">
        <v>0</v>
      </c>
      <c r="AD442" s="115">
        <v>364</v>
      </c>
      <c r="AE442" s="115">
        <v>0</v>
      </c>
      <c r="AF442" s="115">
        <v>0</v>
      </c>
      <c r="AG442" s="115">
        <v>200</v>
      </c>
      <c r="AH442" s="115">
        <v>0</v>
      </c>
      <c r="AI442" s="115">
        <v>2455</v>
      </c>
      <c r="AJ442" s="115">
        <v>0</v>
      </c>
      <c r="AK442" s="115">
        <v>0</v>
      </c>
      <c r="AL442" s="115">
        <v>0</v>
      </c>
      <c r="AM442" s="115">
        <v>0</v>
      </c>
      <c r="AN442" s="115">
        <v>0</v>
      </c>
      <c r="AO442" s="115">
        <v>0</v>
      </c>
      <c r="AP442" s="115">
        <v>0</v>
      </c>
      <c r="AQ442" s="115">
        <v>0</v>
      </c>
      <c r="AR442" s="115">
        <v>0</v>
      </c>
      <c r="AS442" s="115">
        <v>0</v>
      </c>
      <c r="AT442" s="115">
        <v>0</v>
      </c>
      <c r="AU442" s="115">
        <v>0</v>
      </c>
      <c r="AV442" s="115">
        <v>0</v>
      </c>
      <c r="AW442" s="115">
        <v>0</v>
      </c>
      <c r="AX442" s="115">
        <v>0</v>
      </c>
      <c r="AY442" s="115">
        <v>840</v>
      </c>
      <c r="AZ442" s="115">
        <v>0</v>
      </c>
      <c r="BA442" s="115">
        <v>24451</v>
      </c>
      <c r="BB442" s="115">
        <v>3495</v>
      </c>
      <c r="BC442" s="115">
        <v>20956</v>
      </c>
      <c r="BD442" s="117">
        <v>42850</v>
      </c>
    </row>
    <row r="443" spans="1:56" ht="22.5" customHeight="1">
      <c r="A443" s="115" t="s">
        <v>139</v>
      </c>
      <c r="B443" s="115">
        <v>563</v>
      </c>
      <c r="C443" s="115" t="s">
        <v>575</v>
      </c>
      <c r="D443" s="115" t="s">
        <v>273</v>
      </c>
      <c r="E443" s="115" t="s">
        <v>281</v>
      </c>
      <c r="F443" s="115" t="s">
        <v>275</v>
      </c>
      <c r="G443" s="115">
        <v>1</v>
      </c>
      <c r="H443" s="115" t="s">
        <v>35</v>
      </c>
      <c r="I443" s="116">
        <v>42629</v>
      </c>
      <c r="J443" s="116">
        <v>34026</v>
      </c>
      <c r="K443" s="115">
        <v>108000577070</v>
      </c>
      <c r="L443" s="115" t="s">
        <v>137</v>
      </c>
      <c r="M443" s="115">
        <v>692</v>
      </c>
      <c r="N443" s="115"/>
      <c r="O443" s="115"/>
      <c r="P443" s="115"/>
      <c r="Q443" s="115"/>
      <c r="R443" s="115"/>
      <c r="S443" s="115"/>
      <c r="T443" s="115"/>
      <c r="U443" s="115" t="s">
        <v>270</v>
      </c>
      <c r="V443" s="115">
        <v>28</v>
      </c>
      <c r="W443" s="115">
        <v>6790</v>
      </c>
      <c r="X443" s="115">
        <v>12308</v>
      </c>
      <c r="Y443" s="115">
        <v>339</v>
      </c>
      <c r="Z443" s="115">
        <v>815</v>
      </c>
      <c r="AA443" s="115">
        <v>2229</v>
      </c>
      <c r="AB443" s="115">
        <v>0</v>
      </c>
      <c r="AC443" s="115">
        <v>0</v>
      </c>
      <c r="AD443" s="115">
        <v>339</v>
      </c>
      <c r="AE443" s="115">
        <v>0</v>
      </c>
      <c r="AF443" s="115">
        <v>0</v>
      </c>
      <c r="AG443" s="115">
        <v>200</v>
      </c>
      <c r="AH443" s="115">
        <v>0</v>
      </c>
      <c r="AI443" s="115">
        <v>2292</v>
      </c>
      <c r="AJ443" s="115">
        <v>0</v>
      </c>
      <c r="AK443" s="115">
        <v>0</v>
      </c>
      <c r="AL443" s="115">
        <v>0</v>
      </c>
      <c r="AM443" s="115">
        <v>0</v>
      </c>
      <c r="AN443" s="115">
        <v>0</v>
      </c>
      <c r="AO443" s="115">
        <v>0</v>
      </c>
      <c r="AP443" s="115">
        <v>0</v>
      </c>
      <c r="AQ443" s="115">
        <v>0</v>
      </c>
      <c r="AR443" s="115">
        <v>0</v>
      </c>
      <c r="AS443" s="115">
        <v>0</v>
      </c>
      <c r="AT443" s="115">
        <v>0</v>
      </c>
      <c r="AU443" s="115">
        <v>0</v>
      </c>
      <c r="AV443" s="115">
        <v>0</v>
      </c>
      <c r="AW443" s="115">
        <v>0</v>
      </c>
      <c r="AX443" s="115">
        <v>0</v>
      </c>
      <c r="AY443" s="115">
        <v>840</v>
      </c>
      <c r="AZ443" s="115">
        <v>0</v>
      </c>
      <c r="BA443" s="115">
        <v>22820</v>
      </c>
      <c r="BB443" s="115">
        <v>3332</v>
      </c>
      <c r="BC443" s="115">
        <v>19488</v>
      </c>
      <c r="BD443" s="117">
        <v>42850</v>
      </c>
    </row>
    <row r="444" spans="1:56" ht="22.5" customHeight="1">
      <c r="A444" s="115" t="s">
        <v>139</v>
      </c>
      <c r="B444" s="115">
        <v>524</v>
      </c>
      <c r="C444" s="115" t="s">
        <v>576</v>
      </c>
      <c r="D444" s="115" t="s">
        <v>344</v>
      </c>
      <c r="E444" s="115" t="s">
        <v>361</v>
      </c>
      <c r="F444" s="115" t="s">
        <v>362</v>
      </c>
      <c r="G444" s="115">
        <v>1</v>
      </c>
      <c r="H444" s="115" t="s">
        <v>35</v>
      </c>
      <c r="I444" s="116">
        <v>42506</v>
      </c>
      <c r="J444" s="116">
        <v>34469</v>
      </c>
      <c r="K444" s="115">
        <v>108000505800</v>
      </c>
      <c r="L444" s="115" t="s">
        <v>137</v>
      </c>
      <c r="M444" s="115">
        <v>653</v>
      </c>
      <c r="N444" s="115"/>
      <c r="O444" s="115"/>
      <c r="P444" s="115"/>
      <c r="Q444" s="115"/>
      <c r="R444" s="115"/>
      <c r="S444" s="115"/>
      <c r="T444" s="115"/>
      <c r="U444" s="115" t="s">
        <v>363</v>
      </c>
      <c r="V444" s="115">
        <v>30</v>
      </c>
      <c r="W444" s="115">
        <v>6170</v>
      </c>
      <c r="X444" s="115">
        <v>11184</v>
      </c>
      <c r="Y444" s="115">
        <v>309</v>
      </c>
      <c r="Z444" s="115">
        <v>740</v>
      </c>
      <c r="AA444" s="115">
        <v>2025</v>
      </c>
      <c r="AB444" s="115">
        <v>0</v>
      </c>
      <c r="AC444" s="115">
        <v>0</v>
      </c>
      <c r="AD444" s="115">
        <v>309</v>
      </c>
      <c r="AE444" s="115">
        <v>0</v>
      </c>
      <c r="AF444" s="115">
        <v>0</v>
      </c>
      <c r="AG444" s="115">
        <v>200</v>
      </c>
      <c r="AH444" s="115">
        <v>0</v>
      </c>
      <c r="AI444" s="115">
        <v>2082</v>
      </c>
      <c r="AJ444" s="115">
        <v>0</v>
      </c>
      <c r="AK444" s="115">
        <v>0</v>
      </c>
      <c r="AL444" s="115">
        <v>0</v>
      </c>
      <c r="AM444" s="115">
        <v>0</v>
      </c>
      <c r="AN444" s="115">
        <v>0</v>
      </c>
      <c r="AO444" s="115">
        <v>0</v>
      </c>
      <c r="AP444" s="115">
        <v>0</v>
      </c>
      <c r="AQ444" s="115">
        <v>0</v>
      </c>
      <c r="AR444" s="115">
        <v>0</v>
      </c>
      <c r="AS444" s="115">
        <v>0</v>
      </c>
      <c r="AT444" s="115">
        <v>0</v>
      </c>
      <c r="AU444" s="115">
        <v>0</v>
      </c>
      <c r="AV444" s="115">
        <v>0</v>
      </c>
      <c r="AW444" s="115">
        <v>0</v>
      </c>
      <c r="AX444" s="115">
        <v>0</v>
      </c>
      <c r="AY444" s="115">
        <v>840</v>
      </c>
      <c r="AZ444" s="115">
        <v>0</v>
      </c>
      <c r="BA444" s="115">
        <v>20737</v>
      </c>
      <c r="BB444" s="115">
        <v>3122</v>
      </c>
      <c r="BC444" s="115">
        <v>17615</v>
      </c>
      <c r="BD444" s="117">
        <v>42850</v>
      </c>
    </row>
    <row r="445" spans="1:56" ht="22.5" customHeight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  <c r="AM445" s="115"/>
      <c r="AN445" s="115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5"/>
      <c r="AY445" s="115"/>
      <c r="AZ445" s="115"/>
      <c r="BA445" s="115"/>
      <c r="BB445" s="115"/>
      <c r="BC445" s="115"/>
    </row>
    <row r="446" spans="1:56" s="114" customFormat="1" ht="22.5" customHeight="1">
      <c r="A446" s="113"/>
      <c r="B446" s="113" t="s">
        <v>402</v>
      </c>
      <c r="C446" s="113" t="s">
        <v>139</v>
      </c>
      <c r="D446" s="113" t="s">
        <v>139</v>
      </c>
      <c r="E446" s="113" t="s">
        <v>139</v>
      </c>
      <c r="F446" s="113" t="s">
        <v>139</v>
      </c>
      <c r="G446" s="113" t="s">
        <v>139</v>
      </c>
      <c r="H446" s="113" t="s">
        <v>139</v>
      </c>
      <c r="I446" s="113" t="s">
        <v>139</v>
      </c>
      <c r="J446" s="113" t="s">
        <v>139</v>
      </c>
      <c r="K446" s="113" t="s">
        <v>139</v>
      </c>
      <c r="L446" s="113" t="s">
        <v>139</v>
      </c>
      <c r="M446" s="113" t="s">
        <v>139</v>
      </c>
      <c r="N446" s="113" t="s">
        <v>139</v>
      </c>
      <c r="O446" s="113" t="s">
        <v>139</v>
      </c>
      <c r="P446" s="113" t="s">
        <v>139</v>
      </c>
      <c r="Q446" s="113" t="s">
        <v>139</v>
      </c>
      <c r="R446" s="113" t="s">
        <v>139</v>
      </c>
      <c r="S446" s="113" t="s">
        <v>139</v>
      </c>
      <c r="T446" s="113" t="s">
        <v>139</v>
      </c>
      <c r="U446" s="113" t="s">
        <v>139</v>
      </c>
      <c r="V446" s="113" t="s">
        <v>139</v>
      </c>
      <c r="W446" s="113">
        <v>59040</v>
      </c>
      <c r="X446" s="113">
        <v>105305</v>
      </c>
      <c r="Y446" s="113">
        <v>2952</v>
      </c>
      <c r="Z446" s="113">
        <v>7084</v>
      </c>
      <c r="AA446" s="113">
        <v>19180</v>
      </c>
      <c r="AB446" s="113">
        <v>0</v>
      </c>
      <c r="AC446" s="113">
        <v>0</v>
      </c>
      <c r="AD446" s="113">
        <v>2952</v>
      </c>
      <c r="AE446" s="113">
        <v>0</v>
      </c>
      <c r="AF446" s="113">
        <v>0</v>
      </c>
      <c r="AG446" s="113">
        <v>1200</v>
      </c>
      <c r="AH446" s="113">
        <v>1000</v>
      </c>
      <c r="AI446" s="113">
        <v>19720</v>
      </c>
      <c r="AJ446" s="113">
        <v>255</v>
      </c>
      <c r="AK446" s="113">
        <v>550</v>
      </c>
      <c r="AL446" s="113">
        <v>14383</v>
      </c>
      <c r="AM446" s="113">
        <v>0</v>
      </c>
      <c r="AN446" s="113">
        <v>0</v>
      </c>
      <c r="AO446" s="113">
        <v>0</v>
      </c>
      <c r="AP446" s="113">
        <v>0</v>
      </c>
      <c r="AQ446" s="113">
        <v>0</v>
      </c>
      <c r="AR446" s="113">
        <v>0</v>
      </c>
      <c r="AS446" s="113">
        <v>0</v>
      </c>
      <c r="AT446" s="113">
        <v>0</v>
      </c>
      <c r="AU446" s="113">
        <v>0</v>
      </c>
      <c r="AV446" s="113">
        <v>0</v>
      </c>
      <c r="AW446" s="113">
        <v>0</v>
      </c>
      <c r="AX446" s="113">
        <v>0</v>
      </c>
      <c r="AY446" s="113">
        <v>5040</v>
      </c>
      <c r="AZ446" s="113">
        <v>0</v>
      </c>
      <c r="BA446" s="113">
        <v>196513</v>
      </c>
      <c r="BB446" s="113">
        <v>42148</v>
      </c>
      <c r="BC446" s="113">
        <v>154365</v>
      </c>
    </row>
    <row r="447" spans="1:56" ht="22.5" customHeight="1">
      <c r="A447" s="115"/>
      <c r="B447" s="115"/>
      <c r="C447" s="113" t="s">
        <v>577</v>
      </c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  <c r="AM447" s="115"/>
      <c r="AN447" s="115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5"/>
      <c r="AY447" s="115"/>
      <c r="AZ447" s="115"/>
      <c r="BA447" s="115"/>
      <c r="BB447" s="115"/>
      <c r="BC447" s="115"/>
    </row>
    <row r="448" spans="1:56" ht="22.5" customHeight="1">
      <c r="A448" s="115"/>
      <c r="B448" s="115">
        <v>282</v>
      </c>
      <c r="C448" s="115" t="s">
        <v>578</v>
      </c>
      <c r="D448" s="115" t="s">
        <v>157</v>
      </c>
      <c r="E448" s="115" t="s">
        <v>175</v>
      </c>
      <c r="F448" s="115" t="s">
        <v>176</v>
      </c>
      <c r="G448" s="115">
        <v>1</v>
      </c>
      <c r="H448" s="115" t="s">
        <v>35</v>
      </c>
      <c r="I448" s="116">
        <v>35478</v>
      </c>
      <c r="J448" s="116">
        <v>26357</v>
      </c>
      <c r="K448" s="115">
        <v>608001050038</v>
      </c>
      <c r="L448" s="115" t="s">
        <v>137</v>
      </c>
      <c r="M448" s="115">
        <v>413</v>
      </c>
      <c r="N448" s="115"/>
      <c r="O448" s="115"/>
      <c r="P448" s="115"/>
      <c r="Q448" s="115"/>
      <c r="R448" s="115"/>
      <c r="S448" s="115"/>
      <c r="T448" s="115"/>
      <c r="U448" s="115" t="s">
        <v>177</v>
      </c>
      <c r="V448" s="115">
        <v>30</v>
      </c>
      <c r="W448" s="115">
        <v>25485</v>
      </c>
      <c r="X448" s="115">
        <v>39676</v>
      </c>
      <c r="Y448" s="115">
        <v>1274</v>
      </c>
      <c r="Z448" s="115">
        <v>3050</v>
      </c>
      <c r="AA448" s="115">
        <v>7604</v>
      </c>
      <c r="AB448" s="115">
        <v>0</v>
      </c>
      <c r="AC448" s="115">
        <v>0</v>
      </c>
      <c r="AD448" s="115">
        <v>1274</v>
      </c>
      <c r="AE448" s="115">
        <v>0</v>
      </c>
      <c r="AF448" s="115">
        <v>0</v>
      </c>
      <c r="AG448" s="115">
        <v>200</v>
      </c>
      <c r="AH448" s="115">
        <v>4000</v>
      </c>
      <c r="AI448" s="115">
        <v>7819</v>
      </c>
      <c r="AJ448" s="115">
        <v>0</v>
      </c>
      <c r="AK448" s="115">
        <v>6050</v>
      </c>
      <c r="AL448" s="115">
        <v>11506</v>
      </c>
      <c r="AM448" s="115">
        <v>0</v>
      </c>
      <c r="AN448" s="115">
        <v>0</v>
      </c>
      <c r="AO448" s="115">
        <v>0</v>
      </c>
      <c r="AP448" s="115">
        <v>0</v>
      </c>
      <c r="AQ448" s="115">
        <v>0</v>
      </c>
      <c r="AR448" s="115">
        <v>0</v>
      </c>
      <c r="AS448" s="115">
        <v>0</v>
      </c>
      <c r="AT448" s="115">
        <v>0</v>
      </c>
      <c r="AU448" s="115">
        <v>5000</v>
      </c>
      <c r="AV448" s="115">
        <v>0</v>
      </c>
      <c r="AW448" s="115">
        <v>0</v>
      </c>
      <c r="AX448" s="115">
        <v>0</v>
      </c>
      <c r="AY448" s="115">
        <v>840</v>
      </c>
      <c r="AZ448" s="115">
        <v>560</v>
      </c>
      <c r="BA448" s="115">
        <v>78363</v>
      </c>
      <c r="BB448" s="115">
        <v>35975</v>
      </c>
      <c r="BC448" s="115">
        <v>42388</v>
      </c>
      <c r="BD448" s="117">
        <v>42850</v>
      </c>
    </row>
    <row r="449" spans="1:56" ht="22.5" customHeight="1">
      <c r="A449" s="115" t="s">
        <v>139</v>
      </c>
      <c r="B449" s="115">
        <v>353</v>
      </c>
      <c r="C449" s="115" t="s">
        <v>579</v>
      </c>
      <c r="D449" s="115" t="s">
        <v>157</v>
      </c>
      <c r="E449" s="115" t="s">
        <v>196</v>
      </c>
      <c r="F449" s="115" t="s">
        <v>197</v>
      </c>
      <c r="G449" s="115">
        <v>1</v>
      </c>
      <c r="H449" s="115" t="s">
        <v>35</v>
      </c>
      <c r="I449" s="116">
        <v>40526</v>
      </c>
      <c r="J449" s="116">
        <v>31601</v>
      </c>
      <c r="K449" s="115">
        <v>608001002562</v>
      </c>
      <c r="L449" s="115" t="s">
        <v>152</v>
      </c>
      <c r="M449" s="115">
        <v>482</v>
      </c>
      <c r="N449" s="115"/>
      <c r="O449" s="115"/>
      <c r="P449" s="115"/>
      <c r="Q449" s="115"/>
      <c r="R449" s="115"/>
      <c r="S449" s="115"/>
      <c r="T449" s="115"/>
      <c r="U449" s="115" t="s">
        <v>198</v>
      </c>
      <c r="V449" s="115">
        <v>30</v>
      </c>
      <c r="W449" s="115">
        <v>12775</v>
      </c>
      <c r="X449" s="115">
        <v>23058</v>
      </c>
      <c r="Y449" s="115">
        <v>639</v>
      </c>
      <c r="Z449" s="115">
        <v>1533</v>
      </c>
      <c r="AA449" s="115">
        <v>4182</v>
      </c>
      <c r="AB449" s="115">
        <v>0</v>
      </c>
      <c r="AC449" s="115">
        <v>0</v>
      </c>
      <c r="AD449" s="115">
        <v>639</v>
      </c>
      <c r="AE449" s="115">
        <v>0</v>
      </c>
      <c r="AF449" s="115">
        <v>0</v>
      </c>
      <c r="AG449" s="115">
        <v>200</v>
      </c>
      <c r="AH449" s="115">
        <v>0</v>
      </c>
      <c r="AI449" s="115">
        <v>4300</v>
      </c>
      <c r="AJ449" s="115">
        <v>0</v>
      </c>
      <c r="AK449" s="115">
        <v>2250</v>
      </c>
      <c r="AL449" s="115">
        <v>13627</v>
      </c>
      <c r="AM449" s="115">
        <v>0</v>
      </c>
      <c r="AN449" s="115">
        <v>0</v>
      </c>
      <c r="AO449" s="115">
        <v>0</v>
      </c>
      <c r="AP449" s="115">
        <v>0</v>
      </c>
      <c r="AQ449" s="115">
        <v>0</v>
      </c>
      <c r="AR449" s="115">
        <v>0</v>
      </c>
      <c r="AS449" s="115">
        <v>0</v>
      </c>
      <c r="AT449" s="115">
        <v>0</v>
      </c>
      <c r="AU449" s="115">
        <v>0</v>
      </c>
      <c r="AV449" s="115">
        <v>0</v>
      </c>
      <c r="AW449" s="115">
        <v>0</v>
      </c>
      <c r="AX449" s="115">
        <v>0</v>
      </c>
      <c r="AY449" s="115">
        <v>840</v>
      </c>
      <c r="AZ449" s="115">
        <v>0</v>
      </c>
      <c r="BA449" s="115">
        <v>42826</v>
      </c>
      <c r="BB449" s="115">
        <v>21217</v>
      </c>
      <c r="BC449" s="115">
        <v>21609</v>
      </c>
      <c r="BD449" s="117">
        <v>42850</v>
      </c>
    </row>
    <row r="450" spans="1:56" ht="22.5" customHeight="1">
      <c r="A450" s="115" t="s">
        <v>139</v>
      </c>
      <c r="B450" s="115">
        <v>288</v>
      </c>
      <c r="C450" s="115" t="s">
        <v>580</v>
      </c>
      <c r="D450" s="115" t="s">
        <v>273</v>
      </c>
      <c r="E450" s="115" t="s">
        <v>281</v>
      </c>
      <c r="F450" s="115" t="s">
        <v>275</v>
      </c>
      <c r="G450" s="115">
        <v>11</v>
      </c>
      <c r="H450" s="115" t="s">
        <v>35</v>
      </c>
      <c r="I450" s="116">
        <v>35478</v>
      </c>
      <c r="J450" s="116">
        <v>25900</v>
      </c>
      <c r="K450" s="115">
        <v>608001050742</v>
      </c>
      <c r="L450" s="115" t="s">
        <v>137</v>
      </c>
      <c r="M450" s="115">
        <v>418</v>
      </c>
      <c r="N450" s="115"/>
      <c r="O450" s="115"/>
      <c r="P450" s="115"/>
      <c r="Q450" s="115"/>
      <c r="R450" s="115"/>
      <c r="S450" s="115"/>
      <c r="T450" s="115"/>
      <c r="U450" s="115" t="s">
        <v>270</v>
      </c>
      <c r="V450" s="115">
        <v>30</v>
      </c>
      <c r="W450" s="115">
        <v>17755</v>
      </c>
      <c r="X450" s="115">
        <v>30580</v>
      </c>
      <c r="Y450" s="115">
        <v>888</v>
      </c>
      <c r="Z450" s="115">
        <v>2131</v>
      </c>
      <c r="AA450" s="115">
        <v>5641</v>
      </c>
      <c r="AB450" s="115">
        <v>0</v>
      </c>
      <c r="AC450" s="115">
        <v>0</v>
      </c>
      <c r="AD450" s="115">
        <v>888</v>
      </c>
      <c r="AE450" s="115">
        <v>0</v>
      </c>
      <c r="AF450" s="115">
        <v>0</v>
      </c>
      <c r="AG450" s="115">
        <v>200</v>
      </c>
      <c r="AH450" s="115">
        <v>1000</v>
      </c>
      <c r="AI450" s="115">
        <v>5800</v>
      </c>
      <c r="AJ450" s="115">
        <v>292</v>
      </c>
      <c r="AK450" s="115">
        <v>8254</v>
      </c>
      <c r="AL450" s="115">
        <v>0</v>
      </c>
      <c r="AM450" s="115">
        <v>0</v>
      </c>
      <c r="AN450" s="115">
        <v>0</v>
      </c>
      <c r="AO450" s="115">
        <v>0</v>
      </c>
      <c r="AP450" s="115">
        <v>0</v>
      </c>
      <c r="AQ450" s="115">
        <v>0</v>
      </c>
      <c r="AR450" s="115">
        <v>0</v>
      </c>
      <c r="AS450" s="115">
        <v>0</v>
      </c>
      <c r="AT450" s="115">
        <v>0</v>
      </c>
      <c r="AU450" s="115">
        <v>0</v>
      </c>
      <c r="AV450" s="115">
        <v>0</v>
      </c>
      <c r="AW450" s="115">
        <v>0</v>
      </c>
      <c r="AX450" s="115">
        <v>0</v>
      </c>
      <c r="AY450" s="115">
        <v>840</v>
      </c>
      <c r="AZ450" s="115">
        <v>1327</v>
      </c>
      <c r="BA450" s="115">
        <v>57883</v>
      </c>
      <c r="BB450" s="115">
        <v>17713</v>
      </c>
      <c r="BC450" s="115">
        <v>40170</v>
      </c>
      <c r="BD450" s="117">
        <v>42850</v>
      </c>
    </row>
    <row r="451" spans="1:56" ht="22.5" customHeight="1">
      <c r="A451" s="115" t="s">
        <v>139</v>
      </c>
      <c r="B451" s="115">
        <v>387</v>
      </c>
      <c r="C451" s="115" t="s">
        <v>581</v>
      </c>
      <c r="D451" s="115" t="s">
        <v>273</v>
      </c>
      <c r="E451" s="115" t="s">
        <v>281</v>
      </c>
      <c r="F451" s="115" t="s">
        <v>275</v>
      </c>
      <c r="G451" s="115">
        <v>1</v>
      </c>
      <c r="H451" s="115" t="s">
        <v>35</v>
      </c>
      <c r="I451" s="116">
        <v>41589</v>
      </c>
      <c r="J451" s="116">
        <v>29917</v>
      </c>
      <c r="K451" s="115">
        <v>108000071814</v>
      </c>
      <c r="L451" s="115" t="s">
        <v>152</v>
      </c>
      <c r="M451" s="115">
        <v>516</v>
      </c>
      <c r="N451" s="115"/>
      <c r="O451" s="115"/>
      <c r="P451" s="115"/>
      <c r="Q451" s="115"/>
      <c r="R451" s="115"/>
      <c r="S451" s="115"/>
      <c r="T451" s="115"/>
      <c r="U451" s="115" t="s">
        <v>270</v>
      </c>
      <c r="V451" s="115">
        <v>30</v>
      </c>
      <c r="W451" s="115">
        <v>8235</v>
      </c>
      <c r="X451" s="115">
        <v>14927</v>
      </c>
      <c r="Y451" s="115">
        <v>412</v>
      </c>
      <c r="Z451" s="115">
        <v>988</v>
      </c>
      <c r="AA451" s="115">
        <v>2703</v>
      </c>
      <c r="AB451" s="115">
        <v>0</v>
      </c>
      <c r="AC451" s="115">
        <v>0</v>
      </c>
      <c r="AD451" s="115">
        <v>412</v>
      </c>
      <c r="AE451" s="115">
        <v>0</v>
      </c>
      <c r="AF451" s="115">
        <v>0</v>
      </c>
      <c r="AG451" s="115">
        <v>200</v>
      </c>
      <c r="AH451" s="115">
        <v>0</v>
      </c>
      <c r="AI451" s="115">
        <v>2779</v>
      </c>
      <c r="AJ451" s="115">
        <v>0</v>
      </c>
      <c r="AK451" s="115">
        <v>200</v>
      </c>
      <c r="AL451" s="115">
        <v>0</v>
      </c>
      <c r="AM451" s="115">
        <v>0</v>
      </c>
      <c r="AN451" s="115">
        <v>0</v>
      </c>
      <c r="AO451" s="115">
        <v>0</v>
      </c>
      <c r="AP451" s="115">
        <v>0</v>
      </c>
      <c r="AQ451" s="115">
        <v>0</v>
      </c>
      <c r="AR451" s="115">
        <v>0</v>
      </c>
      <c r="AS451" s="115">
        <v>0</v>
      </c>
      <c r="AT451" s="115">
        <v>0</v>
      </c>
      <c r="AU451" s="115">
        <v>0</v>
      </c>
      <c r="AV451" s="115">
        <v>0</v>
      </c>
      <c r="AW451" s="115">
        <v>0</v>
      </c>
      <c r="AX451" s="115">
        <v>0</v>
      </c>
      <c r="AY451" s="115">
        <v>840</v>
      </c>
      <c r="AZ451" s="115">
        <v>1191</v>
      </c>
      <c r="BA451" s="115">
        <v>27677</v>
      </c>
      <c r="BB451" s="115">
        <v>5210</v>
      </c>
      <c r="BC451" s="115">
        <v>22467</v>
      </c>
      <c r="BD451" s="117">
        <v>42850</v>
      </c>
    </row>
    <row r="452" spans="1:56" ht="22.5" customHeight="1">
      <c r="A452" s="115" t="s">
        <v>139</v>
      </c>
      <c r="B452" s="115">
        <v>418</v>
      </c>
      <c r="C452" s="115" t="s">
        <v>582</v>
      </c>
      <c r="D452" s="115" t="s">
        <v>273</v>
      </c>
      <c r="E452" s="115" t="s">
        <v>281</v>
      </c>
      <c r="F452" s="115" t="s">
        <v>275</v>
      </c>
      <c r="G452" s="115">
        <v>1</v>
      </c>
      <c r="H452" s="115" t="s">
        <v>35</v>
      </c>
      <c r="I452" s="116">
        <v>41614</v>
      </c>
      <c r="J452" s="116">
        <v>31130</v>
      </c>
      <c r="K452" s="115">
        <v>108000082769</v>
      </c>
      <c r="L452" s="115" t="s">
        <v>137</v>
      </c>
      <c r="M452" s="115">
        <v>547</v>
      </c>
      <c r="N452" s="115"/>
      <c r="O452" s="115"/>
      <c r="P452" s="115"/>
      <c r="Q452" s="115"/>
      <c r="R452" s="115"/>
      <c r="S452" s="115"/>
      <c r="T452" s="115"/>
      <c r="U452" s="115" t="s">
        <v>270</v>
      </c>
      <c r="V452" s="115">
        <v>30</v>
      </c>
      <c r="W452" s="115">
        <v>8235</v>
      </c>
      <c r="X452" s="115">
        <v>14927</v>
      </c>
      <c r="Y452" s="115">
        <v>412</v>
      </c>
      <c r="Z452" s="115">
        <v>988</v>
      </c>
      <c r="AA452" s="115">
        <v>2703</v>
      </c>
      <c r="AB452" s="115">
        <v>0</v>
      </c>
      <c r="AC452" s="115">
        <v>0</v>
      </c>
      <c r="AD452" s="115">
        <v>412</v>
      </c>
      <c r="AE452" s="115">
        <v>0</v>
      </c>
      <c r="AF452" s="115">
        <v>0</v>
      </c>
      <c r="AG452" s="115">
        <v>200</v>
      </c>
      <c r="AH452" s="115">
        <v>0</v>
      </c>
      <c r="AI452" s="115">
        <v>2779</v>
      </c>
      <c r="AJ452" s="115">
        <v>0</v>
      </c>
      <c r="AK452" s="115">
        <v>750</v>
      </c>
      <c r="AL452" s="115">
        <v>0</v>
      </c>
      <c r="AM452" s="115">
        <v>0</v>
      </c>
      <c r="AN452" s="115">
        <v>0</v>
      </c>
      <c r="AO452" s="115">
        <v>0</v>
      </c>
      <c r="AP452" s="115">
        <v>0</v>
      </c>
      <c r="AQ452" s="115">
        <v>0</v>
      </c>
      <c r="AR452" s="115">
        <v>0</v>
      </c>
      <c r="AS452" s="115">
        <v>0</v>
      </c>
      <c r="AT452" s="115">
        <v>0</v>
      </c>
      <c r="AU452" s="115">
        <v>0</v>
      </c>
      <c r="AV452" s="115">
        <v>0</v>
      </c>
      <c r="AW452" s="115">
        <v>0</v>
      </c>
      <c r="AX452" s="115">
        <v>0</v>
      </c>
      <c r="AY452" s="115">
        <v>840</v>
      </c>
      <c r="AZ452" s="115">
        <v>0</v>
      </c>
      <c r="BA452" s="115">
        <v>27677</v>
      </c>
      <c r="BB452" s="115">
        <v>4569</v>
      </c>
      <c r="BC452" s="115">
        <v>23108</v>
      </c>
      <c r="BD452" s="117">
        <v>42850</v>
      </c>
    </row>
    <row r="453" spans="1:56" ht="22.5" customHeight="1">
      <c r="A453" s="115" t="s">
        <v>139</v>
      </c>
      <c r="B453" s="115">
        <v>250</v>
      </c>
      <c r="C453" s="115" t="s">
        <v>583</v>
      </c>
      <c r="D453" s="115" t="s">
        <v>344</v>
      </c>
      <c r="E453" s="115" t="s">
        <v>345</v>
      </c>
      <c r="F453" s="115" t="s">
        <v>346</v>
      </c>
      <c r="G453" s="115">
        <v>1</v>
      </c>
      <c r="H453" s="115" t="s">
        <v>35</v>
      </c>
      <c r="I453" s="116">
        <v>34151</v>
      </c>
      <c r="J453" s="116">
        <v>23551</v>
      </c>
      <c r="K453" s="115">
        <v>608001018992</v>
      </c>
      <c r="L453" s="115" t="s">
        <v>137</v>
      </c>
      <c r="M453" s="115">
        <v>366</v>
      </c>
      <c r="N453" s="115"/>
      <c r="O453" s="115"/>
      <c r="P453" s="115"/>
      <c r="Q453" s="115"/>
      <c r="R453" s="115"/>
      <c r="S453" s="115"/>
      <c r="T453" s="115"/>
      <c r="U453" s="115" t="s">
        <v>347</v>
      </c>
      <c r="V453" s="115">
        <v>30</v>
      </c>
      <c r="W453" s="115">
        <v>16135</v>
      </c>
      <c r="X453" s="115">
        <v>28133</v>
      </c>
      <c r="Y453" s="115">
        <v>807</v>
      </c>
      <c r="Z453" s="115">
        <v>1936</v>
      </c>
      <c r="AA453" s="115">
        <v>5166</v>
      </c>
      <c r="AB453" s="115">
        <v>0</v>
      </c>
      <c r="AC453" s="115">
        <v>0</v>
      </c>
      <c r="AD453" s="115">
        <v>807</v>
      </c>
      <c r="AE453" s="115">
        <v>0</v>
      </c>
      <c r="AF453" s="115">
        <v>0</v>
      </c>
      <c r="AG453" s="115">
        <v>200</v>
      </c>
      <c r="AH453" s="115">
        <v>1000</v>
      </c>
      <c r="AI453" s="115">
        <v>5312</v>
      </c>
      <c r="AJ453" s="115">
        <v>918</v>
      </c>
      <c r="AK453" s="115">
        <v>3650</v>
      </c>
      <c r="AL453" s="115">
        <v>0</v>
      </c>
      <c r="AM453" s="115">
        <v>0</v>
      </c>
      <c r="AN453" s="115">
        <v>0</v>
      </c>
      <c r="AO453" s="115">
        <v>0</v>
      </c>
      <c r="AP453" s="115">
        <v>0</v>
      </c>
      <c r="AQ453" s="115">
        <v>0</v>
      </c>
      <c r="AR453" s="115">
        <v>0</v>
      </c>
      <c r="AS453" s="115">
        <v>0</v>
      </c>
      <c r="AT453" s="115">
        <v>0</v>
      </c>
      <c r="AU453" s="115">
        <v>0</v>
      </c>
      <c r="AV453" s="115">
        <v>0</v>
      </c>
      <c r="AW453" s="115">
        <v>0</v>
      </c>
      <c r="AX453" s="115">
        <v>0</v>
      </c>
      <c r="AY453" s="115">
        <v>840</v>
      </c>
      <c r="AZ453" s="115">
        <v>0</v>
      </c>
      <c r="BA453" s="115">
        <v>52984</v>
      </c>
      <c r="BB453" s="115">
        <v>11920</v>
      </c>
      <c r="BC453" s="115">
        <v>41064</v>
      </c>
      <c r="BD453" s="117">
        <v>42850</v>
      </c>
    </row>
    <row r="454" spans="1:56" ht="22.5" customHeight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  <c r="AM454" s="115"/>
      <c r="AN454" s="115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5"/>
      <c r="AY454" s="115"/>
      <c r="AZ454" s="115"/>
      <c r="BA454" s="115"/>
      <c r="BB454" s="115"/>
      <c r="BC454" s="115"/>
    </row>
    <row r="455" spans="1:56" s="114" customFormat="1" ht="22.5" customHeight="1">
      <c r="A455" s="113"/>
      <c r="B455" s="113" t="s">
        <v>402</v>
      </c>
      <c r="C455" s="113" t="s">
        <v>139</v>
      </c>
      <c r="D455" s="113" t="s">
        <v>139</v>
      </c>
      <c r="E455" s="113" t="s">
        <v>139</v>
      </c>
      <c r="F455" s="113" t="s">
        <v>139</v>
      </c>
      <c r="G455" s="113" t="s">
        <v>139</v>
      </c>
      <c r="H455" s="113" t="s">
        <v>139</v>
      </c>
      <c r="I455" s="113" t="s">
        <v>139</v>
      </c>
      <c r="J455" s="113" t="s">
        <v>139</v>
      </c>
      <c r="K455" s="113" t="s">
        <v>139</v>
      </c>
      <c r="L455" s="113" t="s">
        <v>139</v>
      </c>
      <c r="M455" s="113" t="s">
        <v>139</v>
      </c>
      <c r="N455" s="113" t="s">
        <v>139</v>
      </c>
      <c r="O455" s="113" t="s">
        <v>139</v>
      </c>
      <c r="P455" s="113" t="s">
        <v>139</v>
      </c>
      <c r="Q455" s="113" t="s">
        <v>139</v>
      </c>
      <c r="R455" s="113" t="s">
        <v>139</v>
      </c>
      <c r="S455" s="113" t="s">
        <v>139</v>
      </c>
      <c r="T455" s="113" t="s">
        <v>139</v>
      </c>
      <c r="U455" s="113" t="s">
        <v>139</v>
      </c>
      <c r="V455" s="113" t="s">
        <v>139</v>
      </c>
      <c r="W455" s="113">
        <v>88620</v>
      </c>
      <c r="X455" s="113">
        <v>151301</v>
      </c>
      <c r="Y455" s="113">
        <v>4432</v>
      </c>
      <c r="Z455" s="113">
        <v>10626</v>
      </c>
      <c r="AA455" s="113">
        <v>27999</v>
      </c>
      <c r="AB455" s="113">
        <v>0</v>
      </c>
      <c r="AC455" s="113">
        <v>0</v>
      </c>
      <c r="AD455" s="113">
        <v>4432</v>
      </c>
      <c r="AE455" s="113">
        <v>0</v>
      </c>
      <c r="AF455" s="113">
        <v>0</v>
      </c>
      <c r="AG455" s="113">
        <v>1200</v>
      </c>
      <c r="AH455" s="113">
        <v>6000</v>
      </c>
      <c r="AI455" s="113">
        <v>28789</v>
      </c>
      <c r="AJ455" s="113">
        <v>1210</v>
      </c>
      <c r="AK455" s="113">
        <v>21154</v>
      </c>
      <c r="AL455" s="113">
        <v>25133</v>
      </c>
      <c r="AM455" s="113">
        <v>0</v>
      </c>
      <c r="AN455" s="113">
        <v>0</v>
      </c>
      <c r="AO455" s="113">
        <v>0</v>
      </c>
      <c r="AP455" s="113">
        <v>0</v>
      </c>
      <c r="AQ455" s="113">
        <v>0</v>
      </c>
      <c r="AR455" s="113">
        <v>0</v>
      </c>
      <c r="AS455" s="113">
        <v>0</v>
      </c>
      <c r="AT455" s="113">
        <v>0</v>
      </c>
      <c r="AU455" s="113">
        <v>5000</v>
      </c>
      <c r="AV455" s="113">
        <v>0</v>
      </c>
      <c r="AW455" s="113">
        <v>0</v>
      </c>
      <c r="AX455" s="113">
        <v>0</v>
      </c>
      <c r="AY455" s="113">
        <v>5040</v>
      </c>
      <c r="AZ455" s="113">
        <v>3078</v>
      </c>
      <c r="BA455" s="113">
        <v>287410</v>
      </c>
      <c r="BB455" s="113">
        <v>96604</v>
      </c>
      <c r="BC455" s="113">
        <v>190806</v>
      </c>
    </row>
    <row r="456" spans="1:56" ht="22.5" customHeight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  <c r="AM456" s="115"/>
      <c r="AN456" s="115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5"/>
      <c r="AY456" s="115"/>
      <c r="AZ456" s="115"/>
      <c r="BA456" s="115"/>
      <c r="BB456" s="115"/>
      <c r="BC456" s="115"/>
    </row>
    <row r="457" spans="1:56" s="114" customFormat="1" ht="22.5" customHeight="1">
      <c r="A457" s="113"/>
      <c r="B457" s="113" t="s">
        <v>584</v>
      </c>
      <c r="C457" s="113" t="s">
        <v>139</v>
      </c>
      <c r="D457" s="113" t="s">
        <v>139</v>
      </c>
      <c r="E457" s="113" t="s">
        <v>139</v>
      </c>
      <c r="F457" s="113" t="s">
        <v>139</v>
      </c>
      <c r="G457" s="113" t="s">
        <v>139</v>
      </c>
      <c r="H457" s="113" t="s">
        <v>139</v>
      </c>
      <c r="I457" s="113" t="s">
        <v>139</v>
      </c>
      <c r="J457" s="113" t="s">
        <v>139</v>
      </c>
      <c r="K457" s="113" t="s">
        <v>139</v>
      </c>
      <c r="L457" s="113" t="s">
        <v>139</v>
      </c>
      <c r="M457" s="113" t="s">
        <v>139</v>
      </c>
      <c r="N457" s="113" t="s">
        <v>139</v>
      </c>
      <c r="O457" s="113" t="s">
        <v>139</v>
      </c>
      <c r="P457" s="113" t="s">
        <v>139</v>
      </c>
      <c r="Q457" s="113" t="s">
        <v>139</v>
      </c>
      <c r="R457" s="113" t="s">
        <v>139</v>
      </c>
      <c r="S457" s="113" t="s">
        <v>139</v>
      </c>
      <c r="T457" s="113" t="s">
        <v>139</v>
      </c>
      <c r="U457" s="113" t="s">
        <v>139</v>
      </c>
      <c r="V457" s="113" t="s">
        <v>139</v>
      </c>
      <c r="W457" s="113">
        <v>5187647</v>
      </c>
      <c r="X457" s="113">
        <v>8159570</v>
      </c>
      <c r="Y457" s="113">
        <v>238760</v>
      </c>
      <c r="Z457" s="113">
        <v>585093</v>
      </c>
      <c r="AA457" s="113">
        <v>1557634</v>
      </c>
      <c r="AB457" s="113">
        <v>0</v>
      </c>
      <c r="AC457" s="113">
        <v>0</v>
      </c>
      <c r="AD457" s="113">
        <v>261153</v>
      </c>
      <c r="AE457" s="113">
        <v>0</v>
      </c>
      <c r="AF457" s="113">
        <v>0</v>
      </c>
      <c r="AG457" s="113">
        <v>69680</v>
      </c>
      <c r="AH457" s="113">
        <v>577000</v>
      </c>
      <c r="AI457" s="113">
        <v>1588087</v>
      </c>
      <c r="AJ457" s="113">
        <v>57511</v>
      </c>
      <c r="AK457" s="113">
        <v>850948</v>
      </c>
      <c r="AL457" s="113">
        <v>430749</v>
      </c>
      <c r="AM457" s="113">
        <v>31350</v>
      </c>
      <c r="AN457" s="113">
        <v>0</v>
      </c>
      <c r="AO457" s="113">
        <v>31979</v>
      </c>
      <c r="AP457" s="113">
        <v>8594</v>
      </c>
      <c r="AQ457" s="113">
        <v>0</v>
      </c>
      <c r="AR457" s="113">
        <v>26840</v>
      </c>
      <c r="AS457" s="113">
        <v>24125</v>
      </c>
      <c r="AT457" s="113">
        <v>1557</v>
      </c>
      <c r="AU457" s="113">
        <v>131665</v>
      </c>
      <c r="AV457" s="113">
        <v>0</v>
      </c>
      <c r="AW457" s="113">
        <v>0</v>
      </c>
      <c r="AX457" s="113">
        <v>817</v>
      </c>
      <c r="AY457" s="113">
        <v>284760</v>
      </c>
      <c r="AZ457" s="113">
        <v>110478</v>
      </c>
      <c r="BA457" s="113">
        <v>15989857</v>
      </c>
      <c r="BB457" s="113">
        <v>4226140</v>
      </c>
      <c r="BC457" s="113">
        <v>11763717</v>
      </c>
    </row>
  </sheetData>
  <pageMargins left="0.27559055118110237" right="0.19685039370078741" top="0.62992125984251968" bottom="0.31496062992125984" header="0.31496062992125984" footer="0.31496062992125984"/>
  <pageSetup paperSize="5" scale="91" orientation="landscape" verticalDpi="0" r:id="rId1"/>
  <headerFooter>
    <oddHeader>&amp;CTHE GUJARAT STATE CO OP BANK LTD&amp;RAPRIL-2017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V59"/>
  <sheetViews>
    <sheetView topLeftCell="A29" workbookViewId="0">
      <selection activeCell="B31" sqref="B31:I31"/>
    </sheetView>
  </sheetViews>
  <sheetFormatPr defaultRowHeight="15"/>
  <sheetData>
    <row r="1" spans="1:22" ht="21" thickBot="1">
      <c r="A1" s="1">
        <v>164</v>
      </c>
      <c r="B1" s="127" t="s">
        <v>0</v>
      </c>
      <c r="C1" s="128"/>
      <c r="D1" s="128"/>
      <c r="E1" s="128"/>
      <c r="F1" s="128"/>
      <c r="G1" s="128"/>
      <c r="H1" s="128"/>
      <c r="I1" s="128"/>
      <c r="J1" s="129"/>
      <c r="K1" s="130"/>
      <c r="L1" s="2"/>
      <c r="M1" s="3" t="s">
        <v>1</v>
      </c>
      <c r="N1" s="4"/>
      <c r="O1" s="5"/>
      <c r="P1" s="131" t="s">
        <v>2</v>
      </c>
      <c r="Q1" s="132"/>
      <c r="R1" s="2"/>
      <c r="S1" s="6"/>
      <c r="T1" s="7"/>
      <c r="U1" s="7"/>
      <c r="V1" s="7" t="s">
        <v>3</v>
      </c>
    </row>
    <row r="2" spans="1:22" ht="15.75" thickBot="1">
      <c r="A2" s="8"/>
      <c r="B2" s="9"/>
      <c r="C2" s="10">
        <v>29015</v>
      </c>
      <c r="D2" s="11"/>
      <c r="E2" s="12"/>
      <c r="F2" s="13"/>
      <c r="G2" s="14"/>
      <c r="H2" s="13">
        <v>12625</v>
      </c>
      <c r="I2" s="15"/>
      <c r="J2" s="13" t="s">
        <v>4</v>
      </c>
      <c r="K2" s="14"/>
      <c r="L2" s="16"/>
      <c r="M2" s="17"/>
      <c r="N2" s="18" t="s">
        <v>5</v>
      </c>
      <c r="O2" s="17"/>
      <c r="P2" s="17"/>
      <c r="Q2" s="17"/>
      <c r="R2" s="17"/>
      <c r="S2" s="19"/>
      <c r="T2" s="20"/>
      <c r="U2" s="21" t="s">
        <v>6</v>
      </c>
      <c r="V2" s="21">
        <f>E28</f>
        <v>1104805</v>
      </c>
    </row>
    <row r="3" spans="1:22" ht="26.25" thickBot="1">
      <c r="A3" s="22"/>
      <c r="B3" s="23" t="s">
        <v>7</v>
      </c>
      <c r="C3" s="24" t="s">
        <v>8</v>
      </c>
      <c r="D3" s="24" t="s">
        <v>9</v>
      </c>
      <c r="E3" s="25" t="s">
        <v>10</v>
      </c>
      <c r="F3" s="24" t="s">
        <v>11</v>
      </c>
      <c r="G3" s="24" t="s">
        <v>12</v>
      </c>
      <c r="H3" s="24" t="s">
        <v>13</v>
      </c>
      <c r="I3" s="24" t="s">
        <v>14</v>
      </c>
      <c r="J3" s="24" t="s">
        <v>15</v>
      </c>
      <c r="K3" s="26" t="s">
        <v>16</v>
      </c>
      <c r="L3" s="26" t="s">
        <v>17</v>
      </c>
      <c r="M3" s="27" t="s">
        <v>7</v>
      </c>
      <c r="N3" s="28" t="s">
        <v>18</v>
      </c>
      <c r="O3" s="29" t="s">
        <v>19</v>
      </c>
      <c r="P3" s="28" t="s">
        <v>20</v>
      </c>
      <c r="Q3" s="30" t="s">
        <v>21</v>
      </c>
      <c r="R3" s="30" t="s">
        <v>22</v>
      </c>
      <c r="S3" s="31"/>
      <c r="T3" s="32" t="s">
        <v>23</v>
      </c>
      <c r="U3" s="33" t="s">
        <v>24</v>
      </c>
      <c r="V3" s="33">
        <f>N28</f>
        <v>9003</v>
      </c>
    </row>
    <row r="4" spans="1:22" ht="15.75" thickBot="1">
      <c r="A4" s="8"/>
      <c r="B4" s="34" t="s">
        <v>25</v>
      </c>
      <c r="C4" s="35">
        <v>79730</v>
      </c>
      <c r="D4" s="35"/>
      <c r="E4" s="36">
        <f>C4+D4</f>
        <v>79730</v>
      </c>
      <c r="F4" s="35">
        <v>870</v>
      </c>
      <c r="G4" s="35">
        <v>7953</v>
      </c>
      <c r="H4" s="37">
        <f>H2-L4</f>
        <v>6651</v>
      </c>
      <c r="I4" s="35">
        <v>0</v>
      </c>
      <c r="J4" s="35">
        <v>200</v>
      </c>
      <c r="K4" s="35">
        <v>6000</v>
      </c>
      <c r="L4" s="35">
        <v>5974</v>
      </c>
      <c r="M4" s="38" t="s">
        <v>25</v>
      </c>
      <c r="N4" s="39">
        <v>0</v>
      </c>
      <c r="O4" s="39">
        <f>ROUND(N18/12,-1)</f>
        <v>7980</v>
      </c>
      <c r="P4" s="39">
        <f>K4</f>
        <v>6000</v>
      </c>
      <c r="Q4" s="39">
        <f>N18-P4</f>
        <v>89718</v>
      </c>
      <c r="R4" s="40">
        <v>0</v>
      </c>
      <c r="S4" s="41"/>
      <c r="T4" s="42" t="s">
        <v>26</v>
      </c>
      <c r="U4" s="43"/>
      <c r="V4" s="43">
        <f>V2+V3</f>
        <v>1113808</v>
      </c>
    </row>
    <row r="5" spans="1:22">
      <c r="A5" s="8"/>
      <c r="B5" s="44" t="s">
        <v>27</v>
      </c>
      <c r="C5" s="35">
        <v>79385</v>
      </c>
      <c r="D5" s="21"/>
      <c r="E5" s="36">
        <f t="shared" ref="E5:E7" si="0">C5+D5</f>
        <v>79385</v>
      </c>
      <c r="F5" s="35">
        <f>F4</f>
        <v>870</v>
      </c>
      <c r="G5" s="35">
        <v>7916</v>
      </c>
      <c r="H5" s="37">
        <f>H2-L5</f>
        <v>6497</v>
      </c>
      <c r="I5" s="35">
        <f t="shared" ref="I5:K6" si="1">I4</f>
        <v>0</v>
      </c>
      <c r="J5" s="35">
        <f t="shared" si="1"/>
        <v>200</v>
      </c>
      <c r="K5" s="35">
        <f t="shared" si="1"/>
        <v>6000</v>
      </c>
      <c r="L5" s="21">
        <v>6128</v>
      </c>
      <c r="M5" s="44" t="s">
        <v>27</v>
      </c>
      <c r="N5" s="21">
        <v>0</v>
      </c>
      <c r="O5" s="21">
        <f>ROUND(N18/12,-1)</f>
        <v>7980</v>
      </c>
      <c r="P5" s="21">
        <f>K5</f>
        <v>6000</v>
      </c>
      <c r="Q5" s="21">
        <f>Q4-P5</f>
        <v>83718</v>
      </c>
      <c r="R5" s="45">
        <f>ROUND(Q4/11,0)</f>
        <v>8156</v>
      </c>
      <c r="S5" s="41"/>
      <c r="T5" s="46">
        <v>0</v>
      </c>
      <c r="U5" s="39" t="s">
        <v>11</v>
      </c>
      <c r="V5" s="39">
        <f>IF(F28&gt;=19200,19200,F28)</f>
        <v>14544</v>
      </c>
    </row>
    <row r="6" spans="1:22">
      <c r="A6" s="22"/>
      <c r="B6" s="44" t="s">
        <v>28</v>
      </c>
      <c r="C6" s="21">
        <f>C5</f>
        <v>79385</v>
      </c>
      <c r="D6" s="21">
        <v>0</v>
      </c>
      <c r="E6" s="36">
        <f t="shared" si="0"/>
        <v>79385</v>
      </c>
      <c r="F6" s="21">
        <f>F5</f>
        <v>870</v>
      </c>
      <c r="G6" s="21">
        <f>G5</f>
        <v>7916</v>
      </c>
      <c r="H6" s="37">
        <f>H2-L6</f>
        <v>6742</v>
      </c>
      <c r="I6" s="21">
        <f t="shared" si="1"/>
        <v>0</v>
      </c>
      <c r="J6" s="21">
        <f t="shared" si="1"/>
        <v>200</v>
      </c>
      <c r="K6" s="21">
        <f t="shared" si="1"/>
        <v>6000</v>
      </c>
      <c r="L6" s="21">
        <v>5883</v>
      </c>
      <c r="M6" s="44" t="s">
        <v>28</v>
      </c>
      <c r="N6" s="21">
        <v>0</v>
      </c>
      <c r="O6" s="21">
        <f>ROUND(N18/12,-1)</f>
        <v>7980</v>
      </c>
      <c r="P6" s="21">
        <f>K6</f>
        <v>6000</v>
      </c>
      <c r="Q6" s="21">
        <f t="shared" ref="Q6:Q15" si="2">Q5-P6</f>
        <v>77718</v>
      </c>
      <c r="R6" s="45">
        <f>ROUND(Q5/10,0)</f>
        <v>8372</v>
      </c>
      <c r="S6" s="41"/>
      <c r="T6" s="47">
        <v>0</v>
      </c>
      <c r="U6" s="21" t="s">
        <v>29</v>
      </c>
      <c r="V6" s="21">
        <f>IF(T6&gt;=1000000,1000000,T6)</f>
        <v>0</v>
      </c>
    </row>
    <row r="7" spans="1:22" ht="15.75" thickBot="1">
      <c r="A7" s="8"/>
      <c r="B7" s="48"/>
      <c r="C7" s="49">
        <v>0</v>
      </c>
      <c r="D7" s="49"/>
      <c r="E7" s="36">
        <f t="shared" si="0"/>
        <v>0</v>
      </c>
      <c r="F7" s="49"/>
      <c r="G7" s="49"/>
      <c r="H7" s="49"/>
      <c r="I7" s="49"/>
      <c r="J7" s="49"/>
      <c r="K7" s="49"/>
      <c r="L7" s="49"/>
      <c r="M7" s="44" t="s">
        <v>30</v>
      </c>
      <c r="N7" s="21">
        <v>0</v>
      </c>
      <c r="O7" s="21">
        <f>ROUND(N18/12,-1)</f>
        <v>7980</v>
      </c>
      <c r="P7" s="21">
        <f>K9</f>
        <v>6000</v>
      </c>
      <c r="Q7" s="21">
        <f t="shared" si="2"/>
        <v>71718</v>
      </c>
      <c r="R7" s="45">
        <f>ROUND(Q6/9,0)</f>
        <v>8635</v>
      </c>
      <c r="S7" s="41"/>
      <c r="T7" s="50">
        <v>0</v>
      </c>
      <c r="U7" s="33" t="s">
        <v>31</v>
      </c>
      <c r="V7" s="33">
        <f>IF(T7&gt;=300000,300000,T7)</f>
        <v>0</v>
      </c>
    </row>
    <row r="8" spans="1:22" ht="15.75" thickBot="1">
      <c r="A8" s="8"/>
      <c r="B8" s="51" t="s">
        <v>32</v>
      </c>
      <c r="C8" s="52">
        <f>SUM(C4:C7)</f>
        <v>238500</v>
      </c>
      <c r="D8" s="52">
        <f t="shared" ref="D8:L8" si="3">SUM(D4:D7)</f>
        <v>0</v>
      </c>
      <c r="E8" s="52">
        <f t="shared" si="3"/>
        <v>238500</v>
      </c>
      <c r="F8" s="52">
        <f t="shared" si="3"/>
        <v>2610</v>
      </c>
      <c r="G8" s="52">
        <f t="shared" si="3"/>
        <v>23785</v>
      </c>
      <c r="H8" s="52">
        <f t="shared" si="3"/>
        <v>19890</v>
      </c>
      <c r="I8" s="52">
        <f t="shared" si="3"/>
        <v>0</v>
      </c>
      <c r="J8" s="52">
        <f t="shared" si="3"/>
        <v>600</v>
      </c>
      <c r="K8" s="52">
        <f t="shared" si="3"/>
        <v>18000</v>
      </c>
      <c r="L8" s="52">
        <f t="shared" si="3"/>
        <v>17985</v>
      </c>
      <c r="M8" s="44" t="s">
        <v>33</v>
      </c>
      <c r="N8" s="21">
        <v>0</v>
      </c>
      <c r="O8" s="21">
        <f>ROUND(N18/12,-1)</f>
        <v>7980</v>
      </c>
      <c r="P8" s="21">
        <f>K10</f>
        <v>6000</v>
      </c>
      <c r="Q8" s="21">
        <f t="shared" si="2"/>
        <v>65718</v>
      </c>
      <c r="R8" s="45">
        <f>ROUND(Q7/8,0)</f>
        <v>8965</v>
      </c>
      <c r="S8" s="53"/>
      <c r="T8" s="54"/>
      <c r="U8" s="55"/>
      <c r="V8" s="55">
        <f>V4-V5-V6-V7</f>
        <v>1099264</v>
      </c>
    </row>
    <row r="9" spans="1:22" ht="15.75" thickBot="1">
      <c r="A9" s="22"/>
      <c r="B9" s="56" t="s">
        <v>30</v>
      </c>
      <c r="C9" s="57">
        <f>C6</f>
        <v>79385</v>
      </c>
      <c r="D9" s="35">
        <v>7600</v>
      </c>
      <c r="E9" s="36">
        <f>C9+D9</f>
        <v>86985</v>
      </c>
      <c r="F9" s="57">
        <f>F6</f>
        <v>870</v>
      </c>
      <c r="G9" s="57">
        <f>G6</f>
        <v>7916</v>
      </c>
      <c r="H9" s="37">
        <f>H2-L9</f>
        <v>6595</v>
      </c>
      <c r="I9" s="57">
        <f>I6</f>
        <v>0</v>
      </c>
      <c r="J9" s="57">
        <f>J6</f>
        <v>200</v>
      </c>
      <c r="K9" s="57">
        <f>K6</f>
        <v>6000</v>
      </c>
      <c r="L9" s="57">
        <v>6030</v>
      </c>
      <c r="M9" s="44" t="s">
        <v>34</v>
      </c>
      <c r="N9" s="21">
        <v>0</v>
      </c>
      <c r="O9" s="21">
        <f>ROUND(N18/12,-1)</f>
        <v>7980</v>
      </c>
      <c r="P9" s="21">
        <f>K11</f>
        <v>6000</v>
      </c>
      <c r="Q9" s="21">
        <f t="shared" si="2"/>
        <v>59718</v>
      </c>
      <c r="R9" s="45">
        <f>ROUND(Q8/7,0)</f>
        <v>9388</v>
      </c>
      <c r="S9" s="58">
        <v>0.3</v>
      </c>
      <c r="T9" s="59" t="s">
        <v>35</v>
      </c>
      <c r="U9" s="60" t="s">
        <v>36</v>
      </c>
      <c r="V9" s="60">
        <f>J28</f>
        <v>2400</v>
      </c>
    </row>
    <row r="10" spans="1:22" ht="15.75" thickBot="1">
      <c r="A10" s="8"/>
      <c r="B10" s="61" t="s">
        <v>33</v>
      </c>
      <c r="C10" s="37">
        <v>80981</v>
      </c>
      <c r="D10" s="21"/>
      <c r="E10" s="36">
        <f t="shared" ref="E10:E13" si="4">C10+D10</f>
        <v>80981</v>
      </c>
      <c r="F10" s="37">
        <f>F9</f>
        <v>870</v>
      </c>
      <c r="G10" s="37">
        <v>8088</v>
      </c>
      <c r="H10" s="37">
        <f>H2-L10</f>
        <v>6648</v>
      </c>
      <c r="I10" s="37">
        <f t="shared" ref="I10:K11" si="5">I9</f>
        <v>0</v>
      </c>
      <c r="J10" s="37">
        <f t="shared" si="5"/>
        <v>200</v>
      </c>
      <c r="K10" s="37">
        <f t="shared" si="5"/>
        <v>6000</v>
      </c>
      <c r="L10" s="37">
        <v>5977</v>
      </c>
      <c r="M10" s="62" t="s">
        <v>37</v>
      </c>
      <c r="N10" s="21">
        <v>0</v>
      </c>
      <c r="O10" s="21">
        <v>0</v>
      </c>
      <c r="P10" s="21">
        <f>K12</f>
        <v>19000</v>
      </c>
      <c r="Q10" s="21">
        <f t="shared" si="2"/>
        <v>40718</v>
      </c>
      <c r="R10" s="45">
        <f>ROUND(Q9/7,0)</f>
        <v>8531</v>
      </c>
      <c r="S10" s="41">
        <f>ROUNDUP(N18*S9,-3)</f>
        <v>29000</v>
      </c>
      <c r="T10" s="63"/>
      <c r="U10" s="64"/>
      <c r="V10" s="64">
        <f>V8-V9</f>
        <v>1096864</v>
      </c>
    </row>
    <row r="11" spans="1:22" ht="15.75" thickBot="1">
      <c r="A11" s="8"/>
      <c r="B11" s="61" t="s">
        <v>34</v>
      </c>
      <c r="C11" s="37">
        <f>C10</f>
        <v>80981</v>
      </c>
      <c r="D11" s="21">
        <v>0</v>
      </c>
      <c r="E11" s="36">
        <f t="shared" si="4"/>
        <v>80981</v>
      </c>
      <c r="F11" s="37">
        <f>F10</f>
        <v>870</v>
      </c>
      <c r="G11" s="37">
        <f>G10</f>
        <v>8088</v>
      </c>
      <c r="H11" s="37">
        <f>H2-L11</f>
        <v>6890</v>
      </c>
      <c r="I11" s="37">
        <f t="shared" si="5"/>
        <v>0</v>
      </c>
      <c r="J11" s="37">
        <f t="shared" si="5"/>
        <v>200</v>
      </c>
      <c r="K11" s="37">
        <f>K10</f>
        <v>6000</v>
      </c>
      <c r="L11" s="37">
        <v>5735</v>
      </c>
      <c r="M11" s="44" t="s">
        <v>38</v>
      </c>
      <c r="N11" s="21">
        <v>0</v>
      </c>
      <c r="O11" s="21">
        <f>ROUND(N18/12,-1)</f>
        <v>7980</v>
      </c>
      <c r="P11" s="21">
        <f>K15</f>
        <v>6000</v>
      </c>
      <c r="Q11" s="21">
        <f t="shared" si="2"/>
        <v>34718</v>
      </c>
      <c r="R11" s="45">
        <f>ROUND(Q10/6,0)</f>
        <v>6786</v>
      </c>
      <c r="S11" s="41">
        <f>SUM(K8:K10)</f>
        <v>30000</v>
      </c>
      <c r="T11" s="65" t="s">
        <v>23</v>
      </c>
      <c r="U11" s="66" t="s">
        <v>39</v>
      </c>
      <c r="V11" s="66">
        <v>0</v>
      </c>
    </row>
    <row r="12" spans="1:22" ht="15.75" thickBot="1">
      <c r="A12" s="22"/>
      <c r="B12" s="67" t="s">
        <v>40</v>
      </c>
      <c r="C12" s="37">
        <v>65466</v>
      </c>
      <c r="D12" s="21"/>
      <c r="E12" s="36">
        <f t="shared" si="4"/>
        <v>65466</v>
      </c>
      <c r="F12" s="37"/>
      <c r="G12" s="37"/>
      <c r="H12" s="37"/>
      <c r="I12" s="37"/>
      <c r="J12" s="37"/>
      <c r="K12" s="37">
        <v>19000</v>
      </c>
      <c r="L12" s="37"/>
      <c r="M12" s="44" t="s">
        <v>41</v>
      </c>
      <c r="N12" s="21">
        <v>0</v>
      </c>
      <c r="O12" s="21">
        <f>ROUND(N18/12,-1)</f>
        <v>7980</v>
      </c>
      <c r="P12" s="21">
        <f>K16</f>
        <v>7000</v>
      </c>
      <c r="Q12" s="21">
        <f t="shared" si="2"/>
        <v>27718</v>
      </c>
      <c r="R12" s="45">
        <f>ROUND(Q11/5,0)</f>
        <v>6944</v>
      </c>
      <c r="S12" s="68">
        <f>S11-S10</f>
        <v>1000</v>
      </c>
      <c r="T12" s="69"/>
      <c r="U12" s="64"/>
      <c r="V12" s="64">
        <f>V10+V11</f>
        <v>1096864</v>
      </c>
    </row>
    <row r="13" spans="1:22" ht="15.75" thickBot="1">
      <c r="A13" s="8"/>
      <c r="B13" s="70"/>
      <c r="C13" s="71">
        <v>20000</v>
      </c>
      <c r="D13" s="49"/>
      <c r="E13" s="36">
        <f t="shared" si="4"/>
        <v>20000</v>
      </c>
      <c r="F13" s="71"/>
      <c r="G13" s="71"/>
      <c r="H13" s="71"/>
      <c r="I13" s="71"/>
      <c r="J13" s="71"/>
      <c r="K13" s="71"/>
      <c r="L13" s="71"/>
      <c r="M13" s="44" t="s">
        <v>42</v>
      </c>
      <c r="N13" s="21">
        <v>0</v>
      </c>
      <c r="O13" s="21">
        <f>ROUND(N18/12,-1)</f>
        <v>7980</v>
      </c>
      <c r="P13" s="21">
        <f>K17</f>
        <v>9000</v>
      </c>
      <c r="Q13" s="21">
        <f t="shared" si="2"/>
        <v>18718</v>
      </c>
      <c r="R13" s="45">
        <f>ROUND(Q12/4,0)</f>
        <v>6930</v>
      </c>
      <c r="S13" s="41"/>
      <c r="T13" s="72">
        <f>L28</f>
        <v>65857</v>
      </c>
      <c r="U13" s="35" t="s">
        <v>43</v>
      </c>
      <c r="V13" s="35">
        <f>IF(T13&gt;200000,200000,T13)</f>
        <v>65857</v>
      </c>
    </row>
    <row r="14" spans="1:22" ht="15.75" thickBot="1">
      <c r="A14" s="8"/>
      <c r="B14" s="73" t="s">
        <v>44</v>
      </c>
      <c r="C14" s="74">
        <f t="shared" ref="C14:D14" si="6">SUM(C9:C13)</f>
        <v>326813</v>
      </c>
      <c r="D14" s="52">
        <f t="shared" si="6"/>
        <v>7600</v>
      </c>
      <c r="E14" s="52">
        <f t="shared" ref="E14:L14" si="7">SUM(E9:E13)</f>
        <v>334413</v>
      </c>
      <c r="F14" s="74">
        <f t="shared" si="7"/>
        <v>2610</v>
      </c>
      <c r="G14" s="74">
        <f t="shared" si="7"/>
        <v>24092</v>
      </c>
      <c r="H14" s="74">
        <f t="shared" si="7"/>
        <v>20133</v>
      </c>
      <c r="I14" s="74">
        <f t="shared" si="7"/>
        <v>0</v>
      </c>
      <c r="J14" s="74">
        <f t="shared" si="7"/>
        <v>600</v>
      </c>
      <c r="K14" s="74">
        <f t="shared" si="7"/>
        <v>37000</v>
      </c>
      <c r="L14" s="74">
        <f t="shared" si="7"/>
        <v>17742</v>
      </c>
      <c r="M14" s="44" t="s">
        <v>45</v>
      </c>
      <c r="N14" s="21">
        <v>0</v>
      </c>
      <c r="O14" s="21">
        <f>ROUND(N18/12,-1)</f>
        <v>7980</v>
      </c>
      <c r="P14" s="21">
        <f>K20</f>
        <v>9000</v>
      </c>
      <c r="Q14" s="21">
        <f t="shared" si="2"/>
        <v>9718</v>
      </c>
      <c r="R14" s="45">
        <f>ROUND(Q13/3,0)</f>
        <v>6239</v>
      </c>
      <c r="S14" s="41"/>
      <c r="T14" s="20">
        <v>15568</v>
      </c>
      <c r="U14" s="21" t="s">
        <v>46</v>
      </c>
      <c r="V14" s="21">
        <f>IF(T14&gt;30000,30000,T14)</f>
        <v>15568</v>
      </c>
    </row>
    <row r="15" spans="1:22" ht="15.75" thickBot="1">
      <c r="A15" s="22"/>
      <c r="B15" s="75" t="s">
        <v>38</v>
      </c>
      <c r="C15" s="57">
        <v>87596</v>
      </c>
      <c r="D15" s="35"/>
      <c r="E15" s="36">
        <f>C15+D15</f>
        <v>87596</v>
      </c>
      <c r="F15" s="57">
        <v>1554</v>
      </c>
      <c r="G15" s="57">
        <v>8735</v>
      </c>
      <c r="H15" s="57">
        <f>H2-L15</f>
        <v>6752</v>
      </c>
      <c r="I15" s="57">
        <f>I11</f>
        <v>0</v>
      </c>
      <c r="J15" s="57">
        <f>J11</f>
        <v>200</v>
      </c>
      <c r="K15" s="57">
        <f>K11</f>
        <v>6000</v>
      </c>
      <c r="L15" s="57">
        <v>5873</v>
      </c>
      <c r="M15" s="44" t="s">
        <v>47</v>
      </c>
      <c r="N15" s="21">
        <v>0</v>
      </c>
      <c r="O15" s="21">
        <f>ROUND(N18/12,-1)</f>
        <v>7980</v>
      </c>
      <c r="P15" s="21">
        <f>K21</f>
        <v>4000</v>
      </c>
      <c r="Q15" s="21">
        <f t="shared" si="2"/>
        <v>5718</v>
      </c>
      <c r="R15" s="45">
        <f>ROUND(Q14/2,0)</f>
        <v>4859</v>
      </c>
      <c r="S15" s="58">
        <v>0.6</v>
      </c>
      <c r="T15" s="76">
        <v>0</v>
      </c>
      <c r="U15" s="33" t="s">
        <v>48</v>
      </c>
      <c r="V15" s="33">
        <v>0</v>
      </c>
    </row>
    <row r="16" spans="1:22" ht="15.75" thickBot="1">
      <c r="A16" s="8"/>
      <c r="B16" s="61" t="s">
        <v>41</v>
      </c>
      <c r="C16" s="37">
        <v>88628</v>
      </c>
      <c r="D16" s="21">
        <v>0</v>
      </c>
      <c r="E16" s="36">
        <f>C16+D16</f>
        <v>88628</v>
      </c>
      <c r="F16" s="37">
        <f t="shared" ref="F16:G17" si="8">F15</f>
        <v>1554</v>
      </c>
      <c r="G16" s="37">
        <v>8846</v>
      </c>
      <c r="H16" s="37">
        <f>H2-L16</f>
        <v>7617</v>
      </c>
      <c r="I16" s="37">
        <f>I15</f>
        <v>0</v>
      </c>
      <c r="J16" s="37">
        <f t="shared" ref="J16:J17" si="9">J15</f>
        <v>200</v>
      </c>
      <c r="K16" s="37">
        <v>7000</v>
      </c>
      <c r="L16" s="37">
        <v>5008</v>
      </c>
      <c r="M16" s="77" t="s">
        <v>49</v>
      </c>
      <c r="N16" s="33">
        <v>0</v>
      </c>
      <c r="O16" s="33">
        <f>N18-(SUM(O4:O15))</f>
        <v>7938</v>
      </c>
      <c r="P16" s="33">
        <f>K22</f>
        <v>6400</v>
      </c>
      <c r="Q16" s="33">
        <f>Q15-P16</f>
        <v>-682</v>
      </c>
      <c r="R16" s="78">
        <f>ROUND(Q15/1,0)</f>
        <v>5718</v>
      </c>
      <c r="S16" s="41">
        <f>ROUNDUP(N18*S15,-3)</f>
        <v>58000</v>
      </c>
      <c r="T16" s="79"/>
      <c r="U16" s="43"/>
      <c r="V16" s="80">
        <f>V12-V13-V14-V15</f>
        <v>1015439</v>
      </c>
    </row>
    <row r="17" spans="1:22" ht="15.75" thickBot="1">
      <c r="A17" s="8"/>
      <c r="B17" s="67" t="s">
        <v>42</v>
      </c>
      <c r="C17" s="37">
        <f>C16</f>
        <v>88628</v>
      </c>
      <c r="D17" s="21"/>
      <c r="E17" s="36">
        <f>C17+D17</f>
        <v>88628</v>
      </c>
      <c r="F17" s="37">
        <f t="shared" si="8"/>
        <v>1554</v>
      </c>
      <c r="G17" s="37">
        <f t="shared" si="8"/>
        <v>8846</v>
      </c>
      <c r="H17" s="37">
        <f>H2-L17</f>
        <v>7506</v>
      </c>
      <c r="I17" s="37">
        <f>I16</f>
        <v>0</v>
      </c>
      <c r="J17" s="37">
        <f t="shared" si="9"/>
        <v>200</v>
      </c>
      <c r="K17" s="37">
        <v>9000</v>
      </c>
      <c r="L17" s="37">
        <v>5119</v>
      </c>
      <c r="M17" s="81"/>
      <c r="N17" s="82">
        <f>SUM(N4:N16)</f>
        <v>0</v>
      </c>
      <c r="O17" s="82">
        <f>SUM(O4:O16)</f>
        <v>95718</v>
      </c>
      <c r="P17" s="82">
        <f>SUM(P4:P16)</f>
        <v>96400</v>
      </c>
      <c r="Q17" s="82"/>
      <c r="R17" s="83"/>
      <c r="S17" s="41">
        <f>SUM(K8+K14+K15+K16)</f>
        <v>68000</v>
      </c>
      <c r="T17" s="84"/>
      <c r="U17" s="39" t="s">
        <v>50</v>
      </c>
      <c r="V17" s="39">
        <f>IF(P28&gt;=150000,150000,P28)</f>
        <v>150000</v>
      </c>
    </row>
    <row r="18" spans="1:22" ht="15.75" thickBot="1">
      <c r="A18" s="22"/>
      <c r="B18" s="70"/>
      <c r="C18" s="71">
        <v>0</v>
      </c>
      <c r="D18" s="49"/>
      <c r="E18" s="36">
        <f>C18+D18</f>
        <v>0</v>
      </c>
      <c r="F18" s="71"/>
      <c r="G18" s="71"/>
      <c r="H18" s="71"/>
      <c r="I18" s="71"/>
      <c r="J18" s="71"/>
      <c r="K18" s="71"/>
      <c r="L18" s="71"/>
      <c r="M18" s="85"/>
      <c r="N18" s="86">
        <f>V28</f>
        <v>95718</v>
      </c>
      <c r="O18" s="85"/>
      <c r="P18" s="85"/>
      <c r="Q18" s="85"/>
      <c r="R18" s="85"/>
      <c r="S18" s="87">
        <f>S17-S16</f>
        <v>10000</v>
      </c>
      <c r="T18" s="20"/>
      <c r="U18" s="21"/>
      <c r="V18" s="21">
        <v>0</v>
      </c>
    </row>
    <row r="19" spans="1:22" ht="15.75" thickBot="1">
      <c r="A19" s="8"/>
      <c r="B19" s="73" t="s">
        <v>51</v>
      </c>
      <c r="C19" s="74">
        <f t="shared" ref="C19:E19" si="10">SUM(C15:C18)</f>
        <v>264852</v>
      </c>
      <c r="D19" s="52">
        <f t="shared" si="10"/>
        <v>0</v>
      </c>
      <c r="E19" s="52">
        <f t="shared" si="10"/>
        <v>264852</v>
      </c>
      <c r="F19" s="74">
        <f t="shared" ref="F19:L19" si="11">SUM(F15:F18)</f>
        <v>4662</v>
      </c>
      <c r="G19" s="74">
        <f t="shared" si="11"/>
        <v>26427</v>
      </c>
      <c r="H19" s="74">
        <f t="shared" si="11"/>
        <v>21875</v>
      </c>
      <c r="I19" s="74">
        <f t="shared" si="11"/>
        <v>0</v>
      </c>
      <c r="J19" s="74">
        <f t="shared" si="11"/>
        <v>600</v>
      </c>
      <c r="K19" s="74">
        <f t="shared" si="11"/>
        <v>22000</v>
      </c>
      <c r="L19" s="74">
        <f t="shared" si="11"/>
        <v>16000</v>
      </c>
      <c r="M19" s="88" t="s">
        <v>52</v>
      </c>
      <c r="N19" s="89"/>
      <c r="O19" s="88" t="s">
        <v>53</v>
      </c>
      <c r="P19" s="89"/>
      <c r="Q19" s="90" t="s">
        <v>54</v>
      </c>
      <c r="R19" s="90"/>
      <c r="S19" s="41"/>
      <c r="T19" s="76"/>
      <c r="U19" s="33" t="s">
        <v>55</v>
      </c>
      <c r="V19" s="33">
        <f>R21+R22+R20</f>
        <v>25793</v>
      </c>
    </row>
    <row r="20" spans="1:22" ht="15.75" thickBot="1">
      <c r="A20" s="8"/>
      <c r="B20" s="75" t="s">
        <v>45</v>
      </c>
      <c r="C20" s="57">
        <f>C17</f>
        <v>88628</v>
      </c>
      <c r="D20" s="35"/>
      <c r="E20" s="36">
        <f>C20+D20</f>
        <v>88628</v>
      </c>
      <c r="F20" s="57">
        <f>F17</f>
        <v>1554</v>
      </c>
      <c r="G20" s="57">
        <f>G17</f>
        <v>8846</v>
      </c>
      <c r="H20" s="57">
        <f>H2-L20</f>
        <v>7557</v>
      </c>
      <c r="I20" s="57">
        <f>I17</f>
        <v>0</v>
      </c>
      <c r="J20" s="57">
        <f>J17</f>
        <v>200</v>
      </c>
      <c r="K20" s="57">
        <f>K17</f>
        <v>9000</v>
      </c>
      <c r="L20" s="57">
        <v>5068</v>
      </c>
      <c r="M20" s="91" t="s">
        <v>43</v>
      </c>
      <c r="N20" s="21">
        <v>6477</v>
      </c>
      <c r="O20" s="21" t="s">
        <v>12</v>
      </c>
      <c r="P20" s="21">
        <f>G28</f>
        <v>100752</v>
      </c>
      <c r="Q20" s="21" t="s">
        <v>56</v>
      </c>
      <c r="R20" s="92">
        <f>10600+15193</f>
        <v>25793</v>
      </c>
      <c r="S20" s="93">
        <v>0.9</v>
      </c>
      <c r="T20" s="94"/>
      <c r="U20" s="55"/>
      <c r="V20" s="55">
        <f>ROUND(V16-V17-V18-V19,-1)</f>
        <v>839650</v>
      </c>
    </row>
    <row r="21" spans="1:22">
      <c r="A21" s="22"/>
      <c r="B21" s="61" t="s">
        <v>47</v>
      </c>
      <c r="C21" s="37">
        <v>88206</v>
      </c>
      <c r="D21" s="21"/>
      <c r="E21" s="36">
        <f>C21+D21</f>
        <v>88206</v>
      </c>
      <c r="F21" s="37">
        <f t="shared" ref="F21:F22" si="12">F20</f>
        <v>1554</v>
      </c>
      <c r="G21" s="37">
        <v>8801</v>
      </c>
      <c r="H21" s="37">
        <f>H2-L21</f>
        <v>8094</v>
      </c>
      <c r="I21" s="37">
        <f>I20</f>
        <v>0</v>
      </c>
      <c r="J21" s="37">
        <f t="shared" ref="J21:J22" si="13">J20</f>
        <v>200</v>
      </c>
      <c r="K21" s="37">
        <v>4000</v>
      </c>
      <c r="L21" s="37">
        <v>4531</v>
      </c>
      <c r="M21" s="91" t="s">
        <v>46</v>
      </c>
      <c r="N21" s="21"/>
      <c r="O21" s="21" t="s">
        <v>57</v>
      </c>
      <c r="P21" s="21">
        <f>H28</f>
        <v>85643</v>
      </c>
      <c r="Q21" s="21" t="s">
        <v>58</v>
      </c>
      <c r="R21" s="92">
        <v>0</v>
      </c>
      <c r="S21" s="95">
        <f>ROUNDUP(N18*S20,-3)</f>
        <v>87000</v>
      </c>
      <c r="T21" s="96"/>
      <c r="U21" s="97"/>
      <c r="V21" s="98"/>
    </row>
    <row r="22" spans="1:22" ht="15.75" thickBot="1">
      <c r="A22" s="8"/>
      <c r="B22" s="61" t="s">
        <v>49</v>
      </c>
      <c r="C22" s="37">
        <f>C21</f>
        <v>88206</v>
      </c>
      <c r="D22" s="21"/>
      <c r="E22" s="36">
        <f>C22+D22</f>
        <v>88206</v>
      </c>
      <c r="F22" s="37">
        <f t="shared" si="12"/>
        <v>1554</v>
      </c>
      <c r="G22" s="37">
        <f>G21</f>
        <v>8801</v>
      </c>
      <c r="H22" s="37">
        <f>H2-L22</f>
        <v>8094</v>
      </c>
      <c r="I22" s="37">
        <f>I21</f>
        <v>0</v>
      </c>
      <c r="J22" s="37">
        <f t="shared" si="13"/>
        <v>200</v>
      </c>
      <c r="K22" s="37">
        <f>6000+400</f>
        <v>6400</v>
      </c>
      <c r="L22" s="37">
        <f t="shared" ref="L22" si="14">L21</f>
        <v>4531</v>
      </c>
      <c r="M22" s="91" t="s">
        <v>48</v>
      </c>
      <c r="N22" s="21"/>
      <c r="O22" s="21" t="s">
        <v>59</v>
      </c>
      <c r="P22" s="21">
        <f>I28</f>
        <v>0</v>
      </c>
      <c r="Q22" s="21" t="s">
        <v>60</v>
      </c>
      <c r="R22" s="92">
        <v>0</v>
      </c>
      <c r="S22" s="99">
        <f>SUM(K8+K14+K19+K20+K21)</f>
        <v>90000</v>
      </c>
      <c r="T22" s="96"/>
      <c r="U22" s="97"/>
      <c r="V22" s="98"/>
    </row>
    <row r="23" spans="1:22" ht="15.75" thickBot="1">
      <c r="A23" s="8"/>
      <c r="B23" s="61"/>
      <c r="C23" s="71">
        <v>0</v>
      </c>
      <c r="D23" s="21">
        <v>2000</v>
      </c>
      <c r="E23" s="36">
        <f>C23+D23</f>
        <v>2000</v>
      </c>
      <c r="F23" s="71"/>
      <c r="G23" s="71"/>
      <c r="H23" s="71"/>
      <c r="I23" s="71"/>
      <c r="J23" s="71"/>
      <c r="K23" s="71"/>
      <c r="L23" s="71"/>
      <c r="M23" s="91" t="s">
        <v>61</v>
      </c>
      <c r="N23" s="21">
        <v>1677</v>
      </c>
      <c r="O23" s="21" t="s">
        <v>62</v>
      </c>
      <c r="P23" s="21">
        <v>0</v>
      </c>
      <c r="Q23" s="21"/>
      <c r="R23" s="21"/>
      <c r="S23" s="87">
        <f>S22-S21</f>
        <v>3000</v>
      </c>
      <c r="T23" s="133" t="s">
        <v>63</v>
      </c>
      <c r="U23" s="134"/>
      <c r="V23" s="100">
        <f>ROUND(IF(V20&gt;1000000,125000+(V20-1000000)*30%,IF(V20&gt;500000,25000+(V20-500000)*20%,IF(V20&gt;250000,(V20-250000)*10%,0))),0)</f>
        <v>92930</v>
      </c>
    </row>
    <row r="24" spans="1:22" ht="15.75" thickBot="1">
      <c r="A24" s="22"/>
      <c r="B24" s="70"/>
      <c r="C24" s="71">
        <v>0</v>
      </c>
      <c r="D24" s="49"/>
      <c r="E24" s="36">
        <f>C24+D24</f>
        <v>0</v>
      </c>
      <c r="F24" s="71"/>
      <c r="G24" s="71"/>
      <c r="H24" s="71"/>
      <c r="I24" s="71"/>
      <c r="J24" s="71"/>
      <c r="K24" s="71"/>
      <c r="L24" s="71"/>
      <c r="M24" s="91" t="s">
        <v>64</v>
      </c>
      <c r="N24" s="21">
        <v>849</v>
      </c>
      <c r="O24" s="21" t="s">
        <v>65</v>
      </c>
      <c r="P24" s="21">
        <v>0</v>
      </c>
      <c r="Q24" s="21"/>
      <c r="R24" s="21"/>
      <c r="S24" s="53"/>
      <c r="T24" s="101" t="s">
        <v>66</v>
      </c>
      <c r="U24" s="102">
        <f>IF(V23&gt;=5000,5000,IF(V23&gt;0,V23,(5000-V23)))</f>
        <v>5000</v>
      </c>
      <c r="V24" s="103">
        <f>IF(V20&gt;=500001,0,IF(V20&lt;=250000,0,U24))</f>
        <v>0</v>
      </c>
    </row>
    <row r="25" spans="1:22" ht="15.75" thickBot="1">
      <c r="A25" s="8"/>
      <c r="B25" s="73" t="s">
        <v>67</v>
      </c>
      <c r="C25" s="74">
        <f>SUM(C20:C24)</f>
        <v>265040</v>
      </c>
      <c r="D25" s="74">
        <f t="shared" ref="D25:L25" si="15">SUM(D20:D24)</f>
        <v>2000</v>
      </c>
      <c r="E25" s="74">
        <f t="shared" si="15"/>
        <v>267040</v>
      </c>
      <c r="F25" s="74">
        <f t="shared" si="15"/>
        <v>4662</v>
      </c>
      <c r="G25" s="74">
        <f t="shared" si="15"/>
        <v>26448</v>
      </c>
      <c r="H25" s="74">
        <f t="shared" si="15"/>
        <v>23745</v>
      </c>
      <c r="I25" s="74">
        <f t="shared" si="15"/>
        <v>0</v>
      </c>
      <c r="J25" s="74">
        <f t="shared" si="15"/>
        <v>600</v>
      </c>
      <c r="K25" s="74">
        <f t="shared" si="15"/>
        <v>19400</v>
      </c>
      <c r="L25" s="74">
        <f t="shared" si="15"/>
        <v>14130</v>
      </c>
      <c r="M25" s="21"/>
      <c r="N25" s="21"/>
      <c r="O25" s="21" t="s">
        <v>68</v>
      </c>
      <c r="P25" s="21">
        <v>0</v>
      </c>
      <c r="Q25" s="21"/>
      <c r="R25" s="21"/>
      <c r="S25" s="53"/>
      <c r="T25" s="118" t="s">
        <v>69</v>
      </c>
      <c r="U25" s="119"/>
      <c r="V25" s="104">
        <f>IF(V23&gt;=2000,V23-V24,0)</f>
        <v>92930</v>
      </c>
    </row>
    <row r="26" spans="1:22" ht="15.75" thickBot="1">
      <c r="A26" s="8"/>
      <c r="B26" s="85"/>
      <c r="C26" s="85"/>
      <c r="D26" s="85"/>
      <c r="E26" s="105"/>
      <c r="F26" s="85"/>
      <c r="G26" s="85"/>
      <c r="H26" s="85"/>
      <c r="I26" s="85"/>
      <c r="J26" s="85"/>
      <c r="K26" s="85">
        <v>0</v>
      </c>
      <c r="L26" s="85">
        <v>0</v>
      </c>
      <c r="M26" s="21"/>
      <c r="N26" s="21"/>
      <c r="O26" s="21" t="s">
        <v>70</v>
      </c>
      <c r="P26" s="21">
        <v>0</v>
      </c>
      <c r="Q26" s="21"/>
      <c r="R26" s="21"/>
      <c r="S26" s="53"/>
      <c r="T26" s="120" t="s">
        <v>71</v>
      </c>
      <c r="U26" s="121"/>
      <c r="V26" s="106">
        <f>ROUND(V25*3%,0)</f>
        <v>2788</v>
      </c>
    </row>
    <row r="27" spans="1:22" ht="15.75" thickBot="1">
      <c r="A27" s="22"/>
      <c r="B27" s="85"/>
      <c r="C27" s="85"/>
      <c r="D27" s="85"/>
      <c r="E27" s="105"/>
      <c r="F27" s="85"/>
      <c r="G27" s="85"/>
      <c r="H27" s="85"/>
      <c r="I27" s="85"/>
      <c r="J27" s="85"/>
      <c r="K27" s="85"/>
      <c r="L27" s="85"/>
      <c r="M27" s="21"/>
      <c r="N27" s="21"/>
      <c r="O27" s="21" t="s">
        <v>72</v>
      </c>
      <c r="P27" s="21">
        <v>0</v>
      </c>
      <c r="Q27" s="21"/>
      <c r="R27" s="21"/>
      <c r="S27" s="53"/>
      <c r="T27" s="122"/>
      <c r="U27" s="123"/>
      <c r="V27" s="124"/>
    </row>
    <row r="28" spans="1:22" ht="15.75" thickBot="1">
      <c r="A28" s="8"/>
      <c r="B28" s="107" t="s">
        <v>6</v>
      </c>
      <c r="C28" s="107">
        <f t="shared" ref="C28:L28" si="16">C8+C14+C19+C25</f>
        <v>1095205</v>
      </c>
      <c r="D28" s="107">
        <f t="shared" si="16"/>
        <v>9600</v>
      </c>
      <c r="E28" s="107">
        <f t="shared" si="16"/>
        <v>1104805</v>
      </c>
      <c r="F28" s="107">
        <f t="shared" si="16"/>
        <v>14544</v>
      </c>
      <c r="G28" s="107">
        <f t="shared" si="16"/>
        <v>100752</v>
      </c>
      <c r="H28" s="107">
        <f t="shared" si="16"/>
        <v>85643</v>
      </c>
      <c r="I28" s="107">
        <f t="shared" si="16"/>
        <v>0</v>
      </c>
      <c r="J28" s="107">
        <f t="shared" si="16"/>
        <v>2400</v>
      </c>
      <c r="K28" s="107">
        <f t="shared" si="16"/>
        <v>96400</v>
      </c>
      <c r="L28" s="107">
        <f t="shared" si="16"/>
        <v>65857</v>
      </c>
      <c r="M28" s="108" t="s">
        <v>73</v>
      </c>
      <c r="N28" s="108">
        <f>SUM(N20:N27)</f>
        <v>9003</v>
      </c>
      <c r="O28" s="108" t="s">
        <v>73</v>
      </c>
      <c r="P28" s="108">
        <f>SUM(P20:P27)</f>
        <v>186395</v>
      </c>
      <c r="Q28" s="108" t="s">
        <v>73</v>
      </c>
      <c r="R28" s="108">
        <f>SUM(R20:R27)</f>
        <v>25793</v>
      </c>
      <c r="S28" s="53"/>
      <c r="T28" s="125" t="s">
        <v>74</v>
      </c>
      <c r="U28" s="126"/>
      <c r="V28" s="109">
        <f>V25+V26</f>
        <v>95718</v>
      </c>
    </row>
    <row r="29" spans="1:22">
      <c r="A29" s="8"/>
      <c r="B29" s="85"/>
      <c r="C29" s="85"/>
      <c r="D29" s="85"/>
      <c r="E29" s="10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53"/>
      <c r="T29" s="110"/>
      <c r="U29" s="85"/>
      <c r="V29" s="85"/>
    </row>
    <row r="30" spans="1:22" ht="15.75" thickBot="1">
      <c r="A30" s="22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2"/>
      <c r="T30" s="111"/>
      <c r="U30" s="111"/>
      <c r="V30" s="111"/>
    </row>
    <row r="31" spans="1:22" ht="21" thickBot="1">
      <c r="A31" s="1">
        <v>176</v>
      </c>
      <c r="B31" s="127" t="s">
        <v>75</v>
      </c>
      <c r="C31" s="128"/>
      <c r="D31" s="128"/>
      <c r="E31" s="128"/>
      <c r="F31" s="128"/>
      <c r="G31" s="128"/>
      <c r="H31" s="128"/>
      <c r="I31" s="128"/>
      <c r="J31" s="129"/>
      <c r="K31" s="130"/>
      <c r="L31" s="2"/>
      <c r="M31" s="3" t="s">
        <v>76</v>
      </c>
      <c r="N31" s="4"/>
      <c r="O31" s="5"/>
      <c r="P31" s="131" t="s">
        <v>2</v>
      </c>
      <c r="Q31" s="132"/>
      <c r="R31" s="2"/>
      <c r="S31" s="6"/>
      <c r="T31" s="7"/>
      <c r="U31" s="7"/>
      <c r="V31" s="7" t="s">
        <v>3</v>
      </c>
    </row>
    <row r="32" spans="1:22" ht="15.75" thickBot="1">
      <c r="A32" s="8"/>
      <c r="B32" s="9"/>
      <c r="C32" s="10">
        <v>27335</v>
      </c>
      <c r="D32" s="11"/>
      <c r="E32" s="12"/>
      <c r="F32" s="13"/>
      <c r="G32" s="14"/>
      <c r="H32" s="13">
        <v>0</v>
      </c>
      <c r="I32" s="15"/>
      <c r="J32" s="13" t="s">
        <v>4</v>
      </c>
      <c r="K32" s="14"/>
      <c r="L32" s="16"/>
      <c r="M32" s="17"/>
      <c r="N32" s="18" t="s">
        <v>5</v>
      </c>
      <c r="O32" s="17"/>
      <c r="P32" s="17"/>
      <c r="Q32" s="17"/>
      <c r="R32" s="17"/>
      <c r="S32" s="19"/>
      <c r="T32" s="20"/>
      <c r="U32" s="21" t="s">
        <v>6</v>
      </c>
      <c r="V32" s="21">
        <f>E58</f>
        <v>1063295</v>
      </c>
    </row>
    <row r="33" spans="1:22" ht="26.25" thickBot="1">
      <c r="A33" s="22"/>
      <c r="B33" s="23" t="s">
        <v>7</v>
      </c>
      <c r="C33" s="24" t="s">
        <v>8</v>
      </c>
      <c r="D33" s="24" t="s">
        <v>9</v>
      </c>
      <c r="E33" s="25" t="s">
        <v>10</v>
      </c>
      <c r="F33" s="24" t="s">
        <v>11</v>
      </c>
      <c r="G33" s="24" t="s">
        <v>12</v>
      </c>
      <c r="H33" s="24" t="s">
        <v>13</v>
      </c>
      <c r="I33" s="24" t="s">
        <v>14</v>
      </c>
      <c r="J33" s="24" t="s">
        <v>15</v>
      </c>
      <c r="K33" s="26" t="s">
        <v>16</v>
      </c>
      <c r="L33" s="26" t="s">
        <v>17</v>
      </c>
      <c r="M33" s="27" t="s">
        <v>7</v>
      </c>
      <c r="N33" s="28" t="s">
        <v>18</v>
      </c>
      <c r="O33" s="29" t="s">
        <v>19</v>
      </c>
      <c r="P33" s="28" t="s">
        <v>20</v>
      </c>
      <c r="Q33" s="30" t="s">
        <v>21</v>
      </c>
      <c r="R33" s="30" t="s">
        <v>22</v>
      </c>
      <c r="S33" s="31"/>
      <c r="T33" s="32" t="s">
        <v>23</v>
      </c>
      <c r="U33" s="33" t="s">
        <v>24</v>
      </c>
      <c r="V33" s="33">
        <v>0</v>
      </c>
    </row>
    <row r="34" spans="1:22" ht="15.75" thickBot="1">
      <c r="A34" s="8"/>
      <c r="B34" s="34" t="s">
        <v>25</v>
      </c>
      <c r="C34" s="35">
        <v>77804</v>
      </c>
      <c r="D34" s="35"/>
      <c r="E34" s="36">
        <f>C34+D34</f>
        <v>77804</v>
      </c>
      <c r="F34" s="35">
        <v>820</v>
      </c>
      <c r="G34" s="35">
        <v>7752</v>
      </c>
      <c r="H34" s="37">
        <f>H32-L34</f>
        <v>0</v>
      </c>
      <c r="I34" s="35">
        <v>0</v>
      </c>
      <c r="J34" s="35">
        <v>200</v>
      </c>
      <c r="K34" s="35">
        <v>6000</v>
      </c>
      <c r="L34" s="35">
        <v>0</v>
      </c>
      <c r="M34" s="38" t="s">
        <v>25</v>
      </c>
      <c r="N34" s="39">
        <v>0</v>
      </c>
      <c r="O34" s="39">
        <f>ROUND(N48/12,-1)</f>
        <v>8550</v>
      </c>
      <c r="P34" s="39">
        <f>K34</f>
        <v>6000</v>
      </c>
      <c r="Q34" s="39">
        <f>N48-P34</f>
        <v>96629</v>
      </c>
      <c r="R34" s="40">
        <v>0</v>
      </c>
      <c r="S34" s="41"/>
      <c r="T34" s="42" t="s">
        <v>26</v>
      </c>
      <c r="U34" s="43"/>
      <c r="V34" s="43">
        <f>V32+V33</f>
        <v>1063295</v>
      </c>
    </row>
    <row r="35" spans="1:22">
      <c r="A35" s="8"/>
      <c r="B35" s="44" t="s">
        <v>27</v>
      </c>
      <c r="C35" s="35">
        <v>77459</v>
      </c>
      <c r="D35" s="21"/>
      <c r="E35" s="36">
        <f t="shared" ref="E35:E37" si="17">C35+D35</f>
        <v>77459</v>
      </c>
      <c r="F35" s="35">
        <f>F34</f>
        <v>820</v>
      </c>
      <c r="G35" s="35">
        <v>7714</v>
      </c>
      <c r="H35" s="37">
        <f>H32-L35</f>
        <v>0</v>
      </c>
      <c r="I35" s="35">
        <f t="shared" ref="I35:K36" si="18">I34</f>
        <v>0</v>
      </c>
      <c r="J35" s="35">
        <f t="shared" si="18"/>
        <v>200</v>
      </c>
      <c r="K35" s="35">
        <f t="shared" si="18"/>
        <v>6000</v>
      </c>
      <c r="L35" s="21">
        <f>L34</f>
        <v>0</v>
      </c>
      <c r="M35" s="44" t="s">
        <v>27</v>
      </c>
      <c r="N35" s="21">
        <v>0</v>
      </c>
      <c r="O35" s="21">
        <f>ROUND(N48/12,-1)</f>
        <v>8550</v>
      </c>
      <c r="P35" s="21">
        <f>K35</f>
        <v>6000</v>
      </c>
      <c r="Q35" s="21">
        <f>Q34-P35</f>
        <v>90629</v>
      </c>
      <c r="R35" s="45">
        <f>ROUND(Q34/11,0)</f>
        <v>8784</v>
      </c>
      <c r="S35" s="41"/>
      <c r="T35" s="46">
        <v>0</v>
      </c>
      <c r="U35" s="39" t="s">
        <v>11</v>
      </c>
      <c r="V35" s="39">
        <f>IF(F58&gt;=19200,19200,F58)</f>
        <v>13704</v>
      </c>
    </row>
    <row r="36" spans="1:22">
      <c r="A36" s="22"/>
      <c r="B36" s="44" t="s">
        <v>28</v>
      </c>
      <c r="C36" s="21">
        <f>C35</f>
        <v>77459</v>
      </c>
      <c r="D36" s="21">
        <v>0</v>
      </c>
      <c r="E36" s="36">
        <f t="shared" si="17"/>
        <v>77459</v>
      </c>
      <c r="F36" s="21">
        <f>F35</f>
        <v>820</v>
      </c>
      <c r="G36" s="21">
        <f>G35</f>
        <v>7714</v>
      </c>
      <c r="H36" s="37">
        <f>H32-L36</f>
        <v>0</v>
      </c>
      <c r="I36" s="21">
        <f t="shared" si="18"/>
        <v>0</v>
      </c>
      <c r="J36" s="21">
        <f t="shared" si="18"/>
        <v>200</v>
      </c>
      <c r="K36" s="21">
        <v>7000</v>
      </c>
      <c r="L36" s="21">
        <f>L35</f>
        <v>0</v>
      </c>
      <c r="M36" s="44" t="s">
        <v>28</v>
      </c>
      <c r="N36" s="21">
        <v>0</v>
      </c>
      <c r="O36" s="21">
        <f>ROUND(N48/12,-1)</f>
        <v>8550</v>
      </c>
      <c r="P36" s="21">
        <f>K36</f>
        <v>7000</v>
      </c>
      <c r="Q36" s="21">
        <f t="shared" ref="Q36:Q45" si="19">Q35-P36</f>
        <v>83629</v>
      </c>
      <c r="R36" s="45">
        <f>ROUND(Q35/10,0)</f>
        <v>9063</v>
      </c>
      <c r="S36" s="41"/>
      <c r="T36" s="47">
        <v>0</v>
      </c>
      <c r="U36" s="21" t="s">
        <v>29</v>
      </c>
      <c r="V36" s="21">
        <f>IF(T36&gt;=1000000,1000000,T36)</f>
        <v>0</v>
      </c>
    </row>
    <row r="37" spans="1:22" ht="15.75" thickBot="1">
      <c r="A37" s="8"/>
      <c r="B37" s="48"/>
      <c r="C37" s="49">
        <v>0</v>
      </c>
      <c r="D37" s="49"/>
      <c r="E37" s="36">
        <f t="shared" si="17"/>
        <v>0</v>
      </c>
      <c r="F37" s="49"/>
      <c r="G37" s="49"/>
      <c r="H37" s="49"/>
      <c r="I37" s="49"/>
      <c r="J37" s="49"/>
      <c r="K37" s="49"/>
      <c r="L37" s="49"/>
      <c r="M37" s="44" t="s">
        <v>30</v>
      </c>
      <c r="N37" s="21">
        <v>0</v>
      </c>
      <c r="O37" s="21">
        <f>ROUND(N48/12,-1)</f>
        <v>8550</v>
      </c>
      <c r="P37" s="21">
        <f>K39</f>
        <v>7000</v>
      </c>
      <c r="Q37" s="21">
        <f t="shared" si="19"/>
        <v>76629</v>
      </c>
      <c r="R37" s="45">
        <f>ROUND(Q36/9,0)</f>
        <v>9292</v>
      </c>
      <c r="S37" s="41"/>
      <c r="T37" s="50">
        <v>0</v>
      </c>
      <c r="U37" s="33" t="s">
        <v>31</v>
      </c>
      <c r="V37" s="33">
        <f>IF(T37&gt;=300000,300000,T37)</f>
        <v>0</v>
      </c>
    </row>
    <row r="38" spans="1:22" ht="15.75" thickBot="1">
      <c r="A38" s="8"/>
      <c r="B38" s="51" t="s">
        <v>32</v>
      </c>
      <c r="C38" s="52">
        <f>SUM(C34:C37)</f>
        <v>232722</v>
      </c>
      <c r="D38" s="52">
        <f t="shared" ref="D38:L38" si="20">SUM(D34:D37)</f>
        <v>0</v>
      </c>
      <c r="E38" s="52">
        <f t="shared" si="20"/>
        <v>232722</v>
      </c>
      <c r="F38" s="52">
        <f t="shared" si="20"/>
        <v>2460</v>
      </c>
      <c r="G38" s="52">
        <f t="shared" si="20"/>
        <v>23180</v>
      </c>
      <c r="H38" s="52">
        <f t="shared" si="20"/>
        <v>0</v>
      </c>
      <c r="I38" s="52">
        <f t="shared" si="20"/>
        <v>0</v>
      </c>
      <c r="J38" s="52">
        <f t="shared" si="20"/>
        <v>600</v>
      </c>
      <c r="K38" s="52">
        <f t="shared" si="20"/>
        <v>19000</v>
      </c>
      <c r="L38" s="52">
        <f t="shared" si="20"/>
        <v>0</v>
      </c>
      <c r="M38" s="44" t="s">
        <v>33</v>
      </c>
      <c r="N38" s="21">
        <v>0</v>
      </c>
      <c r="O38" s="21">
        <f>ROUND(N48/12,-1)</f>
        <v>8550</v>
      </c>
      <c r="P38" s="21">
        <f>K40</f>
        <v>7000</v>
      </c>
      <c r="Q38" s="21">
        <f t="shared" si="19"/>
        <v>69629</v>
      </c>
      <c r="R38" s="45">
        <f>ROUND(Q37/8,0)</f>
        <v>9579</v>
      </c>
      <c r="S38" s="53"/>
      <c r="T38" s="54"/>
      <c r="U38" s="55"/>
      <c r="V38" s="55">
        <f>V34-V35-V36-V37</f>
        <v>1049591</v>
      </c>
    </row>
    <row r="39" spans="1:22" ht="15.75" thickBot="1">
      <c r="A39" s="22"/>
      <c r="B39" s="56" t="s">
        <v>30</v>
      </c>
      <c r="C39" s="57">
        <f>C36</f>
        <v>77459</v>
      </c>
      <c r="D39" s="35"/>
      <c r="E39" s="36">
        <f>C39+D39</f>
        <v>77459</v>
      </c>
      <c r="F39" s="57">
        <f>F36</f>
        <v>820</v>
      </c>
      <c r="G39" s="57">
        <f>G36</f>
        <v>7714</v>
      </c>
      <c r="H39" s="37">
        <f>H32-L39</f>
        <v>0</v>
      </c>
      <c r="I39" s="57">
        <f>I36</f>
        <v>0</v>
      </c>
      <c r="J39" s="57">
        <f>J36</f>
        <v>200</v>
      </c>
      <c r="K39" s="57">
        <f>K36</f>
        <v>7000</v>
      </c>
      <c r="L39" s="57">
        <f>L36</f>
        <v>0</v>
      </c>
      <c r="M39" s="44" t="s">
        <v>34</v>
      </c>
      <c r="N39" s="21">
        <v>0</v>
      </c>
      <c r="O39" s="21">
        <f>ROUND(N48/12,-1)</f>
        <v>8550</v>
      </c>
      <c r="P39" s="21">
        <f>K41</f>
        <v>7000</v>
      </c>
      <c r="Q39" s="21">
        <f t="shared" si="19"/>
        <v>62629</v>
      </c>
      <c r="R39" s="45">
        <f>ROUND(Q38/7,0)</f>
        <v>9947</v>
      </c>
      <c r="S39" s="58">
        <v>0.3</v>
      </c>
      <c r="T39" s="59" t="s">
        <v>35</v>
      </c>
      <c r="U39" s="60" t="s">
        <v>36</v>
      </c>
      <c r="V39" s="60">
        <f>J58</f>
        <v>2400</v>
      </c>
    </row>
    <row r="40" spans="1:22" ht="15.75" thickBot="1">
      <c r="A40" s="8"/>
      <c r="B40" s="61" t="s">
        <v>33</v>
      </c>
      <c r="C40" s="37">
        <v>79055</v>
      </c>
      <c r="D40" s="21"/>
      <c r="E40" s="36">
        <f t="shared" ref="E40:E43" si="21">C40+D40</f>
        <v>79055</v>
      </c>
      <c r="F40" s="37">
        <f>F39</f>
        <v>820</v>
      </c>
      <c r="G40" s="37">
        <v>7886</v>
      </c>
      <c r="H40" s="37">
        <f>H32-L40</f>
        <v>0</v>
      </c>
      <c r="I40" s="37">
        <f t="shared" ref="I40:K41" si="22">I39</f>
        <v>0</v>
      </c>
      <c r="J40" s="37">
        <f t="shared" si="22"/>
        <v>200</v>
      </c>
      <c r="K40" s="37">
        <f t="shared" si="22"/>
        <v>7000</v>
      </c>
      <c r="L40" s="37">
        <f>L39</f>
        <v>0</v>
      </c>
      <c r="M40" s="62" t="s">
        <v>37</v>
      </c>
      <c r="N40" s="21">
        <v>0</v>
      </c>
      <c r="O40" s="21">
        <v>0</v>
      </c>
      <c r="P40" s="21">
        <f>K42</f>
        <v>18000</v>
      </c>
      <c r="Q40" s="21">
        <f t="shared" si="19"/>
        <v>44629</v>
      </c>
      <c r="R40" s="45">
        <f>ROUND(Q39/7,0)</f>
        <v>8947</v>
      </c>
      <c r="S40" s="41">
        <f>ROUNDUP(N48*S39,-3)</f>
        <v>31000</v>
      </c>
      <c r="T40" s="63"/>
      <c r="U40" s="64"/>
      <c r="V40" s="64">
        <f>V38-V39</f>
        <v>1047191</v>
      </c>
    </row>
    <row r="41" spans="1:22" ht="15.75" thickBot="1">
      <c r="A41" s="8"/>
      <c r="B41" s="61" t="s">
        <v>34</v>
      </c>
      <c r="C41" s="37">
        <f>C40</f>
        <v>79055</v>
      </c>
      <c r="D41" s="21">
        <v>0</v>
      </c>
      <c r="E41" s="36">
        <f t="shared" si="21"/>
        <v>79055</v>
      </c>
      <c r="F41" s="37">
        <f>F40</f>
        <v>820</v>
      </c>
      <c r="G41" s="37">
        <f>G40</f>
        <v>7886</v>
      </c>
      <c r="H41" s="37">
        <f>H32-L41</f>
        <v>0</v>
      </c>
      <c r="I41" s="37">
        <f t="shared" si="22"/>
        <v>0</v>
      </c>
      <c r="J41" s="37">
        <f t="shared" si="22"/>
        <v>200</v>
      </c>
      <c r="K41" s="37">
        <f>K40</f>
        <v>7000</v>
      </c>
      <c r="L41" s="37">
        <f>L40</f>
        <v>0</v>
      </c>
      <c r="M41" s="44" t="s">
        <v>38</v>
      </c>
      <c r="N41" s="21">
        <v>0</v>
      </c>
      <c r="O41" s="21">
        <f>ROUND(N48/12,-1)</f>
        <v>8550</v>
      </c>
      <c r="P41" s="21">
        <f>K45</f>
        <v>7000</v>
      </c>
      <c r="Q41" s="21">
        <f t="shared" si="19"/>
        <v>37629</v>
      </c>
      <c r="R41" s="45">
        <f>ROUND(Q40/6,0)</f>
        <v>7438</v>
      </c>
      <c r="S41" s="41">
        <f>SUM(K38:K40)</f>
        <v>33000</v>
      </c>
      <c r="T41" s="65" t="s">
        <v>23</v>
      </c>
      <c r="U41" s="66" t="s">
        <v>39</v>
      </c>
      <c r="V41" s="66">
        <v>0</v>
      </c>
    </row>
    <row r="42" spans="1:22" ht="15.75" thickBot="1">
      <c r="A42" s="22"/>
      <c r="B42" s="67" t="s">
        <v>40</v>
      </c>
      <c r="C42" s="37">
        <v>63724</v>
      </c>
      <c r="D42" s="21"/>
      <c r="E42" s="36">
        <f t="shared" si="21"/>
        <v>63724</v>
      </c>
      <c r="F42" s="37"/>
      <c r="G42" s="37"/>
      <c r="H42" s="37"/>
      <c r="I42" s="37"/>
      <c r="J42" s="37"/>
      <c r="K42" s="37">
        <v>18000</v>
      </c>
      <c r="L42" s="37"/>
      <c r="M42" s="44" t="s">
        <v>41</v>
      </c>
      <c r="N42" s="21">
        <v>0</v>
      </c>
      <c r="O42" s="21">
        <f>ROUND(N48/12,-1)</f>
        <v>8550</v>
      </c>
      <c r="P42" s="21">
        <f>K46</f>
        <v>8000</v>
      </c>
      <c r="Q42" s="21">
        <f t="shared" si="19"/>
        <v>29629</v>
      </c>
      <c r="R42" s="45">
        <f>ROUND(Q41/5,0)</f>
        <v>7526</v>
      </c>
      <c r="S42" s="68">
        <f>S41-S40</f>
        <v>2000</v>
      </c>
      <c r="T42" s="69"/>
      <c r="U42" s="64"/>
      <c r="V42" s="64">
        <f>V40+V41</f>
        <v>1047191</v>
      </c>
    </row>
    <row r="43" spans="1:22" ht="15.75" thickBot="1">
      <c r="A43" s="8"/>
      <c r="B43" s="70"/>
      <c r="C43" s="71">
        <v>15000</v>
      </c>
      <c r="D43" s="49"/>
      <c r="E43" s="36">
        <f t="shared" si="21"/>
        <v>15000</v>
      </c>
      <c r="F43" s="71"/>
      <c r="G43" s="71"/>
      <c r="H43" s="71"/>
      <c r="I43" s="71"/>
      <c r="J43" s="71"/>
      <c r="K43" s="71"/>
      <c r="L43" s="71"/>
      <c r="M43" s="44" t="s">
        <v>42</v>
      </c>
      <c r="N43" s="21">
        <v>0</v>
      </c>
      <c r="O43" s="21">
        <f>ROUND(N48/12,-1)</f>
        <v>8550</v>
      </c>
      <c r="P43" s="21">
        <f>K47</f>
        <v>9000</v>
      </c>
      <c r="Q43" s="21">
        <f t="shared" si="19"/>
        <v>20629</v>
      </c>
      <c r="R43" s="45">
        <f>ROUND(Q42/4,0)</f>
        <v>7407</v>
      </c>
      <c r="S43" s="41"/>
      <c r="T43" s="72">
        <f>L58</f>
        <v>0</v>
      </c>
      <c r="U43" s="35" t="s">
        <v>43</v>
      </c>
      <c r="V43" s="35">
        <f>IF(T43&gt;200000,200000,T43)</f>
        <v>0</v>
      </c>
    </row>
    <row r="44" spans="1:22" ht="15.75" thickBot="1">
      <c r="A44" s="8"/>
      <c r="B44" s="73" t="s">
        <v>44</v>
      </c>
      <c r="C44" s="74">
        <f t="shared" ref="C44:D44" si="23">SUM(C39:C43)</f>
        <v>314293</v>
      </c>
      <c r="D44" s="52">
        <f t="shared" si="23"/>
        <v>0</v>
      </c>
      <c r="E44" s="52">
        <f t="shared" ref="E44:L44" si="24">SUM(E39:E43)</f>
        <v>314293</v>
      </c>
      <c r="F44" s="74">
        <f t="shared" si="24"/>
        <v>2460</v>
      </c>
      <c r="G44" s="74">
        <f t="shared" si="24"/>
        <v>23486</v>
      </c>
      <c r="H44" s="74">
        <f t="shared" si="24"/>
        <v>0</v>
      </c>
      <c r="I44" s="74">
        <f t="shared" si="24"/>
        <v>0</v>
      </c>
      <c r="J44" s="74">
        <f t="shared" si="24"/>
        <v>600</v>
      </c>
      <c r="K44" s="74">
        <f t="shared" si="24"/>
        <v>39000</v>
      </c>
      <c r="L44" s="74">
        <f t="shared" si="24"/>
        <v>0</v>
      </c>
      <c r="M44" s="44" t="s">
        <v>45</v>
      </c>
      <c r="N44" s="21">
        <v>0</v>
      </c>
      <c r="O44" s="21">
        <f>ROUND(N48/12,-1)</f>
        <v>8550</v>
      </c>
      <c r="P44" s="21">
        <f>K50</f>
        <v>9000</v>
      </c>
      <c r="Q44" s="21">
        <f t="shared" si="19"/>
        <v>11629</v>
      </c>
      <c r="R44" s="45">
        <f>ROUND(Q43/3,0)</f>
        <v>6876</v>
      </c>
      <c r="S44" s="41"/>
      <c r="T44" s="20">
        <v>11993</v>
      </c>
      <c r="U44" s="21" t="s">
        <v>46</v>
      </c>
      <c r="V44" s="21">
        <f>IF(T44&gt;30000,30000,T44)</f>
        <v>11993</v>
      </c>
    </row>
    <row r="45" spans="1:22" ht="15.75" thickBot="1">
      <c r="A45" s="22"/>
      <c r="B45" s="75" t="s">
        <v>38</v>
      </c>
      <c r="C45" s="57">
        <v>85001</v>
      </c>
      <c r="D45" s="35"/>
      <c r="E45" s="36">
        <f>C45+D45</f>
        <v>85001</v>
      </c>
      <c r="F45" s="57">
        <v>1464</v>
      </c>
      <c r="G45" s="57">
        <v>8476</v>
      </c>
      <c r="H45" s="57">
        <f>H32-L45</f>
        <v>0</v>
      </c>
      <c r="I45" s="57">
        <f>I41</f>
        <v>0</v>
      </c>
      <c r="J45" s="57">
        <f>J41</f>
        <v>200</v>
      </c>
      <c r="K45" s="57">
        <f>K41</f>
        <v>7000</v>
      </c>
      <c r="L45" s="57">
        <f>L41</f>
        <v>0</v>
      </c>
      <c r="M45" s="44" t="s">
        <v>47</v>
      </c>
      <c r="N45" s="21">
        <v>0</v>
      </c>
      <c r="O45" s="21">
        <f>ROUND(N48/12,-1)</f>
        <v>8550</v>
      </c>
      <c r="P45" s="21">
        <f>K51</f>
        <v>6000</v>
      </c>
      <c r="Q45" s="21">
        <f t="shared" si="19"/>
        <v>5629</v>
      </c>
      <c r="R45" s="45">
        <f>ROUND(Q44/2,0)</f>
        <v>5815</v>
      </c>
      <c r="S45" s="58">
        <v>0.6</v>
      </c>
      <c r="T45" s="76">
        <v>0</v>
      </c>
      <c r="U45" s="33" t="s">
        <v>48</v>
      </c>
      <c r="V45" s="33">
        <v>0</v>
      </c>
    </row>
    <row r="46" spans="1:22" ht="15.75" thickBot="1">
      <c r="A46" s="8"/>
      <c r="B46" s="61" t="s">
        <v>41</v>
      </c>
      <c r="C46" s="37">
        <v>86023</v>
      </c>
      <c r="D46" s="21"/>
      <c r="E46" s="36">
        <f>C46+D46</f>
        <v>86023</v>
      </c>
      <c r="F46" s="37">
        <f t="shared" ref="F46:G47" si="25">F45</f>
        <v>1464</v>
      </c>
      <c r="G46" s="37">
        <v>8586</v>
      </c>
      <c r="H46" s="37">
        <f>H32-L46</f>
        <v>0</v>
      </c>
      <c r="I46" s="37">
        <f>I45</f>
        <v>0</v>
      </c>
      <c r="J46" s="37">
        <f t="shared" ref="J46:J47" si="26">J45</f>
        <v>200</v>
      </c>
      <c r="K46" s="37">
        <v>8000</v>
      </c>
      <c r="L46" s="37">
        <f>L45</f>
        <v>0</v>
      </c>
      <c r="M46" s="77" t="s">
        <v>49</v>
      </c>
      <c r="N46" s="33">
        <v>0</v>
      </c>
      <c r="O46" s="33">
        <f>N48-(SUM(O34:O45))</f>
        <v>8579</v>
      </c>
      <c r="P46" s="33">
        <f>K52</f>
        <v>5700</v>
      </c>
      <c r="Q46" s="33">
        <f>Q45-P46</f>
        <v>-71</v>
      </c>
      <c r="R46" s="78">
        <f>ROUND(Q45/1,0)</f>
        <v>5629</v>
      </c>
      <c r="S46" s="41">
        <f>ROUNDUP(N48*S45,-3)</f>
        <v>62000</v>
      </c>
      <c r="T46" s="79"/>
      <c r="U46" s="43"/>
      <c r="V46" s="80">
        <f>V42-V43-V44-V45</f>
        <v>1035198</v>
      </c>
    </row>
    <row r="47" spans="1:22" ht="15.75" thickBot="1">
      <c r="A47" s="8"/>
      <c r="B47" s="67" t="s">
        <v>42</v>
      </c>
      <c r="C47" s="37">
        <f>C46</f>
        <v>86023</v>
      </c>
      <c r="D47" s="21"/>
      <c r="E47" s="36">
        <f>C47+D47</f>
        <v>86023</v>
      </c>
      <c r="F47" s="37">
        <f t="shared" si="25"/>
        <v>1464</v>
      </c>
      <c r="G47" s="37">
        <f t="shared" si="25"/>
        <v>8586</v>
      </c>
      <c r="H47" s="37">
        <f>H32-L47</f>
        <v>0</v>
      </c>
      <c r="I47" s="37">
        <f>I46</f>
        <v>0</v>
      </c>
      <c r="J47" s="37">
        <f t="shared" si="26"/>
        <v>200</v>
      </c>
      <c r="K47" s="37">
        <v>9000</v>
      </c>
      <c r="L47" s="37">
        <f>L46</f>
        <v>0</v>
      </c>
      <c r="M47" s="81"/>
      <c r="N47" s="82">
        <f>SUM(N34:N46)</f>
        <v>0</v>
      </c>
      <c r="O47" s="82">
        <f>SUM(O34:O46)</f>
        <v>102629</v>
      </c>
      <c r="P47" s="82">
        <f>SUM(P34:P46)</f>
        <v>102700</v>
      </c>
      <c r="Q47" s="82"/>
      <c r="R47" s="83"/>
      <c r="S47" s="41">
        <f>SUM(K38+K44+K45+K46)</f>
        <v>73000</v>
      </c>
      <c r="T47" s="84"/>
      <c r="U47" s="39" t="s">
        <v>50</v>
      </c>
      <c r="V47" s="39">
        <f>IF(P58&gt;=150000,150000,P58)</f>
        <v>150000</v>
      </c>
    </row>
    <row r="48" spans="1:22" ht="15.75" thickBot="1">
      <c r="A48" s="22"/>
      <c r="B48" s="70"/>
      <c r="C48" s="71">
        <v>0</v>
      </c>
      <c r="D48" s="49"/>
      <c r="E48" s="36">
        <f>C48+D48</f>
        <v>0</v>
      </c>
      <c r="F48" s="71"/>
      <c r="G48" s="71"/>
      <c r="H48" s="71"/>
      <c r="I48" s="71"/>
      <c r="J48" s="71"/>
      <c r="K48" s="71"/>
      <c r="L48" s="71"/>
      <c r="M48" s="85"/>
      <c r="N48" s="86">
        <f>V58</f>
        <v>102629</v>
      </c>
      <c r="O48" s="85"/>
      <c r="P48" s="85"/>
      <c r="Q48" s="85"/>
      <c r="R48" s="85"/>
      <c r="S48" s="87">
        <f>S47-S46</f>
        <v>11000</v>
      </c>
      <c r="T48" s="20"/>
      <c r="U48" s="21"/>
      <c r="V48" s="21">
        <v>0</v>
      </c>
    </row>
    <row r="49" spans="1:22" ht="15.75" thickBot="1">
      <c r="A49" s="8"/>
      <c r="B49" s="73" t="s">
        <v>51</v>
      </c>
      <c r="C49" s="74">
        <f t="shared" ref="C49:E49" si="27">SUM(C45:C48)</f>
        <v>257047</v>
      </c>
      <c r="D49" s="52">
        <f t="shared" si="27"/>
        <v>0</v>
      </c>
      <c r="E49" s="52">
        <f t="shared" si="27"/>
        <v>257047</v>
      </c>
      <c r="F49" s="74">
        <f t="shared" ref="F49:L49" si="28">SUM(F45:F48)</f>
        <v>4392</v>
      </c>
      <c r="G49" s="74">
        <f t="shared" si="28"/>
        <v>25648</v>
      </c>
      <c r="H49" s="74">
        <f t="shared" si="28"/>
        <v>0</v>
      </c>
      <c r="I49" s="74">
        <f t="shared" si="28"/>
        <v>0</v>
      </c>
      <c r="J49" s="74">
        <f t="shared" si="28"/>
        <v>600</v>
      </c>
      <c r="K49" s="74">
        <f t="shared" si="28"/>
        <v>24000</v>
      </c>
      <c r="L49" s="74">
        <f t="shared" si="28"/>
        <v>0</v>
      </c>
      <c r="M49" s="88" t="s">
        <v>52</v>
      </c>
      <c r="N49" s="89"/>
      <c r="O49" s="88" t="s">
        <v>53</v>
      </c>
      <c r="P49" s="89"/>
      <c r="Q49" s="90" t="s">
        <v>54</v>
      </c>
      <c r="R49" s="90"/>
      <c r="S49" s="41"/>
      <c r="T49" s="76"/>
      <c r="U49" s="33" t="s">
        <v>55</v>
      </c>
      <c r="V49" s="33">
        <f>R51+R52+R50</f>
        <v>12000</v>
      </c>
    </row>
    <row r="50" spans="1:22" ht="15.75" thickBot="1">
      <c r="A50" s="8"/>
      <c r="B50" s="75" t="s">
        <v>45</v>
      </c>
      <c r="C50" s="57">
        <f>C47</f>
        <v>86023</v>
      </c>
      <c r="D50" s="35"/>
      <c r="E50" s="36">
        <f>C50+D50</f>
        <v>86023</v>
      </c>
      <c r="F50" s="57">
        <f>F47</f>
        <v>1464</v>
      </c>
      <c r="G50" s="57">
        <f>G47</f>
        <v>8586</v>
      </c>
      <c r="H50" s="57">
        <f>H32-L50</f>
        <v>0</v>
      </c>
      <c r="I50" s="57">
        <f>I47</f>
        <v>0</v>
      </c>
      <c r="J50" s="57">
        <f>J47</f>
        <v>200</v>
      </c>
      <c r="K50" s="57">
        <v>9000</v>
      </c>
      <c r="L50" s="57">
        <f>L47</f>
        <v>0</v>
      </c>
      <c r="M50" s="91" t="s">
        <v>43</v>
      </c>
      <c r="N50" s="21"/>
      <c r="O50" s="21" t="s">
        <v>12</v>
      </c>
      <c r="P50" s="21">
        <f>G58</f>
        <v>97982</v>
      </c>
      <c r="Q50" s="21" t="s">
        <v>56</v>
      </c>
      <c r="R50" s="92">
        <f>6000+6000</f>
        <v>12000</v>
      </c>
      <c r="S50" s="93">
        <v>0.9</v>
      </c>
      <c r="T50" s="94"/>
      <c r="U50" s="55"/>
      <c r="V50" s="55">
        <f>ROUND(V46-V47-V48-V49,-1)</f>
        <v>873200</v>
      </c>
    </row>
    <row r="51" spans="1:22">
      <c r="A51" s="22"/>
      <c r="B51" s="61" t="s">
        <v>47</v>
      </c>
      <c r="C51" s="37">
        <v>85605</v>
      </c>
      <c r="D51" s="21"/>
      <c r="E51" s="36">
        <f>C51+D51</f>
        <v>85605</v>
      </c>
      <c r="F51" s="37">
        <f t="shared" ref="F51:F52" si="29">F50</f>
        <v>1464</v>
      </c>
      <c r="G51" s="37">
        <v>8541</v>
      </c>
      <c r="H51" s="37">
        <f>H32-L51</f>
        <v>0</v>
      </c>
      <c r="I51" s="37">
        <f>I50</f>
        <v>0</v>
      </c>
      <c r="J51" s="37">
        <f t="shared" ref="J51:J52" si="30">J50</f>
        <v>200</v>
      </c>
      <c r="K51" s="37">
        <v>6000</v>
      </c>
      <c r="L51" s="37">
        <f>L50</f>
        <v>0</v>
      </c>
      <c r="M51" s="91" t="s">
        <v>46</v>
      </c>
      <c r="N51" s="21"/>
      <c r="O51" s="21" t="s">
        <v>57</v>
      </c>
      <c r="P51" s="21">
        <f>H58</f>
        <v>0</v>
      </c>
      <c r="Q51" s="21" t="s">
        <v>58</v>
      </c>
      <c r="R51" s="92">
        <v>0</v>
      </c>
      <c r="S51" s="95">
        <f>ROUNDUP(N48*S50,-3)</f>
        <v>93000</v>
      </c>
      <c r="T51" s="96"/>
      <c r="U51" s="97"/>
      <c r="V51" s="98"/>
    </row>
    <row r="52" spans="1:22" ht="15.75" thickBot="1">
      <c r="A52" s="8"/>
      <c r="B52" s="61" t="s">
        <v>49</v>
      </c>
      <c r="C52" s="37">
        <f>C51</f>
        <v>85605</v>
      </c>
      <c r="D52" s="21"/>
      <c r="E52" s="36">
        <f>C52+D52</f>
        <v>85605</v>
      </c>
      <c r="F52" s="37">
        <f t="shared" si="29"/>
        <v>1464</v>
      </c>
      <c r="G52" s="37">
        <f>G51</f>
        <v>8541</v>
      </c>
      <c r="H52" s="37">
        <f>H32-L52</f>
        <v>0</v>
      </c>
      <c r="I52" s="37">
        <f>I51</f>
        <v>0</v>
      </c>
      <c r="J52" s="37">
        <f t="shared" si="30"/>
        <v>200</v>
      </c>
      <c r="K52" s="37">
        <f>5300+400</f>
        <v>5700</v>
      </c>
      <c r="L52" s="37">
        <f t="shared" ref="L52" si="31">L51</f>
        <v>0</v>
      </c>
      <c r="M52" s="91" t="s">
        <v>48</v>
      </c>
      <c r="N52" s="21"/>
      <c r="O52" s="21" t="s">
        <v>59</v>
      </c>
      <c r="P52" s="21">
        <f>I58</f>
        <v>0</v>
      </c>
      <c r="Q52" s="21" t="s">
        <v>60</v>
      </c>
      <c r="R52" s="92">
        <v>0</v>
      </c>
      <c r="S52" s="99">
        <f>SUM(K38+K44+K49+K50+K51)</f>
        <v>97000</v>
      </c>
      <c r="T52" s="96"/>
      <c r="U52" s="97"/>
      <c r="V52" s="98"/>
    </row>
    <row r="53" spans="1:22" ht="15.75" thickBot="1">
      <c r="A53" s="8"/>
      <c r="B53" s="61"/>
      <c r="C53" s="71">
        <v>0</v>
      </c>
      <c r="D53" s="21">
        <v>2000</v>
      </c>
      <c r="E53" s="36">
        <f>C53+D53</f>
        <v>2000</v>
      </c>
      <c r="F53" s="71"/>
      <c r="G53" s="71"/>
      <c r="H53" s="71"/>
      <c r="I53" s="71"/>
      <c r="J53" s="71"/>
      <c r="K53" s="71"/>
      <c r="L53" s="71"/>
      <c r="M53" s="91" t="s">
        <v>61</v>
      </c>
      <c r="N53" s="21"/>
      <c r="O53" s="21" t="s">
        <v>62</v>
      </c>
      <c r="P53" s="21">
        <f>9185+3919+6531+5873+25046+15050</f>
        <v>65604</v>
      </c>
      <c r="Q53" s="21"/>
      <c r="R53" s="21"/>
      <c r="S53" s="87">
        <f>S52-S51</f>
        <v>4000</v>
      </c>
      <c r="T53" s="133" t="s">
        <v>63</v>
      </c>
      <c r="U53" s="134"/>
      <c r="V53" s="100">
        <f>ROUND(IF(V50&gt;1000000,125000+(V50-1000000)*30%,IF(V50&gt;500000,25000+(V50-500000)*20%,IF(V50&gt;250000,(V50-250000)*10%,0))),0)</f>
        <v>99640</v>
      </c>
    </row>
    <row r="54" spans="1:22" ht="15.75" thickBot="1">
      <c r="A54" s="22"/>
      <c r="B54" s="70"/>
      <c r="C54" s="71">
        <v>0</v>
      </c>
      <c r="D54" s="49"/>
      <c r="E54" s="36">
        <f>C54+D54</f>
        <v>0</v>
      </c>
      <c r="F54" s="71"/>
      <c r="G54" s="71"/>
      <c r="H54" s="71"/>
      <c r="I54" s="71"/>
      <c r="J54" s="71"/>
      <c r="K54" s="71"/>
      <c r="L54" s="71"/>
      <c r="M54" s="91" t="s">
        <v>64</v>
      </c>
      <c r="N54" s="21"/>
      <c r="O54" s="21" t="s">
        <v>65</v>
      </c>
      <c r="P54" s="21">
        <v>0</v>
      </c>
      <c r="Q54" s="21"/>
      <c r="R54" s="21"/>
      <c r="S54" s="53"/>
      <c r="T54" s="101" t="s">
        <v>66</v>
      </c>
      <c r="U54" s="102">
        <f>IF(V53&gt;=5000,5000,IF(V53&gt;0,V53,(5000-V53)))</f>
        <v>5000</v>
      </c>
      <c r="V54" s="103">
        <f>IF(V50&gt;=500001,0,IF(V50&lt;=250000,0,U54))</f>
        <v>0</v>
      </c>
    </row>
    <row r="55" spans="1:22" ht="15.75" thickBot="1">
      <c r="A55" s="8"/>
      <c r="B55" s="73" t="s">
        <v>67</v>
      </c>
      <c r="C55" s="74">
        <f>SUM(C50:C54)</f>
        <v>257233</v>
      </c>
      <c r="D55" s="74">
        <f t="shared" ref="D55:L55" si="32">SUM(D50:D54)</f>
        <v>2000</v>
      </c>
      <c r="E55" s="74">
        <f t="shared" si="32"/>
        <v>259233</v>
      </c>
      <c r="F55" s="74">
        <f t="shared" si="32"/>
        <v>4392</v>
      </c>
      <c r="G55" s="74">
        <f t="shared" si="32"/>
        <v>25668</v>
      </c>
      <c r="H55" s="74">
        <f t="shared" si="32"/>
        <v>0</v>
      </c>
      <c r="I55" s="74">
        <f t="shared" si="32"/>
        <v>0</v>
      </c>
      <c r="J55" s="74">
        <f t="shared" si="32"/>
        <v>600</v>
      </c>
      <c r="K55" s="74">
        <f t="shared" si="32"/>
        <v>20700</v>
      </c>
      <c r="L55" s="74">
        <f t="shared" si="32"/>
        <v>0</v>
      </c>
      <c r="M55" s="21"/>
      <c r="N55" s="21"/>
      <c r="O55" s="21" t="s">
        <v>68</v>
      </c>
      <c r="P55" s="21">
        <v>0</v>
      </c>
      <c r="Q55" s="21"/>
      <c r="R55" s="21"/>
      <c r="S55" s="53"/>
      <c r="T55" s="118" t="s">
        <v>69</v>
      </c>
      <c r="U55" s="119"/>
      <c r="V55" s="104">
        <f>IF(V53&gt;=2000,V53-V54,0)</f>
        <v>99640</v>
      </c>
    </row>
    <row r="56" spans="1:22" ht="15.75" thickBot="1">
      <c r="A56" s="8"/>
      <c r="B56" s="85"/>
      <c r="C56" s="85"/>
      <c r="D56" s="85"/>
      <c r="E56" s="105"/>
      <c r="F56" s="85"/>
      <c r="G56" s="85"/>
      <c r="H56" s="85"/>
      <c r="I56" s="85"/>
      <c r="J56" s="85"/>
      <c r="K56" s="85">
        <v>0</v>
      </c>
      <c r="L56" s="85">
        <v>0</v>
      </c>
      <c r="M56" s="21"/>
      <c r="N56" s="21"/>
      <c r="O56" s="21" t="s">
        <v>70</v>
      </c>
      <c r="P56" s="21">
        <v>0</v>
      </c>
      <c r="Q56" s="21"/>
      <c r="R56" s="21"/>
      <c r="S56" s="53"/>
      <c r="T56" s="120" t="s">
        <v>71</v>
      </c>
      <c r="U56" s="121"/>
      <c r="V56" s="106">
        <f>ROUND(V55*3%,0)</f>
        <v>2989</v>
      </c>
    </row>
    <row r="57" spans="1:22" ht="15.75" thickBot="1">
      <c r="A57" s="22"/>
      <c r="B57" s="85"/>
      <c r="C57" s="85"/>
      <c r="D57" s="85"/>
      <c r="E57" s="105"/>
      <c r="F57" s="85"/>
      <c r="G57" s="85"/>
      <c r="H57" s="85"/>
      <c r="I57" s="85"/>
      <c r="J57" s="85"/>
      <c r="K57" s="85"/>
      <c r="L57" s="85"/>
      <c r="M57" s="21"/>
      <c r="N57" s="21"/>
      <c r="O57" s="21" t="s">
        <v>72</v>
      </c>
      <c r="P57" s="21">
        <v>0</v>
      </c>
      <c r="Q57" s="21"/>
      <c r="R57" s="21"/>
      <c r="S57" s="53"/>
      <c r="T57" s="122"/>
      <c r="U57" s="123"/>
      <c r="V57" s="124"/>
    </row>
    <row r="58" spans="1:22" ht="15.75" thickBot="1">
      <c r="A58" s="8"/>
      <c r="B58" s="107" t="s">
        <v>6</v>
      </c>
      <c r="C58" s="107">
        <f t="shared" ref="C58:L58" si="33">C38+C44+C49+C55</f>
        <v>1061295</v>
      </c>
      <c r="D58" s="107">
        <f t="shared" si="33"/>
        <v>2000</v>
      </c>
      <c r="E58" s="107">
        <f t="shared" si="33"/>
        <v>1063295</v>
      </c>
      <c r="F58" s="107">
        <f t="shared" si="33"/>
        <v>13704</v>
      </c>
      <c r="G58" s="107">
        <f t="shared" si="33"/>
        <v>97982</v>
      </c>
      <c r="H58" s="107">
        <f t="shared" si="33"/>
        <v>0</v>
      </c>
      <c r="I58" s="107">
        <f t="shared" si="33"/>
        <v>0</v>
      </c>
      <c r="J58" s="107">
        <f t="shared" si="33"/>
        <v>2400</v>
      </c>
      <c r="K58" s="107">
        <f t="shared" si="33"/>
        <v>102700</v>
      </c>
      <c r="L58" s="107">
        <f t="shared" si="33"/>
        <v>0</v>
      </c>
      <c r="M58" s="108" t="s">
        <v>73</v>
      </c>
      <c r="N58" s="108">
        <f>SUM(N50:N57)</f>
        <v>0</v>
      </c>
      <c r="O58" s="108" t="s">
        <v>73</v>
      </c>
      <c r="P58" s="108">
        <f>SUM(P50:P57)</f>
        <v>163586</v>
      </c>
      <c r="Q58" s="108" t="s">
        <v>73</v>
      </c>
      <c r="R58" s="108">
        <f>SUM(R50:R57)</f>
        <v>12000</v>
      </c>
      <c r="S58" s="53"/>
      <c r="T58" s="125" t="s">
        <v>74</v>
      </c>
      <c r="U58" s="126"/>
      <c r="V58" s="109">
        <f>V55+V56</f>
        <v>102629</v>
      </c>
    </row>
    <row r="59" spans="1:22">
      <c r="A59" s="8"/>
      <c r="B59" s="85"/>
      <c r="C59" s="85"/>
      <c r="D59" s="85"/>
      <c r="E59" s="10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53"/>
      <c r="T59" s="110"/>
      <c r="U59" s="85"/>
      <c r="V59" s="85"/>
    </row>
  </sheetData>
  <mergeCells count="16">
    <mergeCell ref="B31:I31"/>
    <mergeCell ref="J31:K31"/>
    <mergeCell ref="P31:Q31"/>
    <mergeCell ref="T53:U53"/>
    <mergeCell ref="B1:I1"/>
    <mergeCell ref="J1:K1"/>
    <mergeCell ref="P1:Q1"/>
    <mergeCell ref="T23:U23"/>
    <mergeCell ref="T25:U25"/>
    <mergeCell ref="T26:U26"/>
    <mergeCell ref="T55:U55"/>
    <mergeCell ref="T56:U56"/>
    <mergeCell ref="T57:V57"/>
    <mergeCell ref="T58:U58"/>
    <mergeCell ref="T27:V27"/>
    <mergeCell ref="T28:U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APRIL 17</vt:lpstr>
      <vt:lpstr>test</vt:lpstr>
      <vt:lpstr>Sheet2</vt:lpstr>
      <vt:lpstr>Sheet3</vt:lpstr>
      <vt:lpstr>'APRIL 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owner</cp:lastModifiedBy>
  <dcterms:created xsi:type="dcterms:W3CDTF">2017-05-23T09:57:46Z</dcterms:created>
  <dcterms:modified xsi:type="dcterms:W3CDTF">2017-05-23T14:40:45Z</dcterms:modified>
</cp:coreProperties>
</file>